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alin\Desktop\Planejamento 2026\"/>
    </mc:Choice>
  </mc:AlternateContent>
  <xr:revisionPtr revIDLastSave="0" documentId="13_ncr:1_{A406B614-A72A-4CB0-9219-B620DC33B774}" xr6:coauthVersionLast="47" xr6:coauthVersionMax="47" xr10:uidLastSave="{00000000-0000-0000-0000-000000000000}"/>
  <bookViews>
    <workbookView xWindow="-108" yWindow="-108" windowWidth="23256" windowHeight="12456" tabRatio="932" activeTab="1" xr2:uid="{1BE92345-84C7-4EED-A24F-B440F7EB868A}"/>
  </bookViews>
  <sheets>
    <sheet name="INTRODUÇÃO" sheetId="28" r:id="rId1"/>
    <sheet name="Resumo por Secretaria" sheetId="17" r:id="rId2"/>
    <sheet name="Distrib.Refrigeração" sheetId="1" r:id="rId3"/>
    <sheet name="Distrib.Copa e Cozinha" sheetId="2" r:id="rId4"/>
    <sheet name="Distrib.Mobilia" sheetId="5" r:id="rId5"/>
    <sheet name="Distrib.Expediente " sheetId="6" r:id="rId6"/>
    <sheet name="Distrib.Informática" sheetId="7" r:id="rId7"/>
    <sheet name="Distrib.Mat.Construção" sheetId="8" r:id="rId8"/>
    <sheet name="Distrib.Higiene e Limpeza" sheetId="9" r:id="rId9"/>
    <sheet name="Distrib.Lubrificantes" sheetId="10" r:id="rId10"/>
    <sheet name="Distrib.Pneus" sheetId="11" r:id="rId11"/>
    <sheet name="Distrib.Mat Gráfica" sheetId="14" r:id="rId12"/>
    <sheet name="Distrib.Mat Esportivo" sheetId="13" r:id="rId13"/>
    <sheet name="Distrib. Água" sheetId="15" r:id="rId14"/>
    <sheet name="Enxoval Sec.Inc.Social" sheetId="23" r:id="rId15"/>
    <sheet name="Panificação Sec.Inc.Social" sheetId="22" r:id="rId16"/>
    <sheet name="Iluminação pública " sheetId="25" r:id="rId17"/>
    <sheet name="Alimentício Gabinete" sheetId="26" r:id="rId18"/>
    <sheet name="Pré-moldados Concreto" sheetId="27" r:id="rId19"/>
    <sheet name="Agricultura familiar" sheetId="29" r:id="rId20"/>
    <sheet name="Inst.Musicais" sheetId="30" r:id="rId21"/>
    <sheet name="Fardamento" sheetId="31" r:id="rId22"/>
    <sheet name="Apostilas" sheetId="32" r:id="rId23"/>
    <sheet name="Alimentício Sec. Saúde" sheetId="33" r:id="rId24"/>
    <sheet name="Limpeza Hospitalar" sheetId="34" r:id="rId25"/>
    <sheet name="Mat.Oxigênio" sheetId="35" r:id="rId26"/>
    <sheet name="Fórmulas infantil e suplementos" sheetId="36" r:id="rId27"/>
    <sheet name="Mat.Limpeza pesada Hospitalar" sheetId="37" r:id="rId28"/>
    <sheet name="Mat.médico hospitalar" sheetId="38" r:id="rId29"/>
    <sheet name="Mat.Odontológico" sheetId="39" r:id="rId30"/>
    <sheet name="Kit Escolar" sheetId="40" r:id="rId31"/>
    <sheet name="Tecidos e aviamentos" sheetId="41" r:id="rId32"/>
    <sheet name="Alimentício - Sec Educação" sheetId="42" r:id="rId33"/>
    <sheet name="Merenda escolar Sec Educação" sheetId="44" r:id="rId34"/>
    <sheet name="Medicamentos Sec Saúde" sheetId="45" r:id="rId35"/>
  </sheets>
  <definedNames>
    <definedName name="_xlnm._FilterDatabase" localSheetId="32" hidden="1">'Alimentício - Sec Educação'!$A$1:$K$198</definedName>
    <definedName name="_xlnm._FilterDatabase" localSheetId="13" hidden="1">'Distrib. Água'!$B$2:$I$21</definedName>
    <definedName name="_xlnm._FilterDatabase" localSheetId="3" hidden="1">'Distrib.Copa e Cozinha'!$A$2:$AM$78</definedName>
    <definedName name="_xlnm._FilterDatabase" localSheetId="5" hidden="1">'Distrib.Expediente '!$A$2:$AO$292</definedName>
    <definedName name="_xlnm._FilterDatabase" localSheetId="8" hidden="1">'Distrib.Higiene e Limpeza'!$A$2:$AO$119</definedName>
    <definedName name="_xlnm._FilterDatabase" localSheetId="6" hidden="1">Distrib.Informática!$A$2:$AO$51</definedName>
    <definedName name="_xlnm._FilterDatabase" localSheetId="9" hidden="1">Distrib.Lubrificantes!$A$2:$S$249</definedName>
    <definedName name="_xlnm._FilterDatabase" localSheetId="12" hidden="1">'Distrib.Mat Esportivo'!$A$2:$O$60</definedName>
    <definedName name="_xlnm._FilterDatabase" localSheetId="11" hidden="1">'Distrib.Mat Gráfica'!$A$2:$AQ$2</definedName>
    <definedName name="_xlnm._FilterDatabase" localSheetId="7" hidden="1">'Distrib.Mat.Construção'!$A$2:$K$811</definedName>
    <definedName name="_xlnm._FilterDatabase" localSheetId="4" hidden="1">Distrib.Mobilia!$A$2:$AM$46</definedName>
    <definedName name="_xlnm._FilterDatabase" localSheetId="10" hidden="1">Distrib.Pneus!$A$2:$U$2</definedName>
    <definedName name="_xlnm._FilterDatabase" localSheetId="2" hidden="1">Distrib.Refrigeração!$A$2:$AP$29</definedName>
    <definedName name="_xlnm._FilterDatabase" localSheetId="33" hidden="1">'Merenda escolar Sec Educação'!$B$1:$H$71</definedName>
    <definedName name="_xlnm._FilterDatabase" localSheetId="1" hidden="1">'Resumo por Secretaria'!$B$9:$Z$79</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7" l="1"/>
  <c r="S74" i="17"/>
  <c r="Z74" i="17" s="1"/>
  <c r="G3" i="1"/>
  <c r="W72" i="17"/>
  <c r="Z72" i="17" s="1"/>
  <c r="G256" i="45"/>
  <c r="G78" i="44"/>
  <c r="H203" i="42"/>
  <c r="F552" i="41"/>
  <c r="Z73" i="17"/>
  <c r="F3" i="40"/>
  <c r="F4" i="40"/>
  <c r="F5" i="40"/>
  <c r="F6" i="40"/>
  <c r="F7" i="40"/>
  <c r="F8" i="40"/>
  <c r="F9" i="40"/>
  <c r="F10" i="40"/>
  <c r="F11" i="40"/>
  <c r="F12" i="40"/>
  <c r="F13" i="40"/>
  <c r="F14" i="40"/>
  <c r="F15" i="40"/>
  <c r="F16" i="40"/>
  <c r="F17" i="40"/>
  <c r="F18" i="40"/>
  <c r="F19" i="40"/>
  <c r="F20" i="40"/>
  <c r="F21" i="40"/>
  <c r="F22" i="40"/>
  <c r="F23" i="40"/>
  <c r="F24" i="40"/>
  <c r="F25" i="40"/>
  <c r="F26" i="40"/>
  <c r="F27" i="40"/>
  <c r="F28" i="40"/>
  <c r="F29" i="40"/>
  <c r="F2" i="40"/>
  <c r="F30" i="40" s="1"/>
  <c r="W68" i="17" l="1"/>
  <c r="K3" i="1"/>
  <c r="K4" i="1"/>
  <c r="K5" i="1"/>
  <c r="K6" i="1"/>
  <c r="K7" i="1"/>
  <c r="K8" i="1"/>
  <c r="K9" i="1"/>
  <c r="K10" i="1"/>
  <c r="K11" i="1"/>
  <c r="K12" i="1"/>
  <c r="K13" i="1"/>
  <c r="K14" i="1"/>
  <c r="K15" i="1"/>
  <c r="K16" i="1"/>
  <c r="K17" i="1"/>
  <c r="K18" i="1"/>
  <c r="K19" i="1"/>
  <c r="K20" i="1"/>
  <c r="K21" i="1"/>
  <c r="K22" i="1"/>
  <c r="K23" i="1"/>
  <c r="K24" i="1"/>
  <c r="K25" i="1"/>
  <c r="K26" i="1"/>
  <c r="K27" i="1"/>
  <c r="K29" i="1"/>
  <c r="K28" i="1"/>
  <c r="K31" i="1" l="1"/>
  <c r="W10" i="17" s="1"/>
  <c r="G85" i="39"/>
  <c r="Z66" i="17"/>
  <c r="Z67" i="17"/>
  <c r="Z68" i="17"/>
  <c r="Z69" i="17"/>
  <c r="G30" i="37"/>
  <c r="G253" i="38"/>
  <c r="Z59" i="17" l="1"/>
  <c r="F44" i="36"/>
  <c r="W29" i="17"/>
  <c r="Y20" i="17"/>
  <c r="X20" i="17"/>
  <c r="W20" i="17"/>
  <c r="K4" i="15"/>
  <c r="K5" i="15"/>
  <c r="K6" i="15"/>
  <c r="K7" i="15"/>
  <c r="K8" i="15"/>
  <c r="K10" i="15"/>
  <c r="K11" i="15"/>
  <c r="K12" i="15"/>
  <c r="K13" i="15"/>
  <c r="K14" i="15"/>
  <c r="K15" i="15"/>
  <c r="K17" i="15"/>
  <c r="K18" i="15"/>
  <c r="K19" i="15"/>
  <c r="K20" i="15"/>
  <c r="K3" i="15"/>
  <c r="J4" i="15"/>
  <c r="J5" i="15"/>
  <c r="J6" i="15"/>
  <c r="J7" i="15"/>
  <c r="J8" i="15"/>
  <c r="J9" i="15"/>
  <c r="J10" i="15"/>
  <c r="J11" i="15"/>
  <c r="J12" i="15"/>
  <c r="J13" i="15"/>
  <c r="J14" i="15"/>
  <c r="J15" i="15"/>
  <c r="J16" i="15"/>
  <c r="J17" i="15"/>
  <c r="J18" i="15"/>
  <c r="J19" i="15"/>
  <c r="J20" i="15"/>
  <c r="J3" i="15"/>
  <c r="H4" i="15"/>
  <c r="H5" i="15"/>
  <c r="H6" i="15"/>
  <c r="H7" i="15"/>
  <c r="H8" i="15"/>
  <c r="H9" i="15"/>
  <c r="H10" i="15"/>
  <c r="H11" i="15"/>
  <c r="H12" i="15"/>
  <c r="H13" i="15"/>
  <c r="H14" i="15"/>
  <c r="H15" i="15"/>
  <c r="H16" i="15"/>
  <c r="K16" i="15" s="1"/>
  <c r="H17" i="15"/>
  <c r="H18" i="15"/>
  <c r="H19" i="15"/>
  <c r="H20" i="15"/>
  <c r="H3" i="15"/>
  <c r="D17" i="15"/>
  <c r="D4" i="15"/>
  <c r="D5" i="15"/>
  <c r="D6" i="15"/>
  <c r="D7" i="15"/>
  <c r="D8" i="15"/>
  <c r="D9" i="15"/>
  <c r="D10" i="15"/>
  <c r="D11" i="15"/>
  <c r="D12" i="15"/>
  <c r="D13" i="15"/>
  <c r="D14" i="15"/>
  <c r="D15" i="15"/>
  <c r="D16" i="15"/>
  <c r="D18" i="15"/>
  <c r="D19" i="15"/>
  <c r="D20" i="15"/>
  <c r="D3" i="15"/>
  <c r="F4" i="15"/>
  <c r="F5" i="15"/>
  <c r="F6" i="15"/>
  <c r="F7" i="15"/>
  <c r="F8" i="15"/>
  <c r="F9" i="15"/>
  <c r="F21" i="15" s="1"/>
  <c r="F10" i="15"/>
  <c r="F11" i="15"/>
  <c r="F12" i="15"/>
  <c r="F13" i="15"/>
  <c r="F14" i="15"/>
  <c r="F15" i="15"/>
  <c r="F16" i="15"/>
  <c r="F17" i="15"/>
  <c r="F18" i="15"/>
  <c r="F19" i="15"/>
  <c r="F20" i="15"/>
  <c r="F3" i="15"/>
  <c r="C13" i="15"/>
  <c r="C7" i="15"/>
  <c r="C4" i="15"/>
  <c r="C14" i="15"/>
  <c r="C5" i="15"/>
  <c r="E17" i="15"/>
  <c r="E5" i="15"/>
  <c r="E8" i="15"/>
  <c r="G14" i="35"/>
  <c r="G11" i="34"/>
  <c r="H332" i="33"/>
  <c r="Z60" i="17"/>
  <c r="Z61" i="17"/>
  <c r="Z62" i="17"/>
  <c r="Z63" i="17"/>
  <c r="Z64" i="17"/>
  <c r="Z65" i="17"/>
  <c r="Z70" i="17"/>
  <c r="X24" i="17"/>
  <c r="G20" i="32"/>
  <c r="G6" i="31"/>
  <c r="X52" i="17"/>
  <c r="Z52" i="17" s="1"/>
  <c r="X51" i="17"/>
  <c r="Z51" i="17" s="1"/>
  <c r="X49" i="17"/>
  <c r="Z76" i="17"/>
  <c r="Z54" i="17"/>
  <c r="Z55" i="17"/>
  <c r="Z56" i="17"/>
  <c r="Z57" i="17"/>
  <c r="Z58" i="17"/>
  <c r="Z71" i="17"/>
  <c r="Z75" i="17"/>
  <c r="Z50" i="17"/>
  <c r="Z53" i="17"/>
  <c r="M49" i="17"/>
  <c r="X47" i="17"/>
  <c r="X46" i="17"/>
  <c r="G9" i="30"/>
  <c r="M43" i="17"/>
  <c r="X42" i="17"/>
  <c r="Z40" i="17"/>
  <c r="M44" i="17"/>
  <c r="M45" i="17"/>
  <c r="M46" i="17"/>
  <c r="M47" i="17"/>
  <c r="M48" i="17"/>
  <c r="M42" i="17"/>
  <c r="M41" i="17"/>
  <c r="X41" i="17"/>
  <c r="F19" i="29"/>
  <c r="F18" i="29"/>
  <c r="F17" i="29"/>
  <c r="F16" i="29"/>
  <c r="F15" i="29"/>
  <c r="F14" i="29"/>
  <c r="F13" i="29"/>
  <c r="F12" i="29"/>
  <c r="F11" i="29"/>
  <c r="F10" i="29"/>
  <c r="F9" i="29"/>
  <c r="F8" i="29"/>
  <c r="F7" i="29"/>
  <c r="F6" i="29"/>
  <c r="F5" i="29"/>
  <c r="F4" i="29"/>
  <c r="F3" i="29"/>
  <c r="F2" i="29"/>
  <c r="Z49" i="17" l="1"/>
  <c r="K9" i="15"/>
  <c r="K21" i="15" s="1"/>
  <c r="H21" i="15"/>
  <c r="J21" i="15"/>
  <c r="D21" i="15"/>
  <c r="Z42" i="17"/>
  <c r="Z43" i="17"/>
  <c r="Z44" i="17"/>
  <c r="Z45" i="17"/>
  <c r="F12" i="27"/>
  <c r="M39" i="17"/>
  <c r="Z39" i="17" s="1"/>
  <c r="M38" i="17"/>
  <c r="Z38" i="17" s="1"/>
  <c r="M37" i="17"/>
  <c r="Z37" i="17" s="1"/>
  <c r="S36" i="17"/>
  <c r="M36" i="17"/>
  <c r="F31" i="26"/>
  <c r="Z41" i="17"/>
  <c r="Z46" i="17"/>
  <c r="Z47" i="17"/>
  <c r="Z48" i="17"/>
  <c r="Z77" i="17"/>
  <c r="Z78" i="17"/>
  <c r="M35" i="17"/>
  <c r="Z35" i="17" s="1"/>
  <c r="F46" i="25"/>
  <c r="Z34" i="17"/>
  <c r="Y32" i="17"/>
  <c r="Z32" i="17" s="1"/>
  <c r="F8" i="23"/>
  <c r="F7" i="23"/>
  <c r="F6" i="23"/>
  <c r="F5" i="23"/>
  <c r="F4" i="23"/>
  <c r="F3" i="23"/>
  <c r="F2" i="23"/>
  <c r="Z24" i="17"/>
  <c r="Z25" i="17"/>
  <c r="Z26" i="17"/>
  <c r="Z27" i="17"/>
  <c r="Z28" i="17"/>
  <c r="Z29" i="17"/>
  <c r="Z30" i="17"/>
  <c r="Z31" i="17"/>
  <c r="Z33" i="17"/>
  <c r="F7" i="22"/>
  <c r="Z23" i="17"/>
  <c r="Z21" i="17"/>
  <c r="Z36" i="17" l="1"/>
  <c r="V20" i="17"/>
  <c r="U20" i="17"/>
  <c r="T20" i="17"/>
  <c r="S20" i="17"/>
  <c r="R20" i="17"/>
  <c r="Q20" i="17"/>
  <c r="P20" i="17"/>
  <c r="O20" i="17"/>
  <c r="N20" i="17"/>
  <c r="M20" i="17"/>
  <c r="L20" i="17"/>
  <c r="K20" i="17"/>
  <c r="J20" i="17"/>
  <c r="I20" i="17"/>
  <c r="H20" i="17"/>
  <c r="Y19" i="17"/>
  <c r="X19" i="17"/>
  <c r="N19" i="17"/>
  <c r="O15" i="17"/>
  <c r="P15" i="17"/>
  <c r="Q15" i="17"/>
  <c r="R15" i="17"/>
  <c r="S15" i="17"/>
  <c r="T15" i="17"/>
  <c r="U15" i="17"/>
  <c r="V15" i="17"/>
  <c r="W15" i="17"/>
  <c r="N15" i="17"/>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 i="1"/>
  <c r="AI3" i="1"/>
  <c r="AI4" i="1"/>
  <c r="AI5" i="1"/>
  <c r="AI6" i="1"/>
  <c r="AI7" i="1"/>
  <c r="AI8" i="1"/>
  <c r="AI9" i="1"/>
  <c r="AI10" i="1"/>
  <c r="AI11" i="1"/>
  <c r="AI12" i="1"/>
  <c r="AI13" i="1"/>
  <c r="AI14" i="1"/>
  <c r="AI15" i="1"/>
  <c r="AI16" i="1"/>
  <c r="AI17" i="1"/>
  <c r="AI18" i="1"/>
  <c r="AI19" i="1"/>
  <c r="AI20" i="1"/>
  <c r="AI21" i="1"/>
  <c r="AI22" i="1"/>
  <c r="AI23" i="1"/>
  <c r="AI24" i="1"/>
  <c r="AI25" i="1"/>
  <c r="AI26" i="1"/>
  <c r="AI27" i="1"/>
  <c r="AI28" i="1"/>
  <c r="AI29" i="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 i="1"/>
  <c r="Y18" i="1"/>
  <c r="Y31" i="1" s="1"/>
  <c r="N10" i="17" s="1"/>
  <c r="AM31" i="1" l="1"/>
  <c r="U10" i="17" s="1"/>
  <c r="AO31" i="1"/>
  <c r="V10" i="17" s="1"/>
  <c r="Z20" i="17"/>
  <c r="Z19" i="17"/>
  <c r="AK31" i="1"/>
  <c r="T10" i="17" s="1"/>
  <c r="AI31" i="1"/>
  <c r="S10" i="17" s="1"/>
  <c r="AE31" i="1"/>
  <c r="Q10" i="17" s="1"/>
  <c r="AG31" i="1"/>
  <c r="R10" i="17" s="1"/>
  <c r="AA31" i="1"/>
  <c r="O10" i="17" s="1"/>
  <c r="AC31" i="1"/>
  <c r="P10" i="17" s="1"/>
  <c r="W4" i="1"/>
  <c r="W5" i="1"/>
  <c r="W6" i="1"/>
  <c r="W7" i="1"/>
  <c r="W8" i="1"/>
  <c r="W9" i="1"/>
  <c r="W10" i="1"/>
  <c r="W11" i="1"/>
  <c r="W12" i="1"/>
  <c r="W13" i="1"/>
  <c r="W14" i="1"/>
  <c r="W15" i="1"/>
  <c r="W16" i="1"/>
  <c r="W17" i="1"/>
  <c r="W18" i="1"/>
  <c r="W19" i="1"/>
  <c r="W20" i="1"/>
  <c r="W21" i="1"/>
  <c r="W22" i="1"/>
  <c r="W23" i="1"/>
  <c r="W24" i="1"/>
  <c r="W25" i="1"/>
  <c r="W26" i="1"/>
  <c r="W27" i="1"/>
  <c r="W28" i="1"/>
  <c r="W29" i="1"/>
  <c r="W3" i="1"/>
  <c r="U4" i="1"/>
  <c r="U5" i="1"/>
  <c r="U6" i="1"/>
  <c r="U7" i="1"/>
  <c r="U8" i="1"/>
  <c r="U9" i="1"/>
  <c r="U10" i="1"/>
  <c r="U11" i="1"/>
  <c r="U12" i="1"/>
  <c r="U13" i="1"/>
  <c r="U14" i="1"/>
  <c r="U15" i="1"/>
  <c r="U16" i="1"/>
  <c r="U17" i="1"/>
  <c r="U18" i="1"/>
  <c r="U19" i="1"/>
  <c r="U20" i="1"/>
  <c r="U21" i="1"/>
  <c r="U22" i="1"/>
  <c r="U23" i="1"/>
  <c r="U24" i="1"/>
  <c r="U25" i="1"/>
  <c r="U26" i="1"/>
  <c r="U27" i="1"/>
  <c r="U28" i="1"/>
  <c r="U29" i="1"/>
  <c r="U3" i="1"/>
  <c r="S4" i="1"/>
  <c r="S5" i="1"/>
  <c r="S6" i="1"/>
  <c r="S7" i="1"/>
  <c r="S8" i="1"/>
  <c r="S9" i="1"/>
  <c r="S10" i="1"/>
  <c r="S11" i="1"/>
  <c r="S12" i="1"/>
  <c r="S13" i="1"/>
  <c r="S14" i="1"/>
  <c r="S15" i="1"/>
  <c r="S16" i="1"/>
  <c r="S17" i="1"/>
  <c r="S18" i="1"/>
  <c r="S19" i="1"/>
  <c r="S20" i="1"/>
  <c r="S21" i="1"/>
  <c r="S22" i="1"/>
  <c r="S23" i="1"/>
  <c r="S24" i="1"/>
  <c r="S25" i="1"/>
  <c r="S26" i="1"/>
  <c r="S27" i="1"/>
  <c r="S28" i="1"/>
  <c r="S29" i="1"/>
  <c r="S3" i="1"/>
  <c r="Q28" i="1"/>
  <c r="Q29" i="1"/>
  <c r="O29" i="1"/>
  <c r="O28" i="1"/>
  <c r="I28" i="1"/>
  <c r="G28" i="1"/>
  <c r="E29" i="1"/>
  <c r="E28" i="1"/>
  <c r="Q4" i="1"/>
  <c r="Q5" i="1"/>
  <c r="Q6" i="1"/>
  <c r="Q7" i="1"/>
  <c r="Q8" i="1"/>
  <c r="Q9" i="1"/>
  <c r="Q10" i="1"/>
  <c r="Q11" i="1"/>
  <c r="Q12" i="1"/>
  <c r="Q13" i="1"/>
  <c r="Q14" i="1"/>
  <c r="Q15" i="1"/>
  <c r="Q16" i="1"/>
  <c r="Q17" i="1"/>
  <c r="Q18" i="1"/>
  <c r="Q19" i="1"/>
  <c r="Q20" i="1"/>
  <c r="Q21" i="1"/>
  <c r="Q22" i="1"/>
  <c r="Q23" i="1"/>
  <c r="Q24" i="1"/>
  <c r="Q25" i="1"/>
  <c r="Q26" i="1"/>
  <c r="Q27" i="1"/>
  <c r="Q3" i="1"/>
  <c r="O4" i="1"/>
  <c r="O5" i="1"/>
  <c r="O6" i="1"/>
  <c r="O7" i="1"/>
  <c r="O8" i="1"/>
  <c r="O9" i="1"/>
  <c r="O10" i="1"/>
  <c r="O11" i="1"/>
  <c r="O12" i="1"/>
  <c r="O13" i="1"/>
  <c r="O14" i="1"/>
  <c r="O15" i="1"/>
  <c r="O16" i="1"/>
  <c r="O17" i="1"/>
  <c r="O18" i="1"/>
  <c r="O19" i="1"/>
  <c r="O20" i="1"/>
  <c r="O21" i="1"/>
  <c r="O22" i="1"/>
  <c r="O23" i="1"/>
  <c r="O24" i="1"/>
  <c r="O25" i="1"/>
  <c r="O26" i="1"/>
  <c r="O27" i="1"/>
  <c r="O3" i="1"/>
  <c r="M4" i="1"/>
  <c r="M5" i="1"/>
  <c r="M6" i="1"/>
  <c r="M7" i="1"/>
  <c r="M8" i="1"/>
  <c r="M9" i="1"/>
  <c r="M10" i="1"/>
  <c r="M11" i="1"/>
  <c r="M12" i="1"/>
  <c r="M13" i="1"/>
  <c r="M14" i="1"/>
  <c r="M15" i="1"/>
  <c r="M16" i="1"/>
  <c r="M17" i="1"/>
  <c r="M18" i="1"/>
  <c r="M19" i="1"/>
  <c r="M20" i="1"/>
  <c r="M21" i="1"/>
  <c r="M22" i="1"/>
  <c r="M23" i="1"/>
  <c r="M24" i="1"/>
  <c r="M25" i="1"/>
  <c r="M26" i="1"/>
  <c r="M27" i="1"/>
  <c r="M3" i="1"/>
  <c r="I4" i="1"/>
  <c r="I5" i="1"/>
  <c r="I6" i="1"/>
  <c r="I7" i="1"/>
  <c r="I8" i="1"/>
  <c r="I9" i="1"/>
  <c r="I10" i="1"/>
  <c r="I11" i="1"/>
  <c r="I12" i="1"/>
  <c r="I13" i="1"/>
  <c r="I14" i="1"/>
  <c r="I15" i="1"/>
  <c r="I16" i="1"/>
  <c r="I17" i="1"/>
  <c r="I18" i="1"/>
  <c r="I19" i="1"/>
  <c r="I20" i="1"/>
  <c r="I21" i="1"/>
  <c r="I22" i="1"/>
  <c r="I23" i="1"/>
  <c r="I24" i="1"/>
  <c r="I25" i="1"/>
  <c r="I26" i="1"/>
  <c r="I27" i="1"/>
  <c r="I3" i="1"/>
  <c r="G4" i="1"/>
  <c r="G5" i="1"/>
  <c r="G6" i="1"/>
  <c r="G7" i="1"/>
  <c r="G8" i="1"/>
  <c r="G9" i="1"/>
  <c r="G10" i="1"/>
  <c r="G11" i="1"/>
  <c r="G12" i="1"/>
  <c r="G13" i="1"/>
  <c r="G14" i="1"/>
  <c r="G15" i="1"/>
  <c r="G16" i="1"/>
  <c r="G17" i="1"/>
  <c r="G18" i="1"/>
  <c r="G19" i="1"/>
  <c r="G20" i="1"/>
  <c r="G21" i="1"/>
  <c r="G22" i="1"/>
  <c r="G23" i="1"/>
  <c r="G24" i="1"/>
  <c r="G25" i="1"/>
  <c r="G26" i="1"/>
  <c r="G27" i="1"/>
  <c r="I21" i="15"/>
  <c r="G21" i="15"/>
  <c r="E21" i="15"/>
  <c r="C21" i="15"/>
  <c r="W31" i="1" l="1"/>
  <c r="M10" i="17" s="1"/>
  <c r="U31" i="1"/>
  <c r="L10" i="17" s="1"/>
  <c r="S31" i="1"/>
  <c r="K10" i="17" s="1"/>
  <c r="G31" i="1"/>
  <c r="O31" i="1"/>
  <c r="I10" i="17" s="1"/>
  <c r="I31" i="1"/>
  <c r="Y10" i="17" s="1"/>
  <c r="M31" i="1"/>
  <c r="H10" i="17" s="1"/>
  <c r="Q31" i="1"/>
  <c r="J10" i="17" s="1"/>
  <c r="X10" i="17" l="1"/>
  <c r="E31" i="1"/>
  <c r="G78" i="14"/>
  <c r="AQ76" i="14"/>
  <c r="AO76" i="14"/>
  <c r="AM76" i="14"/>
  <c r="AK76" i="14"/>
  <c r="AI76" i="14"/>
  <c r="AG76" i="14"/>
  <c r="AE76" i="14"/>
  <c r="AC76" i="14"/>
  <c r="AA76" i="14"/>
  <c r="Y76" i="14"/>
  <c r="W76" i="14"/>
  <c r="U76" i="14"/>
  <c r="S76" i="14"/>
  <c r="Q76" i="14"/>
  <c r="O76" i="14"/>
  <c r="M76" i="14"/>
  <c r="K76" i="14"/>
  <c r="I76" i="14"/>
  <c r="AQ75" i="14"/>
  <c r="AO75" i="14"/>
  <c r="AM75" i="14"/>
  <c r="AK75" i="14"/>
  <c r="AI75" i="14"/>
  <c r="AG75" i="14"/>
  <c r="AE75" i="14"/>
  <c r="AC75" i="14"/>
  <c r="AA75" i="14"/>
  <c r="Y75" i="14"/>
  <c r="W75" i="14"/>
  <c r="U75" i="14"/>
  <c r="S75" i="14"/>
  <c r="Q75" i="14"/>
  <c r="O75" i="14"/>
  <c r="M75" i="14"/>
  <c r="K75" i="14"/>
  <c r="I75" i="14"/>
  <c r="AQ74" i="14"/>
  <c r="AO74" i="14"/>
  <c r="AM74" i="14"/>
  <c r="AK74" i="14"/>
  <c r="AI74" i="14"/>
  <c r="AG74" i="14"/>
  <c r="AE74" i="14"/>
  <c r="AC74" i="14"/>
  <c r="AA74" i="14"/>
  <c r="Y74" i="14"/>
  <c r="W74" i="14"/>
  <c r="U74" i="14"/>
  <c r="S74" i="14"/>
  <c r="Q74" i="14"/>
  <c r="O74" i="14"/>
  <c r="M74" i="14"/>
  <c r="K74" i="14"/>
  <c r="I74" i="14"/>
  <c r="AQ73" i="14"/>
  <c r="AO73" i="14"/>
  <c r="AM73" i="14"/>
  <c r="AK73" i="14"/>
  <c r="AI73" i="14"/>
  <c r="AG73" i="14"/>
  <c r="AE73" i="14"/>
  <c r="AC73" i="14"/>
  <c r="AA73" i="14"/>
  <c r="Y73" i="14"/>
  <c r="W73" i="14"/>
  <c r="U73" i="14"/>
  <c r="S73" i="14"/>
  <c r="Q73" i="14"/>
  <c r="O73" i="14"/>
  <c r="M73" i="14"/>
  <c r="K73" i="14"/>
  <c r="I73" i="14"/>
  <c r="AQ72" i="14"/>
  <c r="AO72" i="14"/>
  <c r="AM72" i="14"/>
  <c r="AK72" i="14"/>
  <c r="AI72" i="14"/>
  <c r="AG72" i="14"/>
  <c r="AE72" i="14"/>
  <c r="AC72" i="14"/>
  <c r="AA72" i="14"/>
  <c r="Y72" i="14"/>
  <c r="W72" i="14"/>
  <c r="U72" i="14"/>
  <c r="S72" i="14"/>
  <c r="Q72" i="14"/>
  <c r="O72" i="14"/>
  <c r="M72" i="14"/>
  <c r="K72" i="14"/>
  <c r="I72" i="14"/>
  <c r="AQ71" i="14"/>
  <c r="AO71" i="14"/>
  <c r="AM71" i="14"/>
  <c r="AK71" i="14"/>
  <c r="AI71" i="14"/>
  <c r="AG71" i="14"/>
  <c r="AE71" i="14"/>
  <c r="AC71" i="14"/>
  <c r="AA71" i="14"/>
  <c r="Y71" i="14"/>
  <c r="W71" i="14"/>
  <c r="U71" i="14"/>
  <c r="S71" i="14"/>
  <c r="Q71" i="14"/>
  <c r="O71" i="14"/>
  <c r="M71" i="14"/>
  <c r="K71" i="14"/>
  <c r="I71" i="14"/>
  <c r="AQ70" i="14"/>
  <c r="AO70" i="14"/>
  <c r="AM70" i="14"/>
  <c r="AK70" i="14"/>
  <c r="AI70" i="14"/>
  <c r="AG70" i="14"/>
  <c r="AE70" i="14"/>
  <c r="AC70" i="14"/>
  <c r="AA70" i="14"/>
  <c r="Y70" i="14"/>
  <c r="W70" i="14"/>
  <c r="U70" i="14"/>
  <c r="S70" i="14"/>
  <c r="Q70" i="14"/>
  <c r="O70" i="14"/>
  <c r="M70" i="14"/>
  <c r="K70" i="14"/>
  <c r="I70" i="14"/>
  <c r="AQ69" i="14"/>
  <c r="AO69" i="14"/>
  <c r="AM69" i="14"/>
  <c r="AK69" i="14"/>
  <c r="AI69" i="14"/>
  <c r="AG69" i="14"/>
  <c r="AE69" i="14"/>
  <c r="AC69" i="14"/>
  <c r="AA69" i="14"/>
  <c r="Y69" i="14"/>
  <c r="W69" i="14"/>
  <c r="U69" i="14"/>
  <c r="S69" i="14"/>
  <c r="Q69" i="14"/>
  <c r="O69" i="14"/>
  <c r="M69" i="14"/>
  <c r="K69" i="14"/>
  <c r="I69" i="14"/>
  <c r="AQ68" i="14"/>
  <c r="AO68" i="14"/>
  <c r="AM68" i="14"/>
  <c r="AK68" i="14"/>
  <c r="AI68" i="14"/>
  <c r="AG68" i="14"/>
  <c r="AE68" i="14"/>
  <c r="AC68" i="14"/>
  <c r="AA68" i="14"/>
  <c r="Y68" i="14"/>
  <c r="W68" i="14"/>
  <c r="U68" i="14"/>
  <c r="S68" i="14"/>
  <c r="Q68" i="14"/>
  <c r="O68" i="14"/>
  <c r="M68" i="14"/>
  <c r="K68" i="14"/>
  <c r="I68" i="14"/>
  <c r="AQ67" i="14"/>
  <c r="AO67" i="14"/>
  <c r="AM67" i="14"/>
  <c r="AK67" i="14"/>
  <c r="AI67" i="14"/>
  <c r="AG67" i="14"/>
  <c r="AE67" i="14"/>
  <c r="AC67" i="14"/>
  <c r="AA67" i="14"/>
  <c r="Y67" i="14"/>
  <c r="W67" i="14"/>
  <c r="U67" i="14"/>
  <c r="S67" i="14"/>
  <c r="Q67" i="14"/>
  <c r="O67" i="14"/>
  <c r="M67" i="14"/>
  <c r="K67" i="14"/>
  <c r="I67" i="14"/>
  <c r="AQ66" i="14"/>
  <c r="AO66" i="14"/>
  <c r="AM66" i="14"/>
  <c r="AK66" i="14"/>
  <c r="AI66" i="14"/>
  <c r="AG66" i="14"/>
  <c r="AE66" i="14"/>
  <c r="AC66" i="14"/>
  <c r="AA66" i="14"/>
  <c r="Y66" i="14"/>
  <c r="W66" i="14"/>
  <c r="U66" i="14"/>
  <c r="S66" i="14"/>
  <c r="Q66" i="14"/>
  <c r="O66" i="14"/>
  <c r="M66" i="14"/>
  <c r="K66" i="14"/>
  <c r="I66" i="14"/>
  <c r="AQ65" i="14"/>
  <c r="AO65" i="14"/>
  <c r="AM65" i="14"/>
  <c r="AK65" i="14"/>
  <c r="AI65" i="14"/>
  <c r="AG65" i="14"/>
  <c r="AE65" i="14"/>
  <c r="AC65" i="14"/>
  <c r="AA65" i="14"/>
  <c r="Y65" i="14"/>
  <c r="W65" i="14"/>
  <c r="U65" i="14"/>
  <c r="S65" i="14"/>
  <c r="Q65" i="14"/>
  <c r="O65" i="14"/>
  <c r="M65" i="14"/>
  <c r="K65" i="14"/>
  <c r="I65" i="14"/>
  <c r="AQ64" i="14"/>
  <c r="AO64" i="14"/>
  <c r="AM64" i="14"/>
  <c r="AK64" i="14"/>
  <c r="AI64" i="14"/>
  <c r="AG64" i="14"/>
  <c r="AE64" i="14"/>
  <c r="AC64" i="14"/>
  <c r="AA64" i="14"/>
  <c r="Y64" i="14"/>
  <c r="W64" i="14"/>
  <c r="U64" i="14"/>
  <c r="S64" i="14"/>
  <c r="Q64" i="14"/>
  <c r="O64" i="14"/>
  <c r="M64" i="14"/>
  <c r="K64" i="14"/>
  <c r="I64" i="14"/>
  <c r="AQ63" i="14"/>
  <c r="AO63" i="14"/>
  <c r="AM63" i="14"/>
  <c r="AK63" i="14"/>
  <c r="AI63" i="14"/>
  <c r="AG63" i="14"/>
  <c r="AE63" i="14"/>
  <c r="AC63" i="14"/>
  <c r="AA63" i="14"/>
  <c r="Y63" i="14"/>
  <c r="W63" i="14"/>
  <c r="U63" i="14"/>
  <c r="S63" i="14"/>
  <c r="Q63" i="14"/>
  <c r="O63" i="14"/>
  <c r="M63" i="14"/>
  <c r="K63" i="14"/>
  <c r="I63" i="14"/>
  <c r="AQ62" i="14"/>
  <c r="AO62" i="14"/>
  <c r="AM62" i="14"/>
  <c r="AK62" i="14"/>
  <c r="AI62" i="14"/>
  <c r="AG62" i="14"/>
  <c r="AE62" i="14"/>
  <c r="AC62" i="14"/>
  <c r="AA62" i="14"/>
  <c r="Y62" i="14"/>
  <c r="W62" i="14"/>
  <c r="U62" i="14"/>
  <c r="S62" i="14"/>
  <c r="Q62" i="14"/>
  <c r="O62" i="14"/>
  <c r="M62" i="14"/>
  <c r="K62" i="14"/>
  <c r="I62" i="14"/>
  <c r="AQ61" i="14"/>
  <c r="AO61" i="14"/>
  <c r="AM61" i="14"/>
  <c r="AK61" i="14"/>
  <c r="AI61" i="14"/>
  <c r="AG61" i="14"/>
  <c r="AE61" i="14"/>
  <c r="AC61" i="14"/>
  <c r="AA61" i="14"/>
  <c r="Y61" i="14"/>
  <c r="W61" i="14"/>
  <c r="U61" i="14"/>
  <c r="S61" i="14"/>
  <c r="Q61" i="14"/>
  <c r="O61" i="14"/>
  <c r="M61" i="14"/>
  <c r="K61" i="14"/>
  <c r="I61" i="14"/>
  <c r="AQ60" i="14"/>
  <c r="AO60" i="14"/>
  <c r="AM60" i="14"/>
  <c r="AK60" i="14"/>
  <c r="AI60" i="14"/>
  <c r="AG60" i="14"/>
  <c r="AE60" i="14"/>
  <c r="AC60" i="14"/>
  <c r="AA60" i="14"/>
  <c r="Y60" i="14"/>
  <c r="W60" i="14"/>
  <c r="U60" i="14"/>
  <c r="S60" i="14"/>
  <c r="Q60" i="14"/>
  <c r="O60" i="14"/>
  <c r="M60" i="14"/>
  <c r="K60" i="14"/>
  <c r="I60" i="14"/>
  <c r="AQ59" i="14"/>
  <c r="AO59" i="14"/>
  <c r="AM59" i="14"/>
  <c r="AK59" i="14"/>
  <c r="AI59" i="14"/>
  <c r="AG59" i="14"/>
  <c r="AE59" i="14"/>
  <c r="AC59" i="14"/>
  <c r="AA59" i="14"/>
  <c r="Y59" i="14"/>
  <c r="W59" i="14"/>
  <c r="U59" i="14"/>
  <c r="S59" i="14"/>
  <c r="Q59" i="14"/>
  <c r="O59" i="14"/>
  <c r="M59" i="14"/>
  <c r="K59" i="14"/>
  <c r="I59" i="14"/>
  <c r="AQ58" i="14"/>
  <c r="AO58" i="14"/>
  <c r="AM58" i="14"/>
  <c r="AK58" i="14"/>
  <c r="AI58" i="14"/>
  <c r="AG58" i="14"/>
  <c r="AE58" i="14"/>
  <c r="AC58" i="14"/>
  <c r="AA58" i="14"/>
  <c r="Y58" i="14"/>
  <c r="W58" i="14"/>
  <c r="U58" i="14"/>
  <c r="S58" i="14"/>
  <c r="Q58" i="14"/>
  <c r="O58" i="14"/>
  <c r="M58" i="14"/>
  <c r="K58" i="14"/>
  <c r="I58" i="14"/>
  <c r="AQ57" i="14"/>
  <c r="AO57" i="14"/>
  <c r="AM57" i="14"/>
  <c r="AK57" i="14"/>
  <c r="AI57" i="14"/>
  <c r="AG57" i="14"/>
  <c r="AE57" i="14"/>
  <c r="AC57" i="14"/>
  <c r="AA57" i="14"/>
  <c r="Y57" i="14"/>
  <c r="W57" i="14"/>
  <c r="U57" i="14"/>
  <c r="S57" i="14"/>
  <c r="Q57" i="14"/>
  <c r="O57" i="14"/>
  <c r="M57" i="14"/>
  <c r="K57" i="14"/>
  <c r="I57" i="14"/>
  <c r="AQ56" i="14"/>
  <c r="AO56" i="14"/>
  <c r="AM56" i="14"/>
  <c r="AK56" i="14"/>
  <c r="AI56" i="14"/>
  <c r="AG56" i="14"/>
  <c r="AE56" i="14"/>
  <c r="AC56" i="14"/>
  <c r="AA56" i="14"/>
  <c r="Y56" i="14"/>
  <c r="W56" i="14"/>
  <c r="U56" i="14"/>
  <c r="S56" i="14"/>
  <c r="Q56" i="14"/>
  <c r="O56" i="14"/>
  <c r="M56" i="14"/>
  <c r="K56" i="14"/>
  <c r="I56" i="14"/>
  <c r="AQ55" i="14"/>
  <c r="AO55" i="14"/>
  <c r="AM55" i="14"/>
  <c r="AK55" i="14"/>
  <c r="AI55" i="14"/>
  <c r="AG55" i="14"/>
  <c r="AE55" i="14"/>
  <c r="AC55" i="14"/>
  <c r="AA55" i="14"/>
  <c r="Y55" i="14"/>
  <c r="W55" i="14"/>
  <c r="U55" i="14"/>
  <c r="S55" i="14"/>
  <c r="Q55" i="14"/>
  <c r="O55" i="14"/>
  <c r="M55" i="14"/>
  <c r="K55" i="14"/>
  <c r="I55" i="14"/>
  <c r="AQ54" i="14"/>
  <c r="AO54" i="14"/>
  <c r="AM54" i="14"/>
  <c r="AK54" i="14"/>
  <c r="AI54" i="14"/>
  <c r="AG54" i="14"/>
  <c r="AE54" i="14"/>
  <c r="AC54" i="14"/>
  <c r="AA54" i="14"/>
  <c r="Y54" i="14"/>
  <c r="W54" i="14"/>
  <c r="U54" i="14"/>
  <c r="S54" i="14"/>
  <c r="Q54" i="14"/>
  <c r="O54" i="14"/>
  <c r="M54" i="14"/>
  <c r="K54" i="14"/>
  <c r="I54" i="14"/>
  <c r="AQ53" i="14"/>
  <c r="AO53" i="14"/>
  <c r="AM53" i="14"/>
  <c r="AK53" i="14"/>
  <c r="AI53" i="14"/>
  <c r="AG53" i="14"/>
  <c r="AE53" i="14"/>
  <c r="AC53" i="14"/>
  <c r="AA53" i="14"/>
  <c r="Y53" i="14"/>
  <c r="W53" i="14"/>
  <c r="U53" i="14"/>
  <c r="S53" i="14"/>
  <c r="Q53" i="14"/>
  <c r="O53" i="14"/>
  <c r="M53" i="14"/>
  <c r="K53" i="14"/>
  <c r="I53" i="14"/>
  <c r="AQ52" i="14"/>
  <c r="AO52" i="14"/>
  <c r="AM52" i="14"/>
  <c r="AK52" i="14"/>
  <c r="AI52" i="14"/>
  <c r="AG52" i="14"/>
  <c r="AE52" i="14"/>
  <c r="AC52" i="14"/>
  <c r="AA52" i="14"/>
  <c r="Y52" i="14"/>
  <c r="W52" i="14"/>
  <c r="U52" i="14"/>
  <c r="S52" i="14"/>
  <c r="Q52" i="14"/>
  <c r="O52" i="14"/>
  <c r="M52" i="14"/>
  <c r="K52" i="14"/>
  <c r="I52" i="14"/>
  <c r="AQ51" i="14"/>
  <c r="AO51" i="14"/>
  <c r="AM51" i="14"/>
  <c r="AK51" i="14"/>
  <c r="AI51" i="14"/>
  <c r="AG51" i="14"/>
  <c r="AE51" i="14"/>
  <c r="AC51" i="14"/>
  <c r="AA51" i="14"/>
  <c r="Y51" i="14"/>
  <c r="W51" i="14"/>
  <c r="U51" i="14"/>
  <c r="S51" i="14"/>
  <c r="Q51" i="14"/>
  <c r="O51" i="14"/>
  <c r="M51" i="14"/>
  <c r="K51" i="14"/>
  <c r="I51" i="14"/>
  <c r="AQ50" i="14"/>
  <c r="AO50" i="14"/>
  <c r="AM50" i="14"/>
  <c r="AK50" i="14"/>
  <c r="AI50" i="14"/>
  <c r="AG50" i="14"/>
  <c r="AE50" i="14"/>
  <c r="AC50" i="14"/>
  <c r="AA50" i="14"/>
  <c r="Y50" i="14"/>
  <c r="W50" i="14"/>
  <c r="U50" i="14"/>
  <c r="S50" i="14"/>
  <c r="Q50" i="14"/>
  <c r="O50" i="14"/>
  <c r="M50" i="14"/>
  <c r="K50" i="14"/>
  <c r="I50" i="14"/>
  <c r="AQ49" i="14"/>
  <c r="AO49" i="14"/>
  <c r="AM49" i="14"/>
  <c r="AK49" i="14"/>
  <c r="AI49" i="14"/>
  <c r="AG49" i="14"/>
  <c r="AE49" i="14"/>
  <c r="AC49" i="14"/>
  <c r="AA49" i="14"/>
  <c r="Y49" i="14"/>
  <c r="W49" i="14"/>
  <c r="U49" i="14"/>
  <c r="S49" i="14"/>
  <c r="Q49" i="14"/>
  <c r="O49" i="14"/>
  <c r="M49" i="14"/>
  <c r="K49" i="14"/>
  <c r="I49" i="14"/>
  <c r="AQ48" i="14"/>
  <c r="AO48" i="14"/>
  <c r="AM48" i="14"/>
  <c r="AK48" i="14"/>
  <c r="AI48" i="14"/>
  <c r="AG48" i="14"/>
  <c r="AE48" i="14"/>
  <c r="AC48" i="14"/>
  <c r="AA48" i="14"/>
  <c r="Y48" i="14"/>
  <c r="W48" i="14"/>
  <c r="U48" i="14"/>
  <c r="S48" i="14"/>
  <c r="Q48" i="14"/>
  <c r="O48" i="14"/>
  <c r="M48" i="14"/>
  <c r="K48" i="14"/>
  <c r="I48" i="14"/>
  <c r="AQ47" i="14"/>
  <c r="AO47" i="14"/>
  <c r="AM47" i="14"/>
  <c r="AK47" i="14"/>
  <c r="AI47" i="14"/>
  <c r="AG47" i="14"/>
  <c r="AE47" i="14"/>
  <c r="AC47" i="14"/>
  <c r="AA47" i="14"/>
  <c r="Y47" i="14"/>
  <c r="W47" i="14"/>
  <c r="U47" i="14"/>
  <c r="S47" i="14"/>
  <c r="Q47" i="14"/>
  <c r="O47" i="14"/>
  <c r="M47" i="14"/>
  <c r="K47" i="14"/>
  <c r="I47" i="14"/>
  <c r="AQ46" i="14"/>
  <c r="AO46" i="14"/>
  <c r="AM46" i="14"/>
  <c r="AK46" i="14"/>
  <c r="AI46" i="14"/>
  <c r="AG46" i="14"/>
  <c r="AE46" i="14"/>
  <c r="AC46" i="14"/>
  <c r="AA46" i="14"/>
  <c r="Y46" i="14"/>
  <c r="W46" i="14"/>
  <c r="U46" i="14"/>
  <c r="S46" i="14"/>
  <c r="Q46" i="14"/>
  <c r="O46" i="14"/>
  <c r="M46" i="14"/>
  <c r="K46" i="14"/>
  <c r="I46" i="14"/>
  <c r="AQ45" i="14"/>
  <c r="AO45" i="14"/>
  <c r="AM45" i="14"/>
  <c r="AK45" i="14"/>
  <c r="AI45" i="14"/>
  <c r="AG45" i="14"/>
  <c r="AE45" i="14"/>
  <c r="AC45" i="14"/>
  <c r="AA45" i="14"/>
  <c r="Y45" i="14"/>
  <c r="W45" i="14"/>
  <c r="U45" i="14"/>
  <c r="S45" i="14"/>
  <c r="Q45" i="14"/>
  <c r="O45" i="14"/>
  <c r="M45" i="14"/>
  <c r="K45" i="14"/>
  <c r="I45" i="14"/>
  <c r="AQ44" i="14"/>
  <c r="AO44" i="14"/>
  <c r="AM44" i="14"/>
  <c r="AK44" i="14"/>
  <c r="AI44" i="14"/>
  <c r="AG44" i="14"/>
  <c r="AE44" i="14"/>
  <c r="AC44" i="14"/>
  <c r="AA44" i="14"/>
  <c r="Y44" i="14"/>
  <c r="W44" i="14"/>
  <c r="U44" i="14"/>
  <c r="S44" i="14"/>
  <c r="Q44" i="14"/>
  <c r="O44" i="14"/>
  <c r="M44" i="14"/>
  <c r="K44" i="14"/>
  <c r="I44" i="14"/>
  <c r="AQ43" i="14"/>
  <c r="AO43" i="14"/>
  <c r="AM43" i="14"/>
  <c r="AK43" i="14"/>
  <c r="AI43" i="14"/>
  <c r="AG43" i="14"/>
  <c r="AE43" i="14"/>
  <c r="AC43" i="14"/>
  <c r="AA43" i="14"/>
  <c r="Y43" i="14"/>
  <c r="W43" i="14"/>
  <c r="U43" i="14"/>
  <c r="S43" i="14"/>
  <c r="Q43" i="14"/>
  <c r="O43" i="14"/>
  <c r="M43" i="14"/>
  <c r="K43" i="14"/>
  <c r="I43" i="14"/>
  <c r="AQ42" i="14"/>
  <c r="AO42" i="14"/>
  <c r="AM42" i="14"/>
  <c r="AK42" i="14"/>
  <c r="AI42" i="14"/>
  <c r="AG42" i="14"/>
  <c r="AE42" i="14"/>
  <c r="AC42" i="14"/>
  <c r="AA42" i="14"/>
  <c r="Y42" i="14"/>
  <c r="W42" i="14"/>
  <c r="U42" i="14"/>
  <c r="S42" i="14"/>
  <c r="Q42" i="14"/>
  <c r="O42" i="14"/>
  <c r="M42" i="14"/>
  <c r="K42" i="14"/>
  <c r="I42" i="14"/>
  <c r="AQ41" i="14"/>
  <c r="AO41" i="14"/>
  <c r="AM41" i="14"/>
  <c r="AK41" i="14"/>
  <c r="AI41" i="14"/>
  <c r="AG41" i="14"/>
  <c r="AE41" i="14"/>
  <c r="AC41" i="14"/>
  <c r="AA41" i="14"/>
  <c r="Y41" i="14"/>
  <c r="W41" i="14"/>
  <c r="U41" i="14"/>
  <c r="S41" i="14"/>
  <c r="Q41" i="14"/>
  <c r="O41" i="14"/>
  <c r="M41" i="14"/>
  <c r="K41" i="14"/>
  <c r="I41" i="14"/>
  <c r="AQ40" i="14"/>
  <c r="AO40" i="14"/>
  <c r="AM40" i="14"/>
  <c r="AK40" i="14"/>
  <c r="AI40" i="14"/>
  <c r="AG40" i="14"/>
  <c r="AE40" i="14"/>
  <c r="AC40" i="14"/>
  <c r="AA40" i="14"/>
  <c r="Y40" i="14"/>
  <c r="W40" i="14"/>
  <c r="U40" i="14"/>
  <c r="S40" i="14"/>
  <c r="Q40" i="14"/>
  <c r="O40" i="14"/>
  <c r="M40" i="14"/>
  <c r="K40" i="14"/>
  <c r="I40" i="14"/>
  <c r="AQ39" i="14"/>
  <c r="AO39" i="14"/>
  <c r="AM39" i="14"/>
  <c r="AK39" i="14"/>
  <c r="AI39" i="14"/>
  <c r="AG39" i="14"/>
  <c r="AE39" i="14"/>
  <c r="AC39" i="14"/>
  <c r="AA39" i="14"/>
  <c r="Y39" i="14"/>
  <c r="W39" i="14"/>
  <c r="U39" i="14"/>
  <c r="S39" i="14"/>
  <c r="Q39" i="14"/>
  <c r="O39" i="14"/>
  <c r="M39" i="14"/>
  <c r="K39" i="14"/>
  <c r="I39" i="14"/>
  <c r="AQ38" i="14"/>
  <c r="AO38" i="14"/>
  <c r="AM38" i="14"/>
  <c r="AK38" i="14"/>
  <c r="AI38" i="14"/>
  <c r="AG38" i="14"/>
  <c r="AE38" i="14"/>
  <c r="AC38" i="14"/>
  <c r="AA38" i="14"/>
  <c r="Y38" i="14"/>
  <c r="W38" i="14"/>
  <c r="U38" i="14"/>
  <c r="S38" i="14"/>
  <c r="Q38" i="14"/>
  <c r="O38" i="14"/>
  <c r="M38" i="14"/>
  <c r="K38" i="14"/>
  <c r="I38" i="14"/>
  <c r="AQ37" i="14"/>
  <c r="AO37" i="14"/>
  <c r="AM37" i="14"/>
  <c r="AK37" i="14"/>
  <c r="AI37" i="14"/>
  <c r="AG37" i="14"/>
  <c r="AE37" i="14"/>
  <c r="AC37" i="14"/>
  <c r="AA37" i="14"/>
  <c r="Y37" i="14"/>
  <c r="W37" i="14"/>
  <c r="U37" i="14"/>
  <c r="S37" i="14"/>
  <c r="Q37" i="14"/>
  <c r="O37" i="14"/>
  <c r="M37" i="14"/>
  <c r="K37" i="14"/>
  <c r="I37" i="14"/>
  <c r="AQ36" i="14"/>
  <c r="AO36" i="14"/>
  <c r="AM36" i="14"/>
  <c r="AK36" i="14"/>
  <c r="AI36" i="14"/>
  <c r="AG36" i="14"/>
  <c r="AE36" i="14"/>
  <c r="AC36" i="14"/>
  <c r="AA36" i="14"/>
  <c r="Y36" i="14"/>
  <c r="W36" i="14"/>
  <c r="U36" i="14"/>
  <c r="S36" i="14"/>
  <c r="Q36" i="14"/>
  <c r="O36" i="14"/>
  <c r="M36" i="14"/>
  <c r="K36" i="14"/>
  <c r="I36" i="14"/>
  <c r="AQ35" i="14"/>
  <c r="AO35" i="14"/>
  <c r="AM35" i="14"/>
  <c r="AK35" i="14"/>
  <c r="AI35" i="14"/>
  <c r="AG35" i="14"/>
  <c r="AE35" i="14"/>
  <c r="AC35" i="14"/>
  <c r="AA35" i="14"/>
  <c r="Y35" i="14"/>
  <c r="W35" i="14"/>
  <c r="U35" i="14"/>
  <c r="S35" i="14"/>
  <c r="Q35" i="14"/>
  <c r="O35" i="14"/>
  <c r="M35" i="14"/>
  <c r="K35" i="14"/>
  <c r="I35" i="14"/>
  <c r="AQ34" i="14"/>
  <c r="AO34" i="14"/>
  <c r="AM34" i="14"/>
  <c r="AK34" i="14"/>
  <c r="AI34" i="14"/>
  <c r="AG34" i="14"/>
  <c r="AE34" i="14"/>
  <c r="AC34" i="14"/>
  <c r="AA34" i="14"/>
  <c r="Y34" i="14"/>
  <c r="W34" i="14"/>
  <c r="U34" i="14"/>
  <c r="S34" i="14"/>
  <c r="Q34" i="14"/>
  <c r="O34" i="14"/>
  <c r="M34" i="14"/>
  <c r="K34" i="14"/>
  <c r="I34" i="14"/>
  <c r="AQ33" i="14"/>
  <c r="AO33" i="14"/>
  <c r="AM33" i="14"/>
  <c r="AK33" i="14"/>
  <c r="AI33" i="14"/>
  <c r="AG33" i="14"/>
  <c r="AE33" i="14"/>
  <c r="AC33" i="14"/>
  <c r="AA33" i="14"/>
  <c r="Y33" i="14"/>
  <c r="W33" i="14"/>
  <c r="U33" i="14"/>
  <c r="S33" i="14"/>
  <c r="Q33" i="14"/>
  <c r="O33" i="14"/>
  <c r="M33" i="14"/>
  <c r="K33" i="14"/>
  <c r="I33" i="14"/>
  <c r="AQ32" i="14"/>
  <c r="AO32" i="14"/>
  <c r="AM32" i="14"/>
  <c r="AK32" i="14"/>
  <c r="AI32" i="14"/>
  <c r="AG32" i="14"/>
  <c r="AE32" i="14"/>
  <c r="AC32" i="14"/>
  <c r="AA32" i="14"/>
  <c r="Y32" i="14"/>
  <c r="W32" i="14"/>
  <c r="U32" i="14"/>
  <c r="S32" i="14"/>
  <c r="Q32" i="14"/>
  <c r="O32" i="14"/>
  <c r="M32" i="14"/>
  <c r="K32" i="14"/>
  <c r="I32" i="14"/>
  <c r="AQ31" i="14"/>
  <c r="AO31" i="14"/>
  <c r="AM31" i="14"/>
  <c r="AK31" i="14"/>
  <c r="AI31" i="14"/>
  <c r="AG31" i="14"/>
  <c r="AE31" i="14"/>
  <c r="AC31" i="14"/>
  <c r="AA31" i="14"/>
  <c r="Y31" i="14"/>
  <c r="W31" i="14"/>
  <c r="U31" i="14"/>
  <c r="S31" i="14"/>
  <c r="Q31" i="14"/>
  <c r="O31" i="14"/>
  <c r="M31" i="14"/>
  <c r="K31" i="14"/>
  <c r="I31" i="14"/>
  <c r="AQ30" i="14"/>
  <c r="AO30" i="14"/>
  <c r="AM30" i="14"/>
  <c r="AK30" i="14"/>
  <c r="AI30" i="14"/>
  <c r="AG30" i="14"/>
  <c r="AE30" i="14"/>
  <c r="AC30" i="14"/>
  <c r="AA30" i="14"/>
  <c r="Y30" i="14"/>
  <c r="W30" i="14"/>
  <c r="U30" i="14"/>
  <c r="S30" i="14"/>
  <c r="Q30" i="14"/>
  <c r="O30" i="14"/>
  <c r="M30" i="14"/>
  <c r="K30" i="14"/>
  <c r="I30" i="14"/>
  <c r="AQ29" i="14"/>
  <c r="AO29" i="14"/>
  <c r="AM29" i="14"/>
  <c r="AK29" i="14"/>
  <c r="AI29" i="14"/>
  <c r="AG29" i="14"/>
  <c r="AE29" i="14"/>
  <c r="AC29" i="14"/>
  <c r="AA29" i="14"/>
  <c r="Y29" i="14"/>
  <c r="W29" i="14"/>
  <c r="U29" i="14"/>
  <c r="S29" i="14"/>
  <c r="Q29" i="14"/>
  <c r="O29" i="14"/>
  <c r="M29" i="14"/>
  <c r="K29" i="14"/>
  <c r="I29" i="14"/>
  <c r="AQ28" i="14"/>
  <c r="AO28" i="14"/>
  <c r="AM28" i="14"/>
  <c r="AK28" i="14"/>
  <c r="AI28" i="14"/>
  <c r="AG28" i="14"/>
  <c r="AE28" i="14"/>
  <c r="AC28" i="14"/>
  <c r="AA28" i="14"/>
  <c r="Y28" i="14"/>
  <c r="W28" i="14"/>
  <c r="U28" i="14"/>
  <c r="S28" i="14"/>
  <c r="Q28" i="14"/>
  <c r="O28" i="14"/>
  <c r="M28" i="14"/>
  <c r="K28" i="14"/>
  <c r="I28" i="14"/>
  <c r="AQ27" i="14"/>
  <c r="AO27" i="14"/>
  <c r="AM27" i="14"/>
  <c r="AK27" i="14"/>
  <c r="AI27" i="14"/>
  <c r="AG27" i="14"/>
  <c r="AE27" i="14"/>
  <c r="AC27" i="14"/>
  <c r="AA27" i="14"/>
  <c r="Y27" i="14"/>
  <c r="W27" i="14"/>
  <c r="U27" i="14"/>
  <c r="S27" i="14"/>
  <c r="Q27" i="14"/>
  <c r="O27" i="14"/>
  <c r="M27" i="14"/>
  <c r="K27" i="14"/>
  <c r="I27" i="14"/>
  <c r="AQ26" i="14"/>
  <c r="AO26" i="14"/>
  <c r="AM26" i="14"/>
  <c r="AK26" i="14"/>
  <c r="AI26" i="14"/>
  <c r="AG26" i="14"/>
  <c r="AE26" i="14"/>
  <c r="AC26" i="14"/>
  <c r="AA26" i="14"/>
  <c r="Y26" i="14"/>
  <c r="W26" i="14"/>
  <c r="U26" i="14"/>
  <c r="S26" i="14"/>
  <c r="Q26" i="14"/>
  <c r="O26" i="14"/>
  <c r="M26" i="14"/>
  <c r="K26" i="14"/>
  <c r="I26" i="14"/>
  <c r="AQ25" i="14"/>
  <c r="AO25" i="14"/>
  <c r="AM25" i="14"/>
  <c r="AK25" i="14"/>
  <c r="AI25" i="14"/>
  <c r="AG25" i="14"/>
  <c r="AE25" i="14"/>
  <c r="AC25" i="14"/>
  <c r="AA25" i="14"/>
  <c r="Y25" i="14"/>
  <c r="W25" i="14"/>
  <c r="U25" i="14"/>
  <c r="S25" i="14"/>
  <c r="Q25" i="14"/>
  <c r="O25" i="14"/>
  <c r="M25" i="14"/>
  <c r="K25" i="14"/>
  <c r="I25" i="14"/>
  <c r="AQ24" i="14"/>
  <c r="AO24" i="14"/>
  <c r="AM24" i="14"/>
  <c r="AK24" i="14"/>
  <c r="AI24" i="14"/>
  <c r="AG24" i="14"/>
  <c r="AE24" i="14"/>
  <c r="AC24" i="14"/>
  <c r="AA24" i="14"/>
  <c r="Y24" i="14"/>
  <c r="W24" i="14"/>
  <c r="U24" i="14"/>
  <c r="S24" i="14"/>
  <c r="Q24" i="14"/>
  <c r="O24" i="14"/>
  <c r="M24" i="14"/>
  <c r="K24" i="14"/>
  <c r="I24" i="14"/>
  <c r="AQ23" i="14"/>
  <c r="AO23" i="14"/>
  <c r="AM23" i="14"/>
  <c r="AK23" i="14"/>
  <c r="AI23" i="14"/>
  <c r="AG23" i="14"/>
  <c r="AE23" i="14"/>
  <c r="AC23" i="14"/>
  <c r="AA23" i="14"/>
  <c r="Y23" i="14"/>
  <c r="W23" i="14"/>
  <c r="U23" i="14"/>
  <c r="S23" i="14"/>
  <c r="Q23" i="14"/>
  <c r="O23" i="14"/>
  <c r="M23" i="14"/>
  <c r="K23" i="14"/>
  <c r="I23" i="14"/>
  <c r="AQ22" i="14"/>
  <c r="AO22" i="14"/>
  <c r="AM22" i="14"/>
  <c r="AK22" i="14"/>
  <c r="AI22" i="14"/>
  <c r="AG22" i="14"/>
  <c r="AE22" i="14"/>
  <c r="AC22" i="14"/>
  <c r="AA22" i="14"/>
  <c r="Y22" i="14"/>
  <c r="W22" i="14"/>
  <c r="U22" i="14"/>
  <c r="S22" i="14"/>
  <c r="Q22" i="14"/>
  <c r="O22" i="14"/>
  <c r="M22" i="14"/>
  <c r="K22" i="14"/>
  <c r="I22" i="14"/>
  <c r="AQ21" i="14"/>
  <c r="AO21" i="14"/>
  <c r="AM21" i="14"/>
  <c r="AK21" i="14"/>
  <c r="AI21" i="14"/>
  <c r="AG21" i="14"/>
  <c r="AE21" i="14"/>
  <c r="AC21" i="14"/>
  <c r="AA21" i="14"/>
  <c r="Y21" i="14"/>
  <c r="W21" i="14"/>
  <c r="U21" i="14"/>
  <c r="S21" i="14"/>
  <c r="Q21" i="14"/>
  <c r="O21" i="14"/>
  <c r="M21" i="14"/>
  <c r="K21" i="14"/>
  <c r="I21" i="14"/>
  <c r="AQ20" i="14"/>
  <c r="AO20" i="14"/>
  <c r="AM20" i="14"/>
  <c r="AK20" i="14"/>
  <c r="AI20" i="14"/>
  <c r="AG20" i="14"/>
  <c r="AE20" i="14"/>
  <c r="AC20" i="14"/>
  <c r="AA20" i="14"/>
  <c r="Y20" i="14"/>
  <c r="W20" i="14"/>
  <c r="U20" i="14"/>
  <c r="S20" i="14"/>
  <c r="Q20" i="14"/>
  <c r="O20" i="14"/>
  <c r="M20" i="14"/>
  <c r="K20" i="14"/>
  <c r="I20" i="14"/>
  <c r="AQ19" i="14"/>
  <c r="AO19" i="14"/>
  <c r="AM19" i="14"/>
  <c r="AK19" i="14"/>
  <c r="AI19" i="14"/>
  <c r="AG19" i="14"/>
  <c r="AE19" i="14"/>
  <c r="AC19" i="14"/>
  <c r="AA19" i="14"/>
  <c r="Y19" i="14"/>
  <c r="W19" i="14"/>
  <c r="U19" i="14"/>
  <c r="S19" i="14"/>
  <c r="Q19" i="14"/>
  <c r="O19" i="14"/>
  <c r="M19" i="14"/>
  <c r="K19" i="14"/>
  <c r="I19" i="14"/>
  <c r="AQ18" i="14"/>
  <c r="AO18" i="14"/>
  <c r="AM18" i="14"/>
  <c r="AK18" i="14"/>
  <c r="AI18" i="14"/>
  <c r="AG18" i="14"/>
  <c r="AE18" i="14"/>
  <c r="AC18" i="14"/>
  <c r="AA18" i="14"/>
  <c r="Y18" i="14"/>
  <c r="W18" i="14"/>
  <c r="U18" i="14"/>
  <c r="S18" i="14"/>
  <c r="Q18" i="14"/>
  <c r="O18" i="14"/>
  <c r="M18" i="14"/>
  <c r="K18" i="14"/>
  <c r="I18" i="14"/>
  <c r="AQ17" i="14"/>
  <c r="AO17" i="14"/>
  <c r="AM17" i="14"/>
  <c r="AK17" i="14"/>
  <c r="AI17" i="14"/>
  <c r="AG17" i="14"/>
  <c r="AE17" i="14"/>
  <c r="AC17" i="14"/>
  <c r="AA17" i="14"/>
  <c r="Y17" i="14"/>
  <c r="W17" i="14"/>
  <c r="U17" i="14"/>
  <c r="S17" i="14"/>
  <c r="Q17" i="14"/>
  <c r="O17" i="14"/>
  <c r="M17" i="14"/>
  <c r="K17" i="14"/>
  <c r="I17" i="14"/>
  <c r="AQ16" i="14"/>
  <c r="AO16" i="14"/>
  <c r="AM16" i="14"/>
  <c r="AK16" i="14"/>
  <c r="AI16" i="14"/>
  <c r="AG16" i="14"/>
  <c r="AE16" i="14"/>
  <c r="AC16" i="14"/>
  <c r="AA16" i="14"/>
  <c r="Y16" i="14"/>
  <c r="W16" i="14"/>
  <c r="U16" i="14"/>
  <c r="S16" i="14"/>
  <c r="Q16" i="14"/>
  <c r="O16" i="14"/>
  <c r="M16" i="14"/>
  <c r="K16" i="14"/>
  <c r="I16" i="14"/>
  <c r="AQ15" i="14"/>
  <c r="AO15" i="14"/>
  <c r="AM15" i="14"/>
  <c r="AK15" i="14"/>
  <c r="AI15" i="14"/>
  <c r="AG15" i="14"/>
  <c r="AE15" i="14"/>
  <c r="AC15" i="14"/>
  <c r="AA15" i="14"/>
  <c r="Y15" i="14"/>
  <c r="W15" i="14"/>
  <c r="U15" i="14"/>
  <c r="S15" i="14"/>
  <c r="Q15" i="14"/>
  <c r="O15" i="14"/>
  <c r="M15" i="14"/>
  <c r="K15" i="14"/>
  <c r="I15" i="14"/>
  <c r="AQ14" i="14"/>
  <c r="AO14" i="14"/>
  <c r="AM14" i="14"/>
  <c r="AK14" i="14"/>
  <c r="AI14" i="14"/>
  <c r="AG14" i="14"/>
  <c r="AE14" i="14"/>
  <c r="AC14" i="14"/>
  <c r="AA14" i="14"/>
  <c r="Y14" i="14"/>
  <c r="W14" i="14"/>
  <c r="U14" i="14"/>
  <c r="S14" i="14"/>
  <c r="Q14" i="14"/>
  <c r="O14" i="14"/>
  <c r="M14" i="14"/>
  <c r="K14" i="14"/>
  <c r="I14" i="14"/>
  <c r="AQ13" i="14"/>
  <c r="AO13" i="14"/>
  <c r="AM13" i="14"/>
  <c r="AK13" i="14"/>
  <c r="AI13" i="14"/>
  <c r="AG13" i="14"/>
  <c r="AE13" i="14"/>
  <c r="AC13" i="14"/>
  <c r="AA13" i="14"/>
  <c r="Y13" i="14"/>
  <c r="W13" i="14"/>
  <c r="U13" i="14"/>
  <c r="S13" i="14"/>
  <c r="Q13" i="14"/>
  <c r="O13" i="14"/>
  <c r="M13" i="14"/>
  <c r="K13" i="14"/>
  <c r="I13" i="14"/>
  <c r="AQ12" i="14"/>
  <c r="AO12" i="14"/>
  <c r="AM12" i="14"/>
  <c r="AK12" i="14"/>
  <c r="AI12" i="14"/>
  <c r="AG12" i="14"/>
  <c r="AE12" i="14"/>
  <c r="AC12" i="14"/>
  <c r="AA12" i="14"/>
  <c r="Y12" i="14"/>
  <c r="W12" i="14"/>
  <c r="U12" i="14"/>
  <c r="S12" i="14"/>
  <c r="Q12" i="14"/>
  <c r="O12" i="14"/>
  <c r="M12" i="14"/>
  <c r="K12" i="14"/>
  <c r="I12" i="14"/>
  <c r="AQ11" i="14"/>
  <c r="AO11" i="14"/>
  <c r="AM11" i="14"/>
  <c r="AK11" i="14"/>
  <c r="AI11" i="14"/>
  <c r="AG11" i="14"/>
  <c r="AE11" i="14"/>
  <c r="AC11" i="14"/>
  <c r="AA11" i="14"/>
  <c r="Y11" i="14"/>
  <c r="W11" i="14"/>
  <c r="U11" i="14"/>
  <c r="S11" i="14"/>
  <c r="Q11" i="14"/>
  <c r="O11" i="14"/>
  <c r="M11" i="14"/>
  <c r="K11" i="14"/>
  <c r="I11" i="14"/>
  <c r="AQ10" i="14"/>
  <c r="AO10" i="14"/>
  <c r="AM10" i="14"/>
  <c r="AK10" i="14"/>
  <c r="AI10" i="14"/>
  <c r="AG10" i="14"/>
  <c r="AE10" i="14"/>
  <c r="AC10" i="14"/>
  <c r="AA10" i="14"/>
  <c r="Y10" i="14"/>
  <c r="W10" i="14"/>
  <c r="U10" i="14"/>
  <c r="S10" i="14"/>
  <c r="Q10" i="14"/>
  <c r="O10" i="14"/>
  <c r="M10" i="14"/>
  <c r="K10" i="14"/>
  <c r="I10" i="14"/>
  <c r="AQ9" i="14"/>
  <c r="AO9" i="14"/>
  <c r="AM9" i="14"/>
  <c r="AK9" i="14"/>
  <c r="AI9" i="14"/>
  <c r="AG9" i="14"/>
  <c r="AE9" i="14"/>
  <c r="AC9" i="14"/>
  <c r="AA9" i="14"/>
  <c r="Y9" i="14"/>
  <c r="W9" i="14"/>
  <c r="U9" i="14"/>
  <c r="S9" i="14"/>
  <c r="Q9" i="14"/>
  <c r="O9" i="14"/>
  <c r="M9" i="14"/>
  <c r="K9" i="14"/>
  <c r="I9" i="14"/>
  <c r="AQ8" i="14"/>
  <c r="AO8" i="14"/>
  <c r="AM8" i="14"/>
  <c r="AK8" i="14"/>
  <c r="AI8" i="14"/>
  <c r="AG8" i="14"/>
  <c r="AE8" i="14"/>
  <c r="AC8" i="14"/>
  <c r="AA8" i="14"/>
  <c r="Y8" i="14"/>
  <c r="W8" i="14"/>
  <c r="U8" i="14"/>
  <c r="S8" i="14"/>
  <c r="Q8" i="14"/>
  <c r="O8" i="14"/>
  <c r="M8" i="14"/>
  <c r="K8" i="14"/>
  <c r="I8" i="14"/>
  <c r="AQ7" i="14"/>
  <c r="AO7" i="14"/>
  <c r="AM7" i="14"/>
  <c r="AK7" i="14"/>
  <c r="AI7" i="14"/>
  <c r="AG7" i="14"/>
  <c r="AE7" i="14"/>
  <c r="AC7" i="14"/>
  <c r="AA7" i="14"/>
  <c r="Y7" i="14"/>
  <c r="W7" i="14"/>
  <c r="U7" i="14"/>
  <c r="S7" i="14"/>
  <c r="Q7" i="14"/>
  <c r="O7" i="14"/>
  <c r="M7" i="14"/>
  <c r="K7" i="14"/>
  <c r="I7" i="14"/>
  <c r="AQ6" i="14"/>
  <c r="AO6" i="14"/>
  <c r="AM6" i="14"/>
  <c r="AK6" i="14"/>
  <c r="AI6" i="14"/>
  <c r="AG6" i="14"/>
  <c r="AE6" i="14"/>
  <c r="AC6" i="14"/>
  <c r="AA6" i="14"/>
  <c r="Y6" i="14"/>
  <c r="W6" i="14"/>
  <c r="U6" i="14"/>
  <c r="S6" i="14"/>
  <c r="Q6" i="14"/>
  <c r="O6" i="14"/>
  <c r="M6" i="14"/>
  <c r="K6" i="14"/>
  <c r="I6" i="14"/>
  <c r="AQ5" i="14"/>
  <c r="AO5" i="14"/>
  <c r="AM5" i="14"/>
  <c r="AK5" i="14"/>
  <c r="AI5" i="14"/>
  <c r="AG5" i="14"/>
  <c r="AE5" i="14"/>
  <c r="AC5" i="14"/>
  <c r="AA5" i="14"/>
  <c r="Y5" i="14"/>
  <c r="W5" i="14"/>
  <c r="U5" i="14"/>
  <c r="S5" i="14"/>
  <c r="Q5" i="14"/>
  <c r="O5" i="14"/>
  <c r="M5" i="14"/>
  <c r="K5" i="14"/>
  <c r="I5" i="14"/>
  <c r="AQ4" i="14"/>
  <c r="AO4" i="14"/>
  <c r="AM4" i="14"/>
  <c r="AK4" i="14"/>
  <c r="AI4" i="14"/>
  <c r="AG4" i="14"/>
  <c r="AE4" i="14"/>
  <c r="AC4" i="14"/>
  <c r="AA4" i="14"/>
  <c r="Y4" i="14"/>
  <c r="W4" i="14"/>
  <c r="U4" i="14"/>
  <c r="S4" i="14"/>
  <c r="Q4" i="14"/>
  <c r="O4" i="14"/>
  <c r="M4" i="14"/>
  <c r="K4" i="14"/>
  <c r="I4" i="14"/>
  <c r="AQ3" i="14"/>
  <c r="AO3" i="14"/>
  <c r="AM3" i="14"/>
  <c r="AK3" i="14"/>
  <c r="AI3" i="14"/>
  <c r="AG3" i="14"/>
  <c r="AE3" i="14"/>
  <c r="AC3" i="14"/>
  <c r="AA3" i="14"/>
  <c r="Y3" i="14"/>
  <c r="W3" i="14"/>
  <c r="U3" i="14"/>
  <c r="S3" i="14"/>
  <c r="Q3" i="14"/>
  <c r="O3" i="14"/>
  <c r="M3" i="14"/>
  <c r="K3" i="14"/>
  <c r="I3" i="14"/>
  <c r="Z10" i="17" l="1"/>
  <c r="AK78" i="14"/>
  <c r="S22" i="17" s="1"/>
  <c r="AM78" i="14"/>
  <c r="O78" i="14"/>
  <c r="H22" i="17" s="1"/>
  <c r="AG78" i="14"/>
  <c r="Q22" i="17" s="1"/>
  <c r="AQ78" i="14"/>
  <c r="AO78" i="14"/>
  <c r="S78" i="14"/>
  <c r="J22" i="17" s="1"/>
  <c r="U78" i="14"/>
  <c r="Q78" i="14"/>
  <c r="I22" i="17" s="1"/>
  <c r="W78" i="14"/>
  <c r="L22" i="17" s="1"/>
  <c r="Y78" i="14"/>
  <c r="M78" i="14"/>
  <c r="Y22" i="17" s="1"/>
  <c r="AI78" i="14"/>
  <c r="AA78" i="14"/>
  <c r="N22" i="17" s="1"/>
  <c r="I78" i="14"/>
  <c r="W22" i="17" s="1"/>
  <c r="AC78" i="14"/>
  <c r="K78" i="14"/>
  <c r="X22" i="17" s="1"/>
  <c r="AE78" i="14"/>
  <c r="P22" i="17" s="1"/>
  <c r="Z22" i="17" l="1"/>
  <c r="F60" i="13"/>
  <c r="N58" i="13"/>
  <c r="L58" i="13"/>
  <c r="J58" i="13"/>
  <c r="H58" i="13"/>
  <c r="N57" i="13"/>
  <c r="L57" i="13"/>
  <c r="J57" i="13"/>
  <c r="H57" i="13"/>
  <c r="N56" i="13"/>
  <c r="L56" i="13"/>
  <c r="J56" i="13"/>
  <c r="H56" i="13"/>
  <c r="N55" i="13"/>
  <c r="L55" i="13"/>
  <c r="J55" i="13"/>
  <c r="H55" i="13"/>
  <c r="N54" i="13"/>
  <c r="L54" i="13"/>
  <c r="J54" i="13"/>
  <c r="H54" i="13"/>
  <c r="N53" i="13"/>
  <c r="L53" i="13"/>
  <c r="J53" i="13"/>
  <c r="H53" i="13"/>
  <c r="N52" i="13"/>
  <c r="L52" i="13"/>
  <c r="J52" i="13"/>
  <c r="H52" i="13"/>
  <c r="N51" i="13"/>
  <c r="L51" i="13"/>
  <c r="J51" i="13"/>
  <c r="H51" i="13"/>
  <c r="N50" i="13"/>
  <c r="L50" i="13"/>
  <c r="J50" i="13"/>
  <c r="H50" i="13"/>
  <c r="N49" i="13"/>
  <c r="L49" i="13"/>
  <c r="J49" i="13"/>
  <c r="H49" i="13"/>
  <c r="N48" i="13"/>
  <c r="L48" i="13"/>
  <c r="J48" i="13"/>
  <c r="H48" i="13"/>
  <c r="N47" i="13"/>
  <c r="L47" i="13"/>
  <c r="J47" i="13"/>
  <c r="H47" i="13"/>
  <c r="N46" i="13"/>
  <c r="L46" i="13"/>
  <c r="J46" i="13"/>
  <c r="H46" i="13"/>
  <c r="N45" i="13"/>
  <c r="L45" i="13"/>
  <c r="J45" i="13"/>
  <c r="H45" i="13"/>
  <c r="N44" i="13"/>
  <c r="L44" i="13"/>
  <c r="J44" i="13"/>
  <c r="H44" i="13"/>
  <c r="N43" i="13"/>
  <c r="L43" i="13"/>
  <c r="J43" i="13"/>
  <c r="H43" i="13"/>
  <c r="N42" i="13"/>
  <c r="L42" i="13"/>
  <c r="J42" i="13"/>
  <c r="H42" i="13"/>
  <c r="N41" i="13"/>
  <c r="L41" i="13"/>
  <c r="J41" i="13"/>
  <c r="H41" i="13"/>
  <c r="N40" i="13"/>
  <c r="L40" i="13"/>
  <c r="J40" i="13"/>
  <c r="H40" i="13"/>
  <c r="N39" i="13"/>
  <c r="L39" i="13"/>
  <c r="J39" i="13"/>
  <c r="H39" i="13"/>
  <c r="N38" i="13"/>
  <c r="L38" i="13"/>
  <c r="J38" i="13"/>
  <c r="H38" i="13"/>
  <c r="N37" i="13"/>
  <c r="L37" i="13"/>
  <c r="J37" i="13"/>
  <c r="H37" i="13"/>
  <c r="N36" i="13"/>
  <c r="L36" i="13"/>
  <c r="J36" i="13"/>
  <c r="H36" i="13"/>
  <c r="N35" i="13"/>
  <c r="L35" i="13"/>
  <c r="J35" i="13"/>
  <c r="H35" i="13"/>
  <c r="N34" i="13"/>
  <c r="L34" i="13"/>
  <c r="J34" i="13"/>
  <c r="H34" i="13"/>
  <c r="N33" i="13"/>
  <c r="L33" i="13"/>
  <c r="J33" i="13"/>
  <c r="H33" i="13"/>
  <c r="N32" i="13"/>
  <c r="L32" i="13"/>
  <c r="J32" i="13"/>
  <c r="H32" i="13"/>
  <c r="N31" i="13"/>
  <c r="L31" i="13"/>
  <c r="J31" i="13"/>
  <c r="H31" i="13"/>
  <c r="N30" i="13"/>
  <c r="L30" i="13"/>
  <c r="J30" i="13"/>
  <c r="H30" i="13"/>
  <c r="N29" i="13"/>
  <c r="L29" i="13"/>
  <c r="J29" i="13"/>
  <c r="H29" i="13"/>
  <c r="N28" i="13"/>
  <c r="L28" i="13"/>
  <c r="J28" i="13"/>
  <c r="H28" i="13"/>
  <c r="N27" i="13"/>
  <c r="L27" i="13"/>
  <c r="J27" i="13"/>
  <c r="H27" i="13"/>
  <c r="N26" i="13"/>
  <c r="L26" i="13"/>
  <c r="J26" i="13"/>
  <c r="H26" i="13"/>
  <c r="N25" i="13"/>
  <c r="L25" i="13"/>
  <c r="J25" i="13"/>
  <c r="H25" i="13"/>
  <c r="N24" i="13"/>
  <c r="L24" i="13"/>
  <c r="J24" i="13"/>
  <c r="H24" i="13"/>
  <c r="N23" i="13"/>
  <c r="L23" i="13"/>
  <c r="J23" i="13"/>
  <c r="H23" i="13"/>
  <c r="N22" i="13"/>
  <c r="L22" i="13"/>
  <c r="J22" i="13"/>
  <c r="H22" i="13"/>
  <c r="N21" i="13"/>
  <c r="L21" i="13"/>
  <c r="J21" i="13"/>
  <c r="H21" i="13"/>
  <c r="N20" i="13"/>
  <c r="L20" i="13"/>
  <c r="J20" i="13"/>
  <c r="H20" i="13"/>
  <c r="N19" i="13"/>
  <c r="L19" i="13"/>
  <c r="J19" i="13"/>
  <c r="H19" i="13"/>
  <c r="N18" i="13"/>
  <c r="L18" i="13"/>
  <c r="J18" i="13"/>
  <c r="H18" i="13"/>
  <c r="N17" i="13"/>
  <c r="L17" i="13"/>
  <c r="J17" i="13"/>
  <c r="H17" i="13"/>
  <c r="N16" i="13"/>
  <c r="L16" i="13"/>
  <c r="J16" i="13"/>
  <c r="H16" i="13"/>
  <c r="N15" i="13"/>
  <c r="L15" i="13"/>
  <c r="J15" i="13"/>
  <c r="H15" i="13"/>
  <c r="N14" i="13"/>
  <c r="L14" i="13"/>
  <c r="J14" i="13"/>
  <c r="H14" i="13"/>
  <c r="N13" i="13"/>
  <c r="L13" i="13"/>
  <c r="J13" i="13"/>
  <c r="H13" i="13"/>
  <c r="N12" i="13"/>
  <c r="L12" i="13"/>
  <c r="J12" i="13"/>
  <c r="H12" i="13"/>
  <c r="N11" i="13"/>
  <c r="L11" i="13"/>
  <c r="J11" i="13"/>
  <c r="H11" i="13"/>
  <c r="N10" i="13"/>
  <c r="L10" i="13"/>
  <c r="J10" i="13"/>
  <c r="H10" i="13"/>
  <c r="N9" i="13"/>
  <c r="L9" i="13"/>
  <c r="J9" i="13"/>
  <c r="H9" i="13"/>
  <c r="N8" i="13"/>
  <c r="L8" i="13"/>
  <c r="J8" i="13"/>
  <c r="H8" i="13"/>
  <c r="N7" i="13"/>
  <c r="L7" i="13"/>
  <c r="J7" i="13"/>
  <c r="H7" i="13"/>
  <c r="N6" i="13"/>
  <c r="L6" i="13"/>
  <c r="J6" i="13"/>
  <c r="H6" i="13"/>
  <c r="N5" i="13"/>
  <c r="L5" i="13"/>
  <c r="J5" i="13"/>
  <c r="H5" i="13"/>
  <c r="N4" i="13"/>
  <c r="L4" i="13"/>
  <c r="J4" i="13"/>
  <c r="H4" i="13"/>
  <c r="N3" i="13"/>
  <c r="L3" i="13"/>
  <c r="J3" i="13"/>
  <c r="H3" i="13"/>
  <c r="L60" i="13" l="1"/>
  <c r="H60" i="13"/>
  <c r="J60" i="13"/>
  <c r="E45" i="11"/>
  <c r="U43" i="11"/>
  <c r="S43" i="11"/>
  <c r="Q43" i="11"/>
  <c r="O43" i="11"/>
  <c r="M43" i="11"/>
  <c r="K43" i="11"/>
  <c r="I43" i="11"/>
  <c r="G43" i="11"/>
  <c r="U42" i="11"/>
  <c r="S42" i="11"/>
  <c r="Q42" i="11"/>
  <c r="O42" i="11"/>
  <c r="M42" i="11"/>
  <c r="K42" i="11"/>
  <c r="I42" i="11"/>
  <c r="G42" i="11"/>
  <c r="U41" i="11"/>
  <c r="S41" i="11"/>
  <c r="Q41" i="11"/>
  <c r="O41" i="11"/>
  <c r="M41" i="11"/>
  <c r="K41" i="11"/>
  <c r="I41" i="11"/>
  <c r="G41" i="11"/>
  <c r="U40" i="11"/>
  <c r="S40" i="11"/>
  <c r="Q40" i="11"/>
  <c r="O40" i="11"/>
  <c r="M40" i="11"/>
  <c r="K40" i="11"/>
  <c r="I40" i="11"/>
  <c r="G40" i="11"/>
  <c r="U39" i="11"/>
  <c r="S39" i="11"/>
  <c r="Q39" i="11"/>
  <c r="O39" i="11"/>
  <c r="M39" i="11"/>
  <c r="K39" i="11"/>
  <c r="I39" i="11"/>
  <c r="G39" i="11"/>
  <c r="U38" i="11"/>
  <c r="S38" i="11"/>
  <c r="Q38" i="11"/>
  <c r="O38" i="11"/>
  <c r="M38" i="11"/>
  <c r="K38" i="11"/>
  <c r="I38" i="11"/>
  <c r="G38" i="11"/>
  <c r="U37" i="11"/>
  <c r="S37" i="11"/>
  <c r="Q37" i="11"/>
  <c r="O37" i="11"/>
  <c r="M37" i="11"/>
  <c r="K37" i="11"/>
  <c r="I37" i="11"/>
  <c r="G37" i="11"/>
  <c r="U36" i="11"/>
  <c r="S36" i="11"/>
  <c r="Q36" i="11"/>
  <c r="O36" i="11"/>
  <c r="M36" i="11"/>
  <c r="K36" i="11"/>
  <c r="I36" i="11"/>
  <c r="G36" i="11"/>
  <c r="U35" i="11"/>
  <c r="S35" i="11"/>
  <c r="Q35" i="11"/>
  <c r="O35" i="11"/>
  <c r="M35" i="11"/>
  <c r="K35" i="11"/>
  <c r="I35" i="11"/>
  <c r="G35" i="11"/>
  <c r="U34" i="11"/>
  <c r="S34" i="11"/>
  <c r="Q34" i="11"/>
  <c r="O34" i="11"/>
  <c r="M34" i="11"/>
  <c r="K34" i="11"/>
  <c r="I34" i="11"/>
  <c r="G34" i="11"/>
  <c r="U33" i="11"/>
  <c r="S33" i="11"/>
  <c r="Q33" i="11"/>
  <c r="O33" i="11"/>
  <c r="M33" i="11"/>
  <c r="K33" i="11"/>
  <c r="I33" i="11"/>
  <c r="G33" i="11"/>
  <c r="U32" i="11"/>
  <c r="S32" i="11"/>
  <c r="Q32" i="11"/>
  <c r="O32" i="11"/>
  <c r="M32" i="11"/>
  <c r="K32" i="11"/>
  <c r="I32" i="11"/>
  <c r="G32" i="11"/>
  <c r="U31" i="11"/>
  <c r="S31" i="11"/>
  <c r="Q31" i="11"/>
  <c r="O31" i="11"/>
  <c r="M31" i="11"/>
  <c r="K31" i="11"/>
  <c r="I31" i="11"/>
  <c r="G31" i="11"/>
  <c r="U30" i="11"/>
  <c r="S30" i="11"/>
  <c r="Q30" i="11"/>
  <c r="O30" i="11"/>
  <c r="M30" i="11"/>
  <c r="K30" i="11"/>
  <c r="I30" i="11"/>
  <c r="G30" i="11"/>
  <c r="U29" i="11"/>
  <c r="S29" i="11"/>
  <c r="Q29" i="11"/>
  <c r="O29" i="11"/>
  <c r="M29" i="11"/>
  <c r="K29" i="11"/>
  <c r="I29" i="11"/>
  <c r="G29" i="11"/>
  <c r="U28" i="11"/>
  <c r="S28" i="11"/>
  <c r="Q28" i="11"/>
  <c r="O28" i="11"/>
  <c r="M28" i="11"/>
  <c r="K28" i="11"/>
  <c r="I28" i="11"/>
  <c r="G28" i="11"/>
  <c r="U27" i="11"/>
  <c r="S27" i="11"/>
  <c r="Q27" i="11"/>
  <c r="O27" i="11"/>
  <c r="M27" i="11"/>
  <c r="K27" i="11"/>
  <c r="I27" i="11"/>
  <c r="G27" i="11"/>
  <c r="U26" i="11"/>
  <c r="S26" i="11"/>
  <c r="Q26" i="11"/>
  <c r="O26" i="11"/>
  <c r="M26" i="11"/>
  <c r="K26" i="11"/>
  <c r="I26" i="11"/>
  <c r="G26" i="11"/>
  <c r="U25" i="11"/>
  <c r="S25" i="11"/>
  <c r="Q25" i="11"/>
  <c r="O25" i="11"/>
  <c r="M25" i="11"/>
  <c r="K25" i="11"/>
  <c r="I25" i="11"/>
  <c r="G25" i="11"/>
  <c r="U24" i="11"/>
  <c r="S24" i="11"/>
  <c r="Q24" i="11"/>
  <c r="O24" i="11"/>
  <c r="M24" i="11"/>
  <c r="K24" i="11"/>
  <c r="I24" i="11"/>
  <c r="G24" i="11"/>
  <c r="U23" i="11"/>
  <c r="S23" i="11"/>
  <c r="Q23" i="11"/>
  <c r="O23" i="11"/>
  <c r="M23" i="11"/>
  <c r="K23" i="11"/>
  <c r="I23" i="11"/>
  <c r="G23" i="11"/>
  <c r="U22" i="11"/>
  <c r="S22" i="11"/>
  <c r="Q22" i="11"/>
  <c r="O22" i="11"/>
  <c r="M22" i="11"/>
  <c r="K22" i="11"/>
  <c r="I22" i="11"/>
  <c r="G22" i="11"/>
  <c r="U21" i="11"/>
  <c r="S21" i="11"/>
  <c r="Q21" i="11"/>
  <c r="O21" i="11"/>
  <c r="M21" i="11"/>
  <c r="K21" i="11"/>
  <c r="I21" i="11"/>
  <c r="G21" i="11"/>
  <c r="U20" i="11"/>
  <c r="S20" i="11"/>
  <c r="Q20" i="11"/>
  <c r="O20" i="11"/>
  <c r="M20" i="11"/>
  <c r="K20" i="11"/>
  <c r="I20" i="11"/>
  <c r="G20" i="11"/>
  <c r="U19" i="11"/>
  <c r="S19" i="11"/>
  <c r="Q19" i="11"/>
  <c r="O19" i="11"/>
  <c r="M19" i="11"/>
  <c r="K19" i="11"/>
  <c r="I19" i="11"/>
  <c r="G19" i="11"/>
  <c r="U18" i="11"/>
  <c r="S18" i="11"/>
  <c r="Q18" i="11"/>
  <c r="O18" i="11"/>
  <c r="M18" i="11"/>
  <c r="K18" i="11"/>
  <c r="I18" i="11"/>
  <c r="G18" i="11"/>
  <c r="U17" i="11"/>
  <c r="S17" i="11"/>
  <c r="Q17" i="11"/>
  <c r="O17" i="11"/>
  <c r="M17" i="11"/>
  <c r="K17" i="11"/>
  <c r="I17" i="11"/>
  <c r="G17" i="11"/>
  <c r="U16" i="11"/>
  <c r="S16" i="11"/>
  <c r="Q16" i="11"/>
  <c r="O16" i="11"/>
  <c r="M16" i="11"/>
  <c r="K16" i="11"/>
  <c r="I16" i="11"/>
  <c r="G16" i="11"/>
  <c r="U15" i="11"/>
  <c r="S15" i="11"/>
  <c r="Q15" i="11"/>
  <c r="O15" i="11"/>
  <c r="M15" i="11"/>
  <c r="K15" i="11"/>
  <c r="I15" i="11"/>
  <c r="G15" i="11"/>
  <c r="U14" i="11"/>
  <c r="S14" i="11"/>
  <c r="Q14" i="11"/>
  <c r="O14" i="11"/>
  <c r="M14" i="11"/>
  <c r="K14" i="11"/>
  <c r="I14" i="11"/>
  <c r="G14" i="11"/>
  <c r="U13" i="11"/>
  <c r="S13" i="11"/>
  <c r="Q13" i="11"/>
  <c r="O13" i="11"/>
  <c r="M13" i="11"/>
  <c r="K13" i="11"/>
  <c r="I13" i="11"/>
  <c r="G13" i="11"/>
  <c r="U12" i="11"/>
  <c r="S12" i="11"/>
  <c r="Q12" i="11"/>
  <c r="O12" i="11"/>
  <c r="M12" i="11"/>
  <c r="K12" i="11"/>
  <c r="I12" i="11"/>
  <c r="G12" i="11"/>
  <c r="U11" i="11"/>
  <c r="S11" i="11"/>
  <c r="Q11" i="11"/>
  <c r="O11" i="11"/>
  <c r="M11" i="11"/>
  <c r="K11" i="11"/>
  <c r="I11" i="11"/>
  <c r="G11" i="11"/>
  <c r="U10" i="11"/>
  <c r="S10" i="11"/>
  <c r="Q10" i="11"/>
  <c r="O10" i="11"/>
  <c r="M10" i="11"/>
  <c r="K10" i="11"/>
  <c r="I10" i="11"/>
  <c r="G10" i="11"/>
  <c r="U9" i="11"/>
  <c r="S9" i="11"/>
  <c r="Q9" i="11"/>
  <c r="O9" i="11"/>
  <c r="M9" i="11"/>
  <c r="K9" i="11"/>
  <c r="I9" i="11"/>
  <c r="G9" i="11"/>
  <c r="U8" i="11"/>
  <c r="S8" i="11"/>
  <c r="Q8" i="11"/>
  <c r="O8" i="11"/>
  <c r="M8" i="11"/>
  <c r="K8" i="11"/>
  <c r="I8" i="11"/>
  <c r="G8" i="11"/>
  <c r="U7" i="11"/>
  <c r="S7" i="11"/>
  <c r="Q7" i="11"/>
  <c r="O7" i="11"/>
  <c r="M7" i="11"/>
  <c r="K7" i="11"/>
  <c r="I7" i="11"/>
  <c r="G7" i="11"/>
  <c r="U6" i="11"/>
  <c r="S6" i="11"/>
  <c r="Q6" i="11"/>
  <c r="O6" i="11"/>
  <c r="M6" i="11"/>
  <c r="K6" i="11"/>
  <c r="I6" i="11"/>
  <c r="G6" i="11"/>
  <c r="U5" i="11"/>
  <c r="S5" i="11"/>
  <c r="Q5" i="11"/>
  <c r="O5" i="11"/>
  <c r="M5" i="11"/>
  <c r="K5" i="11"/>
  <c r="I5" i="11"/>
  <c r="G5" i="11"/>
  <c r="U4" i="11"/>
  <c r="S4" i="11"/>
  <c r="Q4" i="11"/>
  <c r="O4" i="11"/>
  <c r="M4" i="11"/>
  <c r="K4" i="11"/>
  <c r="I4" i="11"/>
  <c r="G4" i="11"/>
  <c r="U3" i="11"/>
  <c r="S3" i="11"/>
  <c r="Q3" i="11"/>
  <c r="O3" i="11"/>
  <c r="M3" i="11"/>
  <c r="K3" i="11"/>
  <c r="I3" i="11"/>
  <c r="G3" i="11"/>
  <c r="S45" i="11" l="1"/>
  <c r="N18" i="17" s="1"/>
  <c r="G45" i="11"/>
  <c r="X18" i="17" s="1"/>
  <c r="K45" i="11"/>
  <c r="W18" i="17" s="1"/>
  <c r="O45" i="11"/>
  <c r="L18" i="17" s="1"/>
  <c r="Q45" i="11"/>
  <c r="M18" i="17" s="1"/>
  <c r="U45" i="11"/>
  <c r="S18" i="17" s="1"/>
  <c r="M45" i="11"/>
  <c r="I18" i="17" s="1"/>
  <c r="I45" i="11"/>
  <c r="Y18" i="17" s="1"/>
  <c r="Z18" i="17" l="1"/>
  <c r="E245" i="10"/>
  <c r="S243" i="10"/>
  <c r="Q243" i="10"/>
  <c r="O243" i="10"/>
  <c r="M243" i="10"/>
  <c r="K243" i="10"/>
  <c r="I243" i="10"/>
  <c r="G243" i="10"/>
  <c r="S242" i="10"/>
  <c r="Q242" i="10"/>
  <c r="O242" i="10"/>
  <c r="M242" i="10"/>
  <c r="K242" i="10"/>
  <c r="I242" i="10"/>
  <c r="G242" i="10"/>
  <c r="S241" i="10"/>
  <c r="Q241" i="10"/>
  <c r="O241" i="10"/>
  <c r="M241" i="10"/>
  <c r="K241" i="10"/>
  <c r="I241" i="10"/>
  <c r="G241" i="10"/>
  <c r="S240" i="10"/>
  <c r="Q240" i="10"/>
  <c r="O240" i="10"/>
  <c r="M240" i="10"/>
  <c r="K240" i="10"/>
  <c r="I240" i="10"/>
  <c r="G240" i="10"/>
  <c r="S239" i="10"/>
  <c r="Q239" i="10"/>
  <c r="O239" i="10"/>
  <c r="M239" i="10"/>
  <c r="K239" i="10"/>
  <c r="I239" i="10"/>
  <c r="G239" i="10"/>
  <c r="S238" i="10"/>
  <c r="Q238" i="10"/>
  <c r="O238" i="10"/>
  <c r="M238" i="10"/>
  <c r="K238" i="10"/>
  <c r="I238" i="10"/>
  <c r="G238" i="10"/>
  <c r="S237" i="10"/>
  <c r="Q237" i="10"/>
  <c r="O237" i="10"/>
  <c r="M237" i="10"/>
  <c r="K237" i="10"/>
  <c r="I237" i="10"/>
  <c r="G237" i="10"/>
  <c r="S236" i="10"/>
  <c r="Q236" i="10"/>
  <c r="O236" i="10"/>
  <c r="M236" i="10"/>
  <c r="K236" i="10"/>
  <c r="I236" i="10"/>
  <c r="G236" i="10"/>
  <c r="S235" i="10"/>
  <c r="Q235" i="10"/>
  <c r="O235" i="10"/>
  <c r="M235" i="10"/>
  <c r="K235" i="10"/>
  <c r="I235" i="10"/>
  <c r="G235" i="10"/>
  <c r="S234" i="10"/>
  <c r="Q234" i="10"/>
  <c r="O234" i="10"/>
  <c r="M234" i="10"/>
  <c r="K234" i="10"/>
  <c r="I234" i="10"/>
  <c r="G234" i="10"/>
  <c r="S233" i="10"/>
  <c r="Q233" i="10"/>
  <c r="O233" i="10"/>
  <c r="M233" i="10"/>
  <c r="K233" i="10"/>
  <c r="I233" i="10"/>
  <c r="G233" i="10"/>
  <c r="S232" i="10"/>
  <c r="Q232" i="10"/>
  <c r="O232" i="10"/>
  <c r="M232" i="10"/>
  <c r="K232" i="10"/>
  <c r="I232" i="10"/>
  <c r="G232" i="10"/>
  <c r="S231" i="10"/>
  <c r="Q231" i="10"/>
  <c r="O231" i="10"/>
  <c r="M231" i="10"/>
  <c r="K231" i="10"/>
  <c r="I231" i="10"/>
  <c r="G231" i="10"/>
  <c r="S230" i="10"/>
  <c r="Q230" i="10"/>
  <c r="O230" i="10"/>
  <c r="M230" i="10"/>
  <c r="K230" i="10"/>
  <c r="I230" i="10"/>
  <c r="G230" i="10"/>
  <c r="S229" i="10"/>
  <c r="Q229" i="10"/>
  <c r="O229" i="10"/>
  <c r="M229" i="10"/>
  <c r="K229" i="10"/>
  <c r="I229" i="10"/>
  <c r="G229" i="10"/>
  <c r="S228" i="10"/>
  <c r="Q228" i="10"/>
  <c r="O228" i="10"/>
  <c r="M228" i="10"/>
  <c r="K228" i="10"/>
  <c r="I228" i="10"/>
  <c r="G228" i="10"/>
  <c r="S227" i="10"/>
  <c r="Q227" i="10"/>
  <c r="O227" i="10"/>
  <c r="M227" i="10"/>
  <c r="K227" i="10"/>
  <c r="I227" i="10"/>
  <c r="G227" i="10"/>
  <c r="S226" i="10"/>
  <c r="Q226" i="10"/>
  <c r="O226" i="10"/>
  <c r="M226" i="10"/>
  <c r="K226" i="10"/>
  <c r="I226" i="10"/>
  <c r="G226" i="10"/>
  <c r="S225" i="10"/>
  <c r="Q225" i="10"/>
  <c r="O225" i="10"/>
  <c r="M225" i="10"/>
  <c r="K225" i="10"/>
  <c r="I225" i="10"/>
  <c r="G225" i="10"/>
  <c r="S224" i="10"/>
  <c r="Q224" i="10"/>
  <c r="O224" i="10"/>
  <c r="M224" i="10"/>
  <c r="K224" i="10"/>
  <c r="I224" i="10"/>
  <c r="G224" i="10"/>
  <c r="S223" i="10"/>
  <c r="Q223" i="10"/>
  <c r="O223" i="10"/>
  <c r="M223" i="10"/>
  <c r="K223" i="10"/>
  <c r="I223" i="10"/>
  <c r="G223" i="10"/>
  <c r="S222" i="10"/>
  <c r="Q222" i="10"/>
  <c r="O222" i="10"/>
  <c r="M222" i="10"/>
  <c r="K222" i="10"/>
  <c r="I222" i="10"/>
  <c r="G222" i="10"/>
  <c r="S221" i="10"/>
  <c r="Q221" i="10"/>
  <c r="O221" i="10"/>
  <c r="M221" i="10"/>
  <c r="K221" i="10"/>
  <c r="I221" i="10"/>
  <c r="G221" i="10"/>
  <c r="S220" i="10"/>
  <c r="Q220" i="10"/>
  <c r="O220" i="10"/>
  <c r="M220" i="10"/>
  <c r="K220" i="10"/>
  <c r="I220" i="10"/>
  <c r="G220" i="10"/>
  <c r="S219" i="10"/>
  <c r="Q219" i="10"/>
  <c r="O219" i="10"/>
  <c r="M219" i="10"/>
  <c r="K219" i="10"/>
  <c r="I219" i="10"/>
  <c r="G219" i="10"/>
  <c r="S218" i="10"/>
  <c r="Q218" i="10"/>
  <c r="O218" i="10"/>
  <c r="M218" i="10"/>
  <c r="K218" i="10"/>
  <c r="I218" i="10"/>
  <c r="G218" i="10"/>
  <c r="S217" i="10"/>
  <c r="Q217" i="10"/>
  <c r="O217" i="10"/>
  <c r="M217" i="10"/>
  <c r="K217" i="10"/>
  <c r="I217" i="10"/>
  <c r="G217" i="10"/>
  <c r="S216" i="10"/>
  <c r="Q216" i="10"/>
  <c r="O216" i="10"/>
  <c r="M216" i="10"/>
  <c r="K216" i="10"/>
  <c r="I216" i="10"/>
  <c r="G216" i="10"/>
  <c r="S215" i="10"/>
  <c r="Q215" i="10"/>
  <c r="O215" i="10"/>
  <c r="M215" i="10"/>
  <c r="K215" i="10"/>
  <c r="I215" i="10"/>
  <c r="G215" i="10"/>
  <c r="S214" i="10"/>
  <c r="Q214" i="10"/>
  <c r="O214" i="10"/>
  <c r="M214" i="10"/>
  <c r="K214" i="10"/>
  <c r="I214" i="10"/>
  <c r="G214" i="10"/>
  <c r="S213" i="10"/>
  <c r="Q213" i="10"/>
  <c r="O213" i="10"/>
  <c r="M213" i="10"/>
  <c r="K213" i="10"/>
  <c r="I213" i="10"/>
  <c r="G213" i="10"/>
  <c r="S212" i="10"/>
  <c r="Q212" i="10"/>
  <c r="O212" i="10"/>
  <c r="M212" i="10"/>
  <c r="K212" i="10"/>
  <c r="I212" i="10"/>
  <c r="G212" i="10"/>
  <c r="S211" i="10"/>
  <c r="Q211" i="10"/>
  <c r="O211" i="10"/>
  <c r="M211" i="10"/>
  <c r="K211" i="10"/>
  <c r="I211" i="10"/>
  <c r="G211" i="10"/>
  <c r="S210" i="10"/>
  <c r="Q210" i="10"/>
  <c r="O210" i="10"/>
  <c r="M210" i="10"/>
  <c r="K210" i="10"/>
  <c r="I210" i="10"/>
  <c r="G210" i="10"/>
  <c r="S209" i="10"/>
  <c r="Q209" i="10"/>
  <c r="O209" i="10"/>
  <c r="M209" i="10"/>
  <c r="K209" i="10"/>
  <c r="I209" i="10"/>
  <c r="G209" i="10"/>
  <c r="S208" i="10"/>
  <c r="Q208" i="10"/>
  <c r="O208" i="10"/>
  <c r="M208" i="10"/>
  <c r="K208" i="10"/>
  <c r="I208" i="10"/>
  <c r="G208" i="10"/>
  <c r="S207" i="10"/>
  <c r="Q207" i="10"/>
  <c r="O207" i="10"/>
  <c r="M207" i="10"/>
  <c r="K207" i="10"/>
  <c r="I207" i="10"/>
  <c r="G207" i="10"/>
  <c r="S206" i="10"/>
  <c r="Q206" i="10"/>
  <c r="O206" i="10"/>
  <c r="M206" i="10"/>
  <c r="K206" i="10"/>
  <c r="I206" i="10"/>
  <c r="G206" i="10"/>
  <c r="S205" i="10"/>
  <c r="Q205" i="10"/>
  <c r="O205" i="10"/>
  <c r="M205" i="10"/>
  <c r="K205" i="10"/>
  <c r="I205" i="10"/>
  <c r="G205" i="10"/>
  <c r="S204" i="10"/>
  <c r="Q204" i="10"/>
  <c r="O204" i="10"/>
  <c r="M204" i="10"/>
  <c r="K204" i="10"/>
  <c r="I204" i="10"/>
  <c r="G204" i="10"/>
  <c r="S203" i="10"/>
  <c r="Q203" i="10"/>
  <c r="O203" i="10"/>
  <c r="M203" i="10"/>
  <c r="K203" i="10"/>
  <c r="I203" i="10"/>
  <c r="G203" i="10"/>
  <c r="S202" i="10"/>
  <c r="Q202" i="10"/>
  <c r="O202" i="10"/>
  <c r="M202" i="10"/>
  <c r="K202" i="10"/>
  <c r="I202" i="10"/>
  <c r="G202" i="10"/>
  <c r="S201" i="10"/>
  <c r="Q201" i="10"/>
  <c r="O201" i="10"/>
  <c r="M201" i="10"/>
  <c r="K201" i="10"/>
  <c r="I201" i="10"/>
  <c r="G201" i="10"/>
  <c r="S200" i="10"/>
  <c r="Q200" i="10"/>
  <c r="O200" i="10"/>
  <c r="M200" i="10"/>
  <c r="K200" i="10"/>
  <c r="I200" i="10"/>
  <c r="G200" i="10"/>
  <c r="S199" i="10"/>
  <c r="Q199" i="10"/>
  <c r="O199" i="10"/>
  <c r="M199" i="10"/>
  <c r="K199" i="10"/>
  <c r="I199" i="10"/>
  <c r="G199" i="10"/>
  <c r="S198" i="10"/>
  <c r="Q198" i="10"/>
  <c r="O198" i="10"/>
  <c r="M198" i="10"/>
  <c r="K198" i="10"/>
  <c r="I198" i="10"/>
  <c r="G198" i="10"/>
  <c r="S197" i="10"/>
  <c r="Q197" i="10"/>
  <c r="O197" i="10"/>
  <c r="M197" i="10"/>
  <c r="K197" i="10"/>
  <c r="I197" i="10"/>
  <c r="G197" i="10"/>
  <c r="S196" i="10"/>
  <c r="Q196" i="10"/>
  <c r="O196" i="10"/>
  <c r="M196" i="10"/>
  <c r="K196" i="10"/>
  <c r="I196" i="10"/>
  <c r="G196" i="10"/>
  <c r="S195" i="10"/>
  <c r="Q195" i="10"/>
  <c r="O195" i="10"/>
  <c r="M195" i="10"/>
  <c r="K195" i="10"/>
  <c r="I195" i="10"/>
  <c r="G195" i="10"/>
  <c r="S194" i="10"/>
  <c r="Q194" i="10"/>
  <c r="O194" i="10"/>
  <c r="M194" i="10"/>
  <c r="K194" i="10"/>
  <c r="I194" i="10"/>
  <c r="G194" i="10"/>
  <c r="S193" i="10"/>
  <c r="Q193" i="10"/>
  <c r="O193" i="10"/>
  <c r="M193" i="10"/>
  <c r="K193" i="10"/>
  <c r="I193" i="10"/>
  <c r="G193" i="10"/>
  <c r="S192" i="10"/>
  <c r="Q192" i="10"/>
  <c r="O192" i="10"/>
  <c r="M192" i="10"/>
  <c r="K192" i="10"/>
  <c r="I192" i="10"/>
  <c r="G192" i="10"/>
  <c r="S191" i="10"/>
  <c r="Q191" i="10"/>
  <c r="O191" i="10"/>
  <c r="M191" i="10"/>
  <c r="K191" i="10"/>
  <c r="I191" i="10"/>
  <c r="G191" i="10"/>
  <c r="S190" i="10"/>
  <c r="Q190" i="10"/>
  <c r="O190" i="10"/>
  <c r="M190" i="10"/>
  <c r="K190" i="10"/>
  <c r="I190" i="10"/>
  <c r="G190" i="10"/>
  <c r="S189" i="10"/>
  <c r="Q189" i="10"/>
  <c r="O189" i="10"/>
  <c r="M189" i="10"/>
  <c r="K189" i="10"/>
  <c r="I189" i="10"/>
  <c r="G189" i="10"/>
  <c r="S188" i="10"/>
  <c r="Q188" i="10"/>
  <c r="O188" i="10"/>
  <c r="M188" i="10"/>
  <c r="K188" i="10"/>
  <c r="I188" i="10"/>
  <c r="G188" i="10"/>
  <c r="S187" i="10"/>
  <c r="Q187" i="10"/>
  <c r="O187" i="10"/>
  <c r="M187" i="10"/>
  <c r="K187" i="10"/>
  <c r="I187" i="10"/>
  <c r="G187" i="10"/>
  <c r="S186" i="10"/>
  <c r="Q186" i="10"/>
  <c r="O186" i="10"/>
  <c r="M186" i="10"/>
  <c r="K186" i="10"/>
  <c r="I186" i="10"/>
  <c r="G186" i="10"/>
  <c r="S185" i="10"/>
  <c r="Q185" i="10"/>
  <c r="O185" i="10"/>
  <c r="M185" i="10"/>
  <c r="K185" i="10"/>
  <c r="I185" i="10"/>
  <c r="G185" i="10"/>
  <c r="S184" i="10"/>
  <c r="Q184" i="10"/>
  <c r="O184" i="10"/>
  <c r="M184" i="10"/>
  <c r="K184" i="10"/>
  <c r="I184" i="10"/>
  <c r="G184" i="10"/>
  <c r="S183" i="10"/>
  <c r="Q183" i="10"/>
  <c r="O183" i="10"/>
  <c r="M183" i="10"/>
  <c r="K183" i="10"/>
  <c r="I183" i="10"/>
  <c r="G183" i="10"/>
  <c r="S182" i="10"/>
  <c r="Q182" i="10"/>
  <c r="O182" i="10"/>
  <c r="M182" i="10"/>
  <c r="K182" i="10"/>
  <c r="I182" i="10"/>
  <c r="G182" i="10"/>
  <c r="S181" i="10"/>
  <c r="Q181" i="10"/>
  <c r="O181" i="10"/>
  <c r="M181" i="10"/>
  <c r="K181" i="10"/>
  <c r="I181" i="10"/>
  <c r="G181" i="10"/>
  <c r="S180" i="10"/>
  <c r="Q180" i="10"/>
  <c r="O180" i="10"/>
  <c r="M180" i="10"/>
  <c r="K180" i="10"/>
  <c r="I180" i="10"/>
  <c r="G180" i="10"/>
  <c r="S179" i="10"/>
  <c r="Q179" i="10"/>
  <c r="O179" i="10"/>
  <c r="M179" i="10"/>
  <c r="K179" i="10"/>
  <c r="I179" i="10"/>
  <c r="G179" i="10"/>
  <c r="S178" i="10"/>
  <c r="Q178" i="10"/>
  <c r="O178" i="10"/>
  <c r="M178" i="10"/>
  <c r="K178" i="10"/>
  <c r="I178" i="10"/>
  <c r="G178" i="10"/>
  <c r="S177" i="10"/>
  <c r="Q177" i="10"/>
  <c r="O177" i="10"/>
  <c r="M177" i="10"/>
  <c r="K177" i="10"/>
  <c r="I177" i="10"/>
  <c r="G177" i="10"/>
  <c r="S176" i="10"/>
  <c r="Q176" i="10"/>
  <c r="O176" i="10"/>
  <c r="M176" i="10"/>
  <c r="K176" i="10"/>
  <c r="I176" i="10"/>
  <c r="G176" i="10"/>
  <c r="S175" i="10"/>
  <c r="Q175" i="10"/>
  <c r="O175" i="10"/>
  <c r="M175" i="10"/>
  <c r="K175" i="10"/>
  <c r="I175" i="10"/>
  <c r="G175" i="10"/>
  <c r="S174" i="10"/>
  <c r="Q174" i="10"/>
  <c r="O174" i="10"/>
  <c r="M174" i="10"/>
  <c r="K174" i="10"/>
  <c r="I174" i="10"/>
  <c r="G174" i="10"/>
  <c r="S173" i="10"/>
  <c r="Q173" i="10"/>
  <c r="O173" i="10"/>
  <c r="M173" i="10"/>
  <c r="K173" i="10"/>
  <c r="I173" i="10"/>
  <c r="G173" i="10"/>
  <c r="S172" i="10"/>
  <c r="Q172" i="10"/>
  <c r="O172" i="10"/>
  <c r="M172" i="10"/>
  <c r="K172" i="10"/>
  <c r="I172" i="10"/>
  <c r="G172" i="10"/>
  <c r="S171" i="10"/>
  <c r="Q171" i="10"/>
  <c r="O171" i="10"/>
  <c r="M171" i="10"/>
  <c r="K171" i="10"/>
  <c r="I171" i="10"/>
  <c r="G171" i="10"/>
  <c r="S170" i="10"/>
  <c r="Q170" i="10"/>
  <c r="O170" i="10"/>
  <c r="M170" i="10"/>
  <c r="K170" i="10"/>
  <c r="I170" i="10"/>
  <c r="G170" i="10"/>
  <c r="S169" i="10"/>
  <c r="Q169" i="10"/>
  <c r="O169" i="10"/>
  <c r="M169" i="10"/>
  <c r="K169" i="10"/>
  <c r="I169" i="10"/>
  <c r="G169" i="10"/>
  <c r="S168" i="10"/>
  <c r="Q168" i="10"/>
  <c r="O168" i="10"/>
  <c r="M168" i="10"/>
  <c r="K168" i="10"/>
  <c r="I168" i="10"/>
  <c r="G168" i="10"/>
  <c r="S167" i="10"/>
  <c r="Q167" i="10"/>
  <c r="O167" i="10"/>
  <c r="M167" i="10"/>
  <c r="K167" i="10"/>
  <c r="I167" i="10"/>
  <c r="G167" i="10"/>
  <c r="S166" i="10"/>
  <c r="Q166" i="10"/>
  <c r="O166" i="10"/>
  <c r="M166" i="10"/>
  <c r="K166" i="10"/>
  <c r="I166" i="10"/>
  <c r="G166" i="10"/>
  <c r="S165" i="10"/>
  <c r="Q165" i="10"/>
  <c r="O165" i="10"/>
  <c r="M165" i="10"/>
  <c r="K165" i="10"/>
  <c r="I165" i="10"/>
  <c r="G165" i="10"/>
  <c r="S164" i="10"/>
  <c r="Q164" i="10"/>
  <c r="O164" i="10"/>
  <c r="M164" i="10"/>
  <c r="K164" i="10"/>
  <c r="I164" i="10"/>
  <c r="G164" i="10"/>
  <c r="S163" i="10"/>
  <c r="Q163" i="10"/>
  <c r="O163" i="10"/>
  <c r="M163" i="10"/>
  <c r="K163" i="10"/>
  <c r="I163" i="10"/>
  <c r="G163" i="10"/>
  <c r="S162" i="10"/>
  <c r="Q162" i="10"/>
  <c r="O162" i="10"/>
  <c r="M162" i="10"/>
  <c r="K162" i="10"/>
  <c r="I162" i="10"/>
  <c r="G162" i="10"/>
  <c r="S161" i="10"/>
  <c r="Q161" i="10"/>
  <c r="O161" i="10"/>
  <c r="M161" i="10"/>
  <c r="K161" i="10"/>
  <c r="I161" i="10"/>
  <c r="G161" i="10"/>
  <c r="S160" i="10"/>
  <c r="Q160" i="10"/>
  <c r="O160" i="10"/>
  <c r="M160" i="10"/>
  <c r="K160" i="10"/>
  <c r="I160" i="10"/>
  <c r="G160" i="10"/>
  <c r="S159" i="10"/>
  <c r="Q159" i="10"/>
  <c r="O159" i="10"/>
  <c r="M159" i="10"/>
  <c r="K159" i="10"/>
  <c r="I159" i="10"/>
  <c r="G159" i="10"/>
  <c r="S158" i="10"/>
  <c r="Q158" i="10"/>
  <c r="O158" i="10"/>
  <c r="M158" i="10"/>
  <c r="K158" i="10"/>
  <c r="I158" i="10"/>
  <c r="G158" i="10"/>
  <c r="S157" i="10"/>
  <c r="Q157" i="10"/>
  <c r="O157" i="10"/>
  <c r="M157" i="10"/>
  <c r="K157" i="10"/>
  <c r="I157" i="10"/>
  <c r="G157" i="10"/>
  <c r="S156" i="10"/>
  <c r="Q156" i="10"/>
  <c r="O156" i="10"/>
  <c r="M156" i="10"/>
  <c r="K156" i="10"/>
  <c r="I156" i="10"/>
  <c r="G156" i="10"/>
  <c r="S155" i="10"/>
  <c r="Q155" i="10"/>
  <c r="O155" i="10"/>
  <c r="M155" i="10"/>
  <c r="K155" i="10"/>
  <c r="I155" i="10"/>
  <c r="G155" i="10"/>
  <c r="S154" i="10"/>
  <c r="Q154" i="10"/>
  <c r="O154" i="10"/>
  <c r="M154" i="10"/>
  <c r="K154" i="10"/>
  <c r="I154" i="10"/>
  <c r="G154" i="10"/>
  <c r="S153" i="10"/>
  <c r="Q153" i="10"/>
  <c r="O153" i="10"/>
  <c r="M153" i="10"/>
  <c r="K153" i="10"/>
  <c r="I153" i="10"/>
  <c r="G153" i="10"/>
  <c r="S152" i="10"/>
  <c r="Q152" i="10"/>
  <c r="O152" i="10"/>
  <c r="M152" i="10"/>
  <c r="K152" i="10"/>
  <c r="I152" i="10"/>
  <c r="G152" i="10"/>
  <c r="S151" i="10"/>
  <c r="Q151" i="10"/>
  <c r="O151" i="10"/>
  <c r="M151" i="10"/>
  <c r="K151" i="10"/>
  <c r="I151" i="10"/>
  <c r="G151" i="10"/>
  <c r="S150" i="10"/>
  <c r="Q150" i="10"/>
  <c r="O150" i="10"/>
  <c r="M150" i="10"/>
  <c r="K150" i="10"/>
  <c r="I150" i="10"/>
  <c r="G150" i="10"/>
  <c r="S149" i="10"/>
  <c r="Q149" i="10"/>
  <c r="O149" i="10"/>
  <c r="M149" i="10"/>
  <c r="K149" i="10"/>
  <c r="I149" i="10"/>
  <c r="G149" i="10"/>
  <c r="S148" i="10"/>
  <c r="Q148" i="10"/>
  <c r="O148" i="10"/>
  <c r="M148" i="10"/>
  <c r="K148" i="10"/>
  <c r="I148" i="10"/>
  <c r="G148" i="10"/>
  <c r="S147" i="10"/>
  <c r="Q147" i="10"/>
  <c r="O147" i="10"/>
  <c r="M147" i="10"/>
  <c r="K147" i="10"/>
  <c r="I147" i="10"/>
  <c r="G147" i="10"/>
  <c r="S146" i="10"/>
  <c r="Q146" i="10"/>
  <c r="O146" i="10"/>
  <c r="M146" i="10"/>
  <c r="K146" i="10"/>
  <c r="I146" i="10"/>
  <c r="G146" i="10"/>
  <c r="S145" i="10"/>
  <c r="Q145" i="10"/>
  <c r="O145" i="10"/>
  <c r="M145" i="10"/>
  <c r="K145" i="10"/>
  <c r="I145" i="10"/>
  <c r="G145" i="10"/>
  <c r="S144" i="10"/>
  <c r="Q144" i="10"/>
  <c r="O144" i="10"/>
  <c r="M144" i="10"/>
  <c r="K144" i="10"/>
  <c r="I144" i="10"/>
  <c r="G144" i="10"/>
  <c r="S143" i="10"/>
  <c r="Q143" i="10"/>
  <c r="O143" i="10"/>
  <c r="M143" i="10"/>
  <c r="K143" i="10"/>
  <c r="I143" i="10"/>
  <c r="G143" i="10"/>
  <c r="S142" i="10"/>
  <c r="Q142" i="10"/>
  <c r="O142" i="10"/>
  <c r="M142" i="10"/>
  <c r="K142" i="10"/>
  <c r="I142" i="10"/>
  <c r="G142" i="10"/>
  <c r="S141" i="10"/>
  <c r="Q141" i="10"/>
  <c r="O141" i="10"/>
  <c r="M141" i="10"/>
  <c r="K141" i="10"/>
  <c r="I141" i="10"/>
  <c r="G141" i="10"/>
  <c r="S140" i="10"/>
  <c r="Q140" i="10"/>
  <c r="O140" i="10"/>
  <c r="M140" i="10"/>
  <c r="K140" i="10"/>
  <c r="I140" i="10"/>
  <c r="G140" i="10"/>
  <c r="S139" i="10"/>
  <c r="Q139" i="10"/>
  <c r="O139" i="10"/>
  <c r="M139" i="10"/>
  <c r="K139" i="10"/>
  <c r="I139" i="10"/>
  <c r="G139" i="10"/>
  <c r="S138" i="10"/>
  <c r="Q138" i="10"/>
  <c r="O138" i="10"/>
  <c r="M138" i="10"/>
  <c r="K138" i="10"/>
  <c r="I138" i="10"/>
  <c r="G138" i="10"/>
  <c r="S137" i="10"/>
  <c r="Q137" i="10"/>
  <c r="O137" i="10"/>
  <c r="M137" i="10"/>
  <c r="K137" i="10"/>
  <c r="I137" i="10"/>
  <c r="G137" i="10"/>
  <c r="S136" i="10"/>
  <c r="Q136" i="10"/>
  <c r="O136" i="10"/>
  <c r="M136" i="10"/>
  <c r="K136" i="10"/>
  <c r="I136" i="10"/>
  <c r="G136" i="10"/>
  <c r="S135" i="10"/>
  <c r="Q135" i="10"/>
  <c r="O135" i="10"/>
  <c r="M135" i="10"/>
  <c r="K135" i="10"/>
  <c r="I135" i="10"/>
  <c r="G135" i="10"/>
  <c r="S134" i="10"/>
  <c r="Q134" i="10"/>
  <c r="O134" i="10"/>
  <c r="M134" i="10"/>
  <c r="K134" i="10"/>
  <c r="I134" i="10"/>
  <c r="G134" i="10"/>
  <c r="S133" i="10"/>
  <c r="Q133" i="10"/>
  <c r="O133" i="10"/>
  <c r="M133" i="10"/>
  <c r="K133" i="10"/>
  <c r="I133" i="10"/>
  <c r="G133" i="10"/>
  <c r="S132" i="10"/>
  <c r="Q132" i="10"/>
  <c r="O132" i="10"/>
  <c r="M132" i="10"/>
  <c r="K132" i="10"/>
  <c r="I132" i="10"/>
  <c r="G132" i="10"/>
  <c r="S131" i="10"/>
  <c r="Q131" i="10"/>
  <c r="O131" i="10"/>
  <c r="M131" i="10"/>
  <c r="K131" i="10"/>
  <c r="I131" i="10"/>
  <c r="G131" i="10"/>
  <c r="S130" i="10"/>
  <c r="Q130" i="10"/>
  <c r="O130" i="10"/>
  <c r="M130" i="10"/>
  <c r="K130" i="10"/>
  <c r="I130" i="10"/>
  <c r="G130" i="10"/>
  <c r="S129" i="10"/>
  <c r="Q129" i="10"/>
  <c r="O129" i="10"/>
  <c r="M129" i="10"/>
  <c r="K129" i="10"/>
  <c r="I129" i="10"/>
  <c r="G129" i="10"/>
  <c r="S128" i="10"/>
  <c r="Q128" i="10"/>
  <c r="O128" i="10"/>
  <c r="M128" i="10"/>
  <c r="K128" i="10"/>
  <c r="I128" i="10"/>
  <c r="G128" i="10"/>
  <c r="S127" i="10"/>
  <c r="Q127" i="10"/>
  <c r="O127" i="10"/>
  <c r="M127" i="10"/>
  <c r="K127" i="10"/>
  <c r="I127" i="10"/>
  <c r="G127" i="10"/>
  <c r="S126" i="10"/>
  <c r="Q126" i="10"/>
  <c r="O126" i="10"/>
  <c r="M126" i="10"/>
  <c r="K126" i="10"/>
  <c r="I126" i="10"/>
  <c r="G126" i="10"/>
  <c r="S125" i="10"/>
  <c r="Q125" i="10"/>
  <c r="O125" i="10"/>
  <c r="M125" i="10"/>
  <c r="K125" i="10"/>
  <c r="I125" i="10"/>
  <c r="G125" i="10"/>
  <c r="S124" i="10"/>
  <c r="Q124" i="10"/>
  <c r="O124" i="10"/>
  <c r="M124" i="10"/>
  <c r="K124" i="10"/>
  <c r="I124" i="10"/>
  <c r="G124" i="10"/>
  <c r="S123" i="10"/>
  <c r="Q123" i="10"/>
  <c r="O123" i="10"/>
  <c r="M123" i="10"/>
  <c r="K123" i="10"/>
  <c r="I123" i="10"/>
  <c r="G123" i="10"/>
  <c r="S122" i="10"/>
  <c r="Q122" i="10"/>
  <c r="O122" i="10"/>
  <c r="M122" i="10"/>
  <c r="K122" i="10"/>
  <c r="I122" i="10"/>
  <c r="G122" i="10"/>
  <c r="S121" i="10"/>
  <c r="Q121" i="10"/>
  <c r="O121" i="10"/>
  <c r="M121" i="10"/>
  <c r="K121" i="10"/>
  <c r="I121" i="10"/>
  <c r="G121" i="10"/>
  <c r="S120" i="10"/>
  <c r="Q120" i="10"/>
  <c r="O120" i="10"/>
  <c r="M120" i="10"/>
  <c r="K120" i="10"/>
  <c r="I120" i="10"/>
  <c r="G120" i="10"/>
  <c r="S119" i="10"/>
  <c r="Q119" i="10"/>
  <c r="O119" i="10"/>
  <c r="M119" i="10"/>
  <c r="K119" i="10"/>
  <c r="I119" i="10"/>
  <c r="G119" i="10"/>
  <c r="S118" i="10"/>
  <c r="Q118" i="10"/>
  <c r="O118" i="10"/>
  <c r="M118" i="10"/>
  <c r="K118" i="10"/>
  <c r="I118" i="10"/>
  <c r="G118" i="10"/>
  <c r="S117" i="10"/>
  <c r="Q117" i="10"/>
  <c r="O117" i="10"/>
  <c r="M117" i="10"/>
  <c r="K117" i="10"/>
  <c r="I117" i="10"/>
  <c r="G117" i="10"/>
  <c r="S116" i="10"/>
  <c r="Q116" i="10"/>
  <c r="O116" i="10"/>
  <c r="M116" i="10"/>
  <c r="K116" i="10"/>
  <c r="I116" i="10"/>
  <c r="G116" i="10"/>
  <c r="S115" i="10"/>
  <c r="Q115" i="10"/>
  <c r="O115" i="10"/>
  <c r="M115" i="10"/>
  <c r="K115" i="10"/>
  <c r="I115" i="10"/>
  <c r="G115" i="10"/>
  <c r="S114" i="10"/>
  <c r="Q114" i="10"/>
  <c r="O114" i="10"/>
  <c r="M114" i="10"/>
  <c r="K114" i="10"/>
  <c r="I114" i="10"/>
  <c r="G114" i="10"/>
  <c r="S113" i="10"/>
  <c r="Q113" i="10"/>
  <c r="O113" i="10"/>
  <c r="M113" i="10"/>
  <c r="K113" i="10"/>
  <c r="I113" i="10"/>
  <c r="G113" i="10"/>
  <c r="S112" i="10"/>
  <c r="Q112" i="10"/>
  <c r="O112" i="10"/>
  <c r="M112" i="10"/>
  <c r="K112" i="10"/>
  <c r="I112" i="10"/>
  <c r="G112" i="10"/>
  <c r="S111" i="10"/>
  <c r="Q111" i="10"/>
  <c r="O111" i="10"/>
  <c r="M111" i="10"/>
  <c r="K111" i="10"/>
  <c r="I111" i="10"/>
  <c r="G111" i="10"/>
  <c r="S110" i="10"/>
  <c r="Q110" i="10"/>
  <c r="O110" i="10"/>
  <c r="M110" i="10"/>
  <c r="K110" i="10"/>
  <c r="I110" i="10"/>
  <c r="G110" i="10"/>
  <c r="S109" i="10"/>
  <c r="Q109" i="10"/>
  <c r="O109" i="10"/>
  <c r="M109" i="10"/>
  <c r="K109" i="10"/>
  <c r="I109" i="10"/>
  <c r="G109" i="10"/>
  <c r="S108" i="10"/>
  <c r="Q108" i="10"/>
  <c r="O108" i="10"/>
  <c r="M108" i="10"/>
  <c r="K108" i="10"/>
  <c r="I108" i="10"/>
  <c r="G108" i="10"/>
  <c r="S107" i="10"/>
  <c r="Q107" i="10"/>
  <c r="O107" i="10"/>
  <c r="M107" i="10"/>
  <c r="K107" i="10"/>
  <c r="I107" i="10"/>
  <c r="G107" i="10"/>
  <c r="S106" i="10"/>
  <c r="Q106" i="10"/>
  <c r="O106" i="10"/>
  <c r="M106" i="10"/>
  <c r="K106" i="10"/>
  <c r="I106" i="10"/>
  <c r="G106" i="10"/>
  <c r="S105" i="10"/>
  <c r="Q105" i="10"/>
  <c r="O105" i="10"/>
  <c r="M105" i="10"/>
  <c r="K105" i="10"/>
  <c r="I105" i="10"/>
  <c r="G105" i="10"/>
  <c r="S104" i="10"/>
  <c r="Q104" i="10"/>
  <c r="O104" i="10"/>
  <c r="M104" i="10"/>
  <c r="K104" i="10"/>
  <c r="I104" i="10"/>
  <c r="G104" i="10"/>
  <c r="S103" i="10"/>
  <c r="Q103" i="10"/>
  <c r="O103" i="10"/>
  <c r="M103" i="10"/>
  <c r="K103" i="10"/>
  <c r="I103" i="10"/>
  <c r="G103" i="10"/>
  <c r="S102" i="10"/>
  <c r="Q102" i="10"/>
  <c r="O102" i="10"/>
  <c r="M102" i="10"/>
  <c r="K102" i="10"/>
  <c r="I102" i="10"/>
  <c r="G102" i="10"/>
  <c r="S101" i="10"/>
  <c r="Q101" i="10"/>
  <c r="O101" i="10"/>
  <c r="M101" i="10"/>
  <c r="K101" i="10"/>
  <c r="I101" i="10"/>
  <c r="G101" i="10"/>
  <c r="S100" i="10"/>
  <c r="Q100" i="10"/>
  <c r="O100" i="10"/>
  <c r="M100" i="10"/>
  <c r="K100" i="10"/>
  <c r="I100" i="10"/>
  <c r="G100" i="10"/>
  <c r="S99" i="10"/>
  <c r="Q99" i="10"/>
  <c r="O99" i="10"/>
  <c r="M99" i="10"/>
  <c r="K99" i="10"/>
  <c r="I99" i="10"/>
  <c r="G99" i="10"/>
  <c r="S98" i="10"/>
  <c r="Q98" i="10"/>
  <c r="O98" i="10"/>
  <c r="M98" i="10"/>
  <c r="K98" i="10"/>
  <c r="I98" i="10"/>
  <c r="G98" i="10"/>
  <c r="S97" i="10"/>
  <c r="Q97" i="10"/>
  <c r="O97" i="10"/>
  <c r="M97" i="10"/>
  <c r="K97" i="10"/>
  <c r="I97" i="10"/>
  <c r="G97" i="10"/>
  <c r="S96" i="10"/>
  <c r="Q96" i="10"/>
  <c r="O96" i="10"/>
  <c r="M96" i="10"/>
  <c r="K96" i="10"/>
  <c r="I96" i="10"/>
  <c r="G96" i="10"/>
  <c r="S95" i="10"/>
  <c r="Q95" i="10"/>
  <c r="O95" i="10"/>
  <c r="M95" i="10"/>
  <c r="K95" i="10"/>
  <c r="I95" i="10"/>
  <c r="G95" i="10"/>
  <c r="S94" i="10"/>
  <c r="Q94" i="10"/>
  <c r="O94" i="10"/>
  <c r="M94" i="10"/>
  <c r="K94" i="10"/>
  <c r="I94" i="10"/>
  <c r="G94" i="10"/>
  <c r="S93" i="10"/>
  <c r="Q93" i="10"/>
  <c r="O93" i="10"/>
  <c r="M93" i="10"/>
  <c r="K93" i="10"/>
  <c r="I93" i="10"/>
  <c r="G93" i="10"/>
  <c r="S92" i="10"/>
  <c r="Q92" i="10"/>
  <c r="O92" i="10"/>
  <c r="M92" i="10"/>
  <c r="K92" i="10"/>
  <c r="I92" i="10"/>
  <c r="G92" i="10"/>
  <c r="S91" i="10"/>
  <c r="Q91" i="10"/>
  <c r="O91" i="10"/>
  <c r="M91" i="10"/>
  <c r="K91" i="10"/>
  <c r="I91" i="10"/>
  <c r="G91" i="10"/>
  <c r="S90" i="10"/>
  <c r="Q90" i="10"/>
  <c r="O90" i="10"/>
  <c r="M90" i="10"/>
  <c r="K90" i="10"/>
  <c r="I90" i="10"/>
  <c r="G90" i="10"/>
  <c r="S89" i="10"/>
  <c r="Q89" i="10"/>
  <c r="O89" i="10"/>
  <c r="M89" i="10"/>
  <c r="K89" i="10"/>
  <c r="I89" i="10"/>
  <c r="G89" i="10"/>
  <c r="S88" i="10"/>
  <c r="Q88" i="10"/>
  <c r="O88" i="10"/>
  <c r="M88" i="10"/>
  <c r="K88" i="10"/>
  <c r="I88" i="10"/>
  <c r="G88" i="10"/>
  <c r="S87" i="10"/>
  <c r="Q87" i="10"/>
  <c r="O87" i="10"/>
  <c r="M87" i="10"/>
  <c r="K87" i="10"/>
  <c r="I87" i="10"/>
  <c r="G87" i="10"/>
  <c r="S86" i="10"/>
  <c r="Q86" i="10"/>
  <c r="O86" i="10"/>
  <c r="M86" i="10"/>
  <c r="K86" i="10"/>
  <c r="I86" i="10"/>
  <c r="G86" i="10"/>
  <c r="S85" i="10"/>
  <c r="Q85" i="10"/>
  <c r="O85" i="10"/>
  <c r="M85" i="10"/>
  <c r="K85" i="10"/>
  <c r="I85" i="10"/>
  <c r="G85" i="10"/>
  <c r="S84" i="10"/>
  <c r="Q84" i="10"/>
  <c r="O84" i="10"/>
  <c r="M84" i="10"/>
  <c r="K84" i="10"/>
  <c r="I84" i="10"/>
  <c r="G84" i="10"/>
  <c r="S83" i="10"/>
  <c r="Q83" i="10"/>
  <c r="O83" i="10"/>
  <c r="M83" i="10"/>
  <c r="K83" i="10"/>
  <c r="I83" i="10"/>
  <c r="G83" i="10"/>
  <c r="S82" i="10"/>
  <c r="Q82" i="10"/>
  <c r="O82" i="10"/>
  <c r="M82" i="10"/>
  <c r="K82" i="10"/>
  <c r="I82" i="10"/>
  <c r="G82" i="10"/>
  <c r="S81" i="10"/>
  <c r="Q81" i="10"/>
  <c r="O81" i="10"/>
  <c r="M81" i="10"/>
  <c r="K81" i="10"/>
  <c r="I81" i="10"/>
  <c r="G81" i="10"/>
  <c r="S80" i="10"/>
  <c r="Q80" i="10"/>
  <c r="O80" i="10"/>
  <c r="M80" i="10"/>
  <c r="K80" i="10"/>
  <c r="I80" i="10"/>
  <c r="G80" i="10"/>
  <c r="S79" i="10"/>
  <c r="Q79" i="10"/>
  <c r="O79" i="10"/>
  <c r="M79" i="10"/>
  <c r="K79" i="10"/>
  <c r="I79" i="10"/>
  <c r="G79" i="10"/>
  <c r="S78" i="10"/>
  <c r="Q78" i="10"/>
  <c r="O78" i="10"/>
  <c r="M78" i="10"/>
  <c r="K78" i="10"/>
  <c r="I78" i="10"/>
  <c r="G78" i="10"/>
  <c r="S77" i="10"/>
  <c r="Q77" i="10"/>
  <c r="O77" i="10"/>
  <c r="M77" i="10"/>
  <c r="K77" i="10"/>
  <c r="I77" i="10"/>
  <c r="G77" i="10"/>
  <c r="S76" i="10"/>
  <c r="Q76" i="10"/>
  <c r="O76" i="10"/>
  <c r="M76" i="10"/>
  <c r="K76" i="10"/>
  <c r="I76" i="10"/>
  <c r="G76" i="10"/>
  <c r="S75" i="10"/>
  <c r="Q75" i="10"/>
  <c r="O75" i="10"/>
  <c r="M75" i="10"/>
  <c r="K75" i="10"/>
  <c r="I75" i="10"/>
  <c r="G75" i="10"/>
  <c r="S74" i="10"/>
  <c r="Q74" i="10"/>
  <c r="O74" i="10"/>
  <c r="M74" i="10"/>
  <c r="K74" i="10"/>
  <c r="I74" i="10"/>
  <c r="G74" i="10"/>
  <c r="S73" i="10"/>
  <c r="Q73" i="10"/>
  <c r="O73" i="10"/>
  <c r="M73" i="10"/>
  <c r="K73" i="10"/>
  <c r="I73" i="10"/>
  <c r="G73" i="10"/>
  <c r="S72" i="10"/>
  <c r="Q72" i="10"/>
  <c r="O72" i="10"/>
  <c r="M72" i="10"/>
  <c r="K72" i="10"/>
  <c r="I72" i="10"/>
  <c r="G72" i="10"/>
  <c r="S71" i="10"/>
  <c r="Q71" i="10"/>
  <c r="O71" i="10"/>
  <c r="M71" i="10"/>
  <c r="K71" i="10"/>
  <c r="I71" i="10"/>
  <c r="G71" i="10"/>
  <c r="S70" i="10"/>
  <c r="Q70" i="10"/>
  <c r="O70" i="10"/>
  <c r="M70" i="10"/>
  <c r="K70" i="10"/>
  <c r="I70" i="10"/>
  <c r="G70" i="10"/>
  <c r="S69" i="10"/>
  <c r="Q69" i="10"/>
  <c r="O69" i="10"/>
  <c r="M69" i="10"/>
  <c r="K69" i="10"/>
  <c r="I69" i="10"/>
  <c r="G69" i="10"/>
  <c r="S68" i="10"/>
  <c r="Q68" i="10"/>
  <c r="O68" i="10"/>
  <c r="M68" i="10"/>
  <c r="K68" i="10"/>
  <c r="I68" i="10"/>
  <c r="G68" i="10"/>
  <c r="S67" i="10"/>
  <c r="Q67" i="10"/>
  <c r="O67" i="10"/>
  <c r="M67" i="10"/>
  <c r="K67" i="10"/>
  <c r="I67" i="10"/>
  <c r="G67" i="10"/>
  <c r="S66" i="10"/>
  <c r="Q66" i="10"/>
  <c r="O66" i="10"/>
  <c r="M66" i="10"/>
  <c r="K66" i="10"/>
  <c r="I66" i="10"/>
  <c r="G66" i="10"/>
  <c r="S65" i="10"/>
  <c r="Q65" i="10"/>
  <c r="O65" i="10"/>
  <c r="M65" i="10"/>
  <c r="K65" i="10"/>
  <c r="I65" i="10"/>
  <c r="G65" i="10"/>
  <c r="S64" i="10"/>
  <c r="Q64" i="10"/>
  <c r="O64" i="10"/>
  <c r="M64" i="10"/>
  <c r="K64" i="10"/>
  <c r="I64" i="10"/>
  <c r="G64" i="10"/>
  <c r="S63" i="10"/>
  <c r="Q63" i="10"/>
  <c r="O63" i="10"/>
  <c r="M63" i="10"/>
  <c r="K63" i="10"/>
  <c r="I63" i="10"/>
  <c r="G63" i="10"/>
  <c r="S62" i="10"/>
  <c r="Q62" i="10"/>
  <c r="O62" i="10"/>
  <c r="M62" i="10"/>
  <c r="K62" i="10"/>
  <c r="I62" i="10"/>
  <c r="G62" i="10"/>
  <c r="S61" i="10"/>
  <c r="Q61" i="10"/>
  <c r="O61" i="10"/>
  <c r="M61" i="10"/>
  <c r="K61" i="10"/>
  <c r="I61" i="10"/>
  <c r="G61" i="10"/>
  <c r="S60" i="10"/>
  <c r="Q60" i="10"/>
  <c r="O60" i="10"/>
  <c r="M60" i="10"/>
  <c r="K60" i="10"/>
  <c r="I60" i="10"/>
  <c r="G60" i="10"/>
  <c r="S59" i="10"/>
  <c r="Q59" i="10"/>
  <c r="O59" i="10"/>
  <c r="M59" i="10"/>
  <c r="K59" i="10"/>
  <c r="I59" i="10"/>
  <c r="G59" i="10"/>
  <c r="S58" i="10"/>
  <c r="Q58" i="10"/>
  <c r="O58" i="10"/>
  <c r="M58" i="10"/>
  <c r="K58" i="10"/>
  <c r="I58" i="10"/>
  <c r="G58" i="10"/>
  <c r="S57" i="10"/>
  <c r="Q57" i="10"/>
  <c r="O57" i="10"/>
  <c r="M57" i="10"/>
  <c r="K57" i="10"/>
  <c r="I57" i="10"/>
  <c r="G57" i="10"/>
  <c r="S56" i="10"/>
  <c r="Q56" i="10"/>
  <c r="O56" i="10"/>
  <c r="M56" i="10"/>
  <c r="K56" i="10"/>
  <c r="I56" i="10"/>
  <c r="G56" i="10"/>
  <c r="S55" i="10"/>
  <c r="Q55" i="10"/>
  <c r="O55" i="10"/>
  <c r="M55" i="10"/>
  <c r="K55" i="10"/>
  <c r="I55" i="10"/>
  <c r="G55" i="10"/>
  <c r="S54" i="10"/>
  <c r="Q54" i="10"/>
  <c r="O54" i="10"/>
  <c r="M54" i="10"/>
  <c r="K54" i="10"/>
  <c r="I54" i="10"/>
  <c r="G54" i="10"/>
  <c r="S53" i="10"/>
  <c r="Q53" i="10"/>
  <c r="O53" i="10"/>
  <c r="M53" i="10"/>
  <c r="K53" i="10"/>
  <c r="I53" i="10"/>
  <c r="G53" i="10"/>
  <c r="S52" i="10"/>
  <c r="Q52" i="10"/>
  <c r="O52" i="10"/>
  <c r="M52" i="10"/>
  <c r="K52" i="10"/>
  <c r="I52" i="10"/>
  <c r="G52" i="10"/>
  <c r="S51" i="10"/>
  <c r="Q51" i="10"/>
  <c r="O51" i="10"/>
  <c r="M51" i="10"/>
  <c r="K51" i="10"/>
  <c r="I51" i="10"/>
  <c r="G51" i="10"/>
  <c r="S50" i="10"/>
  <c r="Q50" i="10"/>
  <c r="O50" i="10"/>
  <c r="M50" i="10"/>
  <c r="K50" i="10"/>
  <c r="I50" i="10"/>
  <c r="G50" i="10"/>
  <c r="S49" i="10"/>
  <c r="Q49" i="10"/>
  <c r="O49" i="10"/>
  <c r="M49" i="10"/>
  <c r="K49" i="10"/>
  <c r="I49" i="10"/>
  <c r="G49" i="10"/>
  <c r="S48" i="10"/>
  <c r="Q48" i="10"/>
  <c r="O48" i="10"/>
  <c r="M48" i="10"/>
  <c r="K48" i="10"/>
  <c r="I48" i="10"/>
  <c r="G48" i="10"/>
  <c r="S47" i="10"/>
  <c r="Q47" i="10"/>
  <c r="O47" i="10"/>
  <c r="M47" i="10"/>
  <c r="K47" i="10"/>
  <c r="I47" i="10"/>
  <c r="G47" i="10"/>
  <c r="S46" i="10"/>
  <c r="Q46" i="10"/>
  <c r="O46" i="10"/>
  <c r="M46" i="10"/>
  <c r="K46" i="10"/>
  <c r="I46" i="10"/>
  <c r="G46" i="10"/>
  <c r="S45" i="10"/>
  <c r="Q45" i="10"/>
  <c r="O45" i="10"/>
  <c r="M45" i="10"/>
  <c r="K45" i="10"/>
  <c r="I45" i="10"/>
  <c r="G45" i="10"/>
  <c r="S44" i="10"/>
  <c r="Q44" i="10"/>
  <c r="O44" i="10"/>
  <c r="M44" i="10"/>
  <c r="K44" i="10"/>
  <c r="I44" i="10"/>
  <c r="G44" i="10"/>
  <c r="S43" i="10"/>
  <c r="Q43" i="10"/>
  <c r="O43" i="10"/>
  <c r="M43" i="10"/>
  <c r="K43" i="10"/>
  <c r="I43" i="10"/>
  <c r="G43" i="10"/>
  <c r="S42" i="10"/>
  <c r="Q42" i="10"/>
  <c r="O42" i="10"/>
  <c r="M42" i="10"/>
  <c r="K42" i="10"/>
  <c r="I42" i="10"/>
  <c r="G42" i="10"/>
  <c r="S41" i="10"/>
  <c r="Q41" i="10"/>
  <c r="O41" i="10"/>
  <c r="M41" i="10"/>
  <c r="K41" i="10"/>
  <c r="I41" i="10"/>
  <c r="G41" i="10"/>
  <c r="S40" i="10"/>
  <c r="Q40" i="10"/>
  <c r="O40" i="10"/>
  <c r="M40" i="10"/>
  <c r="K40" i="10"/>
  <c r="I40" i="10"/>
  <c r="G40" i="10"/>
  <c r="S39" i="10"/>
  <c r="Q39" i="10"/>
  <c r="O39" i="10"/>
  <c r="M39" i="10"/>
  <c r="K39" i="10"/>
  <c r="I39" i="10"/>
  <c r="G39" i="10"/>
  <c r="S38" i="10"/>
  <c r="Q38" i="10"/>
  <c r="O38" i="10"/>
  <c r="M38" i="10"/>
  <c r="K38" i="10"/>
  <c r="I38" i="10"/>
  <c r="G38" i="10"/>
  <c r="S37" i="10"/>
  <c r="Q37" i="10"/>
  <c r="O37" i="10"/>
  <c r="M37" i="10"/>
  <c r="K37" i="10"/>
  <c r="I37" i="10"/>
  <c r="G37" i="10"/>
  <c r="S36" i="10"/>
  <c r="Q36" i="10"/>
  <c r="O36" i="10"/>
  <c r="M36" i="10"/>
  <c r="K36" i="10"/>
  <c r="I36" i="10"/>
  <c r="G36" i="10"/>
  <c r="S35" i="10"/>
  <c r="Q35" i="10"/>
  <c r="O35" i="10"/>
  <c r="M35" i="10"/>
  <c r="K35" i="10"/>
  <c r="I35" i="10"/>
  <c r="G35" i="10"/>
  <c r="S34" i="10"/>
  <c r="Q34" i="10"/>
  <c r="O34" i="10"/>
  <c r="M34" i="10"/>
  <c r="K34" i="10"/>
  <c r="I34" i="10"/>
  <c r="G34" i="10"/>
  <c r="S33" i="10"/>
  <c r="Q33" i="10"/>
  <c r="O33" i="10"/>
  <c r="M33" i="10"/>
  <c r="K33" i="10"/>
  <c r="I33" i="10"/>
  <c r="G33" i="10"/>
  <c r="S32" i="10"/>
  <c r="Q32" i="10"/>
  <c r="O32" i="10"/>
  <c r="M32" i="10"/>
  <c r="K32" i="10"/>
  <c r="I32" i="10"/>
  <c r="G32" i="10"/>
  <c r="S31" i="10"/>
  <c r="Q31" i="10"/>
  <c r="O31" i="10"/>
  <c r="M31" i="10"/>
  <c r="K31" i="10"/>
  <c r="I31" i="10"/>
  <c r="G31" i="10"/>
  <c r="S30" i="10"/>
  <c r="Q30" i="10"/>
  <c r="O30" i="10"/>
  <c r="M30" i="10"/>
  <c r="K30" i="10"/>
  <c r="I30" i="10"/>
  <c r="G30" i="10"/>
  <c r="S29" i="10"/>
  <c r="Q29" i="10"/>
  <c r="O29" i="10"/>
  <c r="M29" i="10"/>
  <c r="K29" i="10"/>
  <c r="I29" i="10"/>
  <c r="G29" i="10"/>
  <c r="S28" i="10"/>
  <c r="Q28" i="10"/>
  <c r="O28" i="10"/>
  <c r="M28" i="10"/>
  <c r="K28" i="10"/>
  <c r="I28" i="10"/>
  <c r="G28" i="10"/>
  <c r="S27" i="10"/>
  <c r="Q27" i="10"/>
  <c r="O27" i="10"/>
  <c r="M27" i="10"/>
  <c r="K27" i="10"/>
  <c r="I27" i="10"/>
  <c r="G27" i="10"/>
  <c r="S26" i="10"/>
  <c r="Q26" i="10"/>
  <c r="O26" i="10"/>
  <c r="M26" i="10"/>
  <c r="K26" i="10"/>
  <c r="I26" i="10"/>
  <c r="G26" i="10"/>
  <c r="S25" i="10"/>
  <c r="Q25" i="10"/>
  <c r="O25" i="10"/>
  <c r="M25" i="10"/>
  <c r="K25" i="10"/>
  <c r="I25" i="10"/>
  <c r="G25" i="10"/>
  <c r="S24" i="10"/>
  <c r="Q24" i="10"/>
  <c r="O24" i="10"/>
  <c r="M24" i="10"/>
  <c r="K24" i="10"/>
  <c r="I24" i="10"/>
  <c r="G24" i="10"/>
  <c r="S23" i="10"/>
  <c r="Q23" i="10"/>
  <c r="O23" i="10"/>
  <c r="M23" i="10"/>
  <c r="K23" i="10"/>
  <c r="I23" i="10"/>
  <c r="G23" i="10"/>
  <c r="S22" i="10"/>
  <c r="Q22" i="10"/>
  <c r="O22" i="10"/>
  <c r="M22" i="10"/>
  <c r="K22" i="10"/>
  <c r="I22" i="10"/>
  <c r="G22" i="10"/>
  <c r="S21" i="10"/>
  <c r="Q21" i="10"/>
  <c r="O21" i="10"/>
  <c r="M21" i="10"/>
  <c r="K21" i="10"/>
  <c r="I21" i="10"/>
  <c r="G21" i="10"/>
  <c r="S20" i="10"/>
  <c r="Q20" i="10"/>
  <c r="O20" i="10"/>
  <c r="M20" i="10"/>
  <c r="K20" i="10"/>
  <c r="I20" i="10"/>
  <c r="G20" i="10"/>
  <c r="S19" i="10"/>
  <c r="Q19" i="10"/>
  <c r="O19" i="10"/>
  <c r="M19" i="10"/>
  <c r="K19" i="10"/>
  <c r="I19" i="10"/>
  <c r="G19" i="10"/>
  <c r="S18" i="10"/>
  <c r="Q18" i="10"/>
  <c r="O18" i="10"/>
  <c r="M18" i="10"/>
  <c r="K18" i="10"/>
  <c r="I18" i="10"/>
  <c r="G18" i="10"/>
  <c r="S17" i="10"/>
  <c r="Q17" i="10"/>
  <c r="O17" i="10"/>
  <c r="M17" i="10"/>
  <c r="K17" i="10"/>
  <c r="I17" i="10"/>
  <c r="G17" i="10"/>
  <c r="S16" i="10"/>
  <c r="Q16" i="10"/>
  <c r="O16" i="10"/>
  <c r="M16" i="10"/>
  <c r="K16" i="10"/>
  <c r="I16" i="10"/>
  <c r="G16" i="10"/>
  <c r="S15" i="10"/>
  <c r="Q15" i="10"/>
  <c r="O15" i="10"/>
  <c r="M15" i="10"/>
  <c r="K15" i="10"/>
  <c r="I15" i="10"/>
  <c r="G15" i="10"/>
  <c r="S14" i="10"/>
  <c r="Q14" i="10"/>
  <c r="O14" i="10"/>
  <c r="M14" i="10"/>
  <c r="K14" i="10"/>
  <c r="I14" i="10"/>
  <c r="G14" i="10"/>
  <c r="S13" i="10"/>
  <c r="Q13" i="10"/>
  <c r="O13" i="10"/>
  <c r="M13" i="10"/>
  <c r="K13" i="10"/>
  <c r="I13" i="10"/>
  <c r="G13" i="10"/>
  <c r="S12" i="10"/>
  <c r="Q12" i="10"/>
  <c r="O12" i="10"/>
  <c r="M12" i="10"/>
  <c r="K12" i="10"/>
  <c r="I12" i="10"/>
  <c r="G12" i="10"/>
  <c r="S11" i="10"/>
  <c r="Q11" i="10"/>
  <c r="O11" i="10"/>
  <c r="M11" i="10"/>
  <c r="K11" i="10"/>
  <c r="I11" i="10"/>
  <c r="G11" i="10"/>
  <c r="S10" i="10"/>
  <c r="Q10" i="10"/>
  <c r="O10" i="10"/>
  <c r="M10" i="10"/>
  <c r="K10" i="10"/>
  <c r="I10" i="10"/>
  <c r="G10" i="10"/>
  <c r="S9" i="10"/>
  <c r="Q9" i="10"/>
  <c r="O9" i="10"/>
  <c r="M9" i="10"/>
  <c r="K9" i="10"/>
  <c r="I9" i="10"/>
  <c r="G9" i="10"/>
  <c r="S8" i="10"/>
  <c r="Q8" i="10"/>
  <c r="O8" i="10"/>
  <c r="M8" i="10"/>
  <c r="K8" i="10"/>
  <c r="I8" i="10"/>
  <c r="G8" i="10"/>
  <c r="S7" i="10"/>
  <c r="Q7" i="10"/>
  <c r="O7" i="10"/>
  <c r="M7" i="10"/>
  <c r="K7" i="10"/>
  <c r="I7" i="10"/>
  <c r="G7" i="10"/>
  <c r="S6" i="10"/>
  <c r="Q6" i="10"/>
  <c r="O6" i="10"/>
  <c r="M6" i="10"/>
  <c r="K6" i="10"/>
  <c r="I6" i="10"/>
  <c r="G6" i="10"/>
  <c r="S5" i="10"/>
  <c r="Q5" i="10"/>
  <c r="O5" i="10"/>
  <c r="M5" i="10"/>
  <c r="K5" i="10"/>
  <c r="I5" i="10"/>
  <c r="G5" i="10"/>
  <c r="S4" i="10"/>
  <c r="Q4" i="10"/>
  <c r="O4" i="10"/>
  <c r="M4" i="10"/>
  <c r="K4" i="10"/>
  <c r="I4" i="10"/>
  <c r="G4" i="10"/>
  <c r="S3" i="10"/>
  <c r="Q3" i="10"/>
  <c r="O3" i="10"/>
  <c r="M3" i="10"/>
  <c r="K3" i="10"/>
  <c r="I3" i="10"/>
  <c r="G3" i="10"/>
  <c r="S245" i="10" l="1"/>
  <c r="L17" i="17" s="1"/>
  <c r="M245" i="10"/>
  <c r="S17" i="17" s="1"/>
  <c r="Q245" i="10"/>
  <c r="M17" i="17" s="1"/>
  <c r="G245" i="10"/>
  <c r="W17" i="17" s="1"/>
  <c r="I245" i="10"/>
  <c r="X17" i="17" s="1"/>
  <c r="K245" i="10"/>
  <c r="Y17" i="17" s="1"/>
  <c r="O245" i="10"/>
  <c r="I17" i="17" s="1"/>
  <c r="Z17" i="17" l="1"/>
  <c r="E121" i="9"/>
  <c r="AO119" i="9"/>
  <c r="AM119" i="9"/>
  <c r="AK119" i="9"/>
  <c r="AI119" i="9"/>
  <c r="AG119" i="9"/>
  <c r="AE119" i="9"/>
  <c r="AC119" i="9"/>
  <c r="AA119" i="9"/>
  <c r="Y119" i="9"/>
  <c r="W119" i="9"/>
  <c r="U119" i="9"/>
  <c r="S119" i="9"/>
  <c r="Q119" i="9"/>
  <c r="O119" i="9"/>
  <c r="M119" i="9"/>
  <c r="K119" i="9"/>
  <c r="I119" i="9"/>
  <c r="G119" i="9"/>
  <c r="AO118" i="9"/>
  <c r="AM118" i="9"/>
  <c r="AK118" i="9"/>
  <c r="AI118" i="9"/>
  <c r="AG118" i="9"/>
  <c r="AE118" i="9"/>
  <c r="AC118" i="9"/>
  <c r="AA118" i="9"/>
  <c r="Y118" i="9"/>
  <c r="W118" i="9"/>
  <c r="U118" i="9"/>
  <c r="S118" i="9"/>
  <c r="Q118" i="9"/>
  <c r="O118" i="9"/>
  <c r="M118" i="9"/>
  <c r="K118" i="9"/>
  <c r="I118" i="9"/>
  <c r="G118" i="9"/>
  <c r="AO117" i="9"/>
  <c r="AM117" i="9"/>
  <c r="AK117" i="9"/>
  <c r="AI117" i="9"/>
  <c r="AG117" i="9"/>
  <c r="AE117" i="9"/>
  <c r="AC117" i="9"/>
  <c r="AA117" i="9"/>
  <c r="Y117" i="9"/>
  <c r="W117" i="9"/>
  <c r="U117" i="9"/>
  <c r="S117" i="9"/>
  <c r="Q117" i="9"/>
  <c r="O117" i="9"/>
  <c r="M117" i="9"/>
  <c r="K117" i="9"/>
  <c r="I117" i="9"/>
  <c r="G117" i="9"/>
  <c r="AO116" i="9"/>
  <c r="AM116" i="9"/>
  <c r="AK116" i="9"/>
  <c r="AI116" i="9"/>
  <c r="AG116" i="9"/>
  <c r="AE116" i="9"/>
  <c r="AC116" i="9"/>
  <c r="AA116" i="9"/>
  <c r="Y116" i="9"/>
  <c r="W116" i="9"/>
  <c r="U116" i="9"/>
  <c r="S116" i="9"/>
  <c r="Q116" i="9"/>
  <c r="O116" i="9"/>
  <c r="M116" i="9"/>
  <c r="K116" i="9"/>
  <c r="I116" i="9"/>
  <c r="G116" i="9"/>
  <c r="AO115" i="9"/>
  <c r="AM115" i="9"/>
  <c r="AK115" i="9"/>
  <c r="AI115" i="9"/>
  <c r="AG115" i="9"/>
  <c r="AE115" i="9"/>
  <c r="AC115" i="9"/>
  <c r="AA115" i="9"/>
  <c r="Y115" i="9"/>
  <c r="W115" i="9"/>
  <c r="U115" i="9"/>
  <c r="S115" i="9"/>
  <c r="Q115" i="9"/>
  <c r="O115" i="9"/>
  <c r="M115" i="9"/>
  <c r="K115" i="9"/>
  <c r="I115" i="9"/>
  <c r="G115" i="9"/>
  <c r="AO114" i="9"/>
  <c r="AM114" i="9"/>
  <c r="AK114" i="9"/>
  <c r="AI114" i="9"/>
  <c r="AG114" i="9"/>
  <c r="AE114" i="9"/>
  <c r="AC114" i="9"/>
  <c r="AA114" i="9"/>
  <c r="Y114" i="9"/>
  <c r="W114" i="9"/>
  <c r="U114" i="9"/>
  <c r="S114" i="9"/>
  <c r="Q114" i="9"/>
  <c r="O114" i="9"/>
  <c r="M114" i="9"/>
  <c r="K114" i="9"/>
  <c r="I114" i="9"/>
  <c r="G114" i="9"/>
  <c r="AO113" i="9"/>
  <c r="AM113" i="9"/>
  <c r="AK113" i="9"/>
  <c r="AI113" i="9"/>
  <c r="AG113" i="9"/>
  <c r="AE113" i="9"/>
  <c r="AC113" i="9"/>
  <c r="AA113" i="9"/>
  <c r="Y113" i="9"/>
  <c r="W113" i="9"/>
  <c r="U113" i="9"/>
  <c r="S113" i="9"/>
  <c r="Q113" i="9"/>
  <c r="O113" i="9"/>
  <c r="M113" i="9"/>
  <c r="K113" i="9"/>
  <c r="I113" i="9"/>
  <c r="G113" i="9"/>
  <c r="AO112" i="9"/>
  <c r="AM112" i="9"/>
  <c r="AK112" i="9"/>
  <c r="AI112" i="9"/>
  <c r="AG112" i="9"/>
  <c r="AE112" i="9"/>
  <c r="AC112" i="9"/>
  <c r="AA112" i="9"/>
  <c r="Y112" i="9"/>
  <c r="W112" i="9"/>
  <c r="U112" i="9"/>
  <c r="S112" i="9"/>
  <c r="Q112" i="9"/>
  <c r="O112" i="9"/>
  <c r="M112" i="9"/>
  <c r="K112" i="9"/>
  <c r="I112" i="9"/>
  <c r="G112" i="9"/>
  <c r="AO111" i="9"/>
  <c r="AM111" i="9"/>
  <c r="AK111" i="9"/>
  <c r="AI111" i="9"/>
  <c r="AG111" i="9"/>
  <c r="AE111" i="9"/>
  <c r="AC111" i="9"/>
  <c r="AA111" i="9"/>
  <c r="Y111" i="9"/>
  <c r="W111" i="9"/>
  <c r="U111" i="9"/>
  <c r="S111" i="9"/>
  <c r="Q111" i="9"/>
  <c r="O111" i="9"/>
  <c r="M111" i="9"/>
  <c r="K111" i="9"/>
  <c r="I111" i="9"/>
  <c r="G111" i="9"/>
  <c r="AO110" i="9"/>
  <c r="AM110" i="9"/>
  <c r="AK110" i="9"/>
  <c r="AI110" i="9"/>
  <c r="AG110" i="9"/>
  <c r="AE110" i="9"/>
  <c r="AC110" i="9"/>
  <c r="AA110" i="9"/>
  <c r="Y110" i="9"/>
  <c r="W110" i="9"/>
  <c r="U110" i="9"/>
  <c r="S110" i="9"/>
  <c r="Q110" i="9"/>
  <c r="O110" i="9"/>
  <c r="M110" i="9"/>
  <c r="K110" i="9"/>
  <c r="I110" i="9"/>
  <c r="G110" i="9"/>
  <c r="AO109" i="9"/>
  <c r="AM109" i="9"/>
  <c r="AK109" i="9"/>
  <c r="AI109" i="9"/>
  <c r="AG109" i="9"/>
  <c r="AE109" i="9"/>
  <c r="AC109" i="9"/>
  <c r="AA109" i="9"/>
  <c r="Y109" i="9"/>
  <c r="W109" i="9"/>
  <c r="U109" i="9"/>
  <c r="S109" i="9"/>
  <c r="Q109" i="9"/>
  <c r="O109" i="9"/>
  <c r="M109" i="9"/>
  <c r="K109" i="9"/>
  <c r="I109" i="9"/>
  <c r="G109" i="9"/>
  <c r="AO108" i="9"/>
  <c r="AM108" i="9"/>
  <c r="AK108" i="9"/>
  <c r="AI108" i="9"/>
  <c r="AG108" i="9"/>
  <c r="AE108" i="9"/>
  <c r="AC108" i="9"/>
  <c r="AA108" i="9"/>
  <c r="Y108" i="9"/>
  <c r="W108" i="9"/>
  <c r="U108" i="9"/>
  <c r="S108" i="9"/>
  <c r="Q108" i="9"/>
  <c r="O108" i="9"/>
  <c r="M108" i="9"/>
  <c r="K108" i="9"/>
  <c r="I108" i="9"/>
  <c r="G108" i="9"/>
  <c r="AO107" i="9"/>
  <c r="AM107" i="9"/>
  <c r="AK107" i="9"/>
  <c r="AI107" i="9"/>
  <c r="AG107" i="9"/>
  <c r="AE107" i="9"/>
  <c r="AC107" i="9"/>
  <c r="AA107" i="9"/>
  <c r="Y107" i="9"/>
  <c r="W107" i="9"/>
  <c r="U107" i="9"/>
  <c r="S107" i="9"/>
  <c r="Q107" i="9"/>
  <c r="O107" i="9"/>
  <c r="M107" i="9"/>
  <c r="K107" i="9"/>
  <c r="I107" i="9"/>
  <c r="G107" i="9"/>
  <c r="AO106" i="9"/>
  <c r="AM106" i="9"/>
  <c r="AK106" i="9"/>
  <c r="AI106" i="9"/>
  <c r="AG106" i="9"/>
  <c r="AE106" i="9"/>
  <c r="AC106" i="9"/>
  <c r="AA106" i="9"/>
  <c r="Y106" i="9"/>
  <c r="W106" i="9"/>
  <c r="U106" i="9"/>
  <c r="S106" i="9"/>
  <c r="Q106" i="9"/>
  <c r="O106" i="9"/>
  <c r="M106" i="9"/>
  <c r="K106" i="9"/>
  <c r="I106" i="9"/>
  <c r="G106" i="9"/>
  <c r="AO105" i="9"/>
  <c r="AM105" i="9"/>
  <c r="AK105" i="9"/>
  <c r="AI105" i="9"/>
  <c r="AG105" i="9"/>
  <c r="AE105" i="9"/>
  <c r="AC105" i="9"/>
  <c r="AA105" i="9"/>
  <c r="Y105" i="9"/>
  <c r="W105" i="9"/>
  <c r="U105" i="9"/>
  <c r="S105" i="9"/>
  <c r="Q105" i="9"/>
  <c r="O105" i="9"/>
  <c r="M105" i="9"/>
  <c r="K105" i="9"/>
  <c r="I105" i="9"/>
  <c r="G105" i="9"/>
  <c r="AO104" i="9"/>
  <c r="AM104" i="9"/>
  <c r="AK104" i="9"/>
  <c r="AI104" i="9"/>
  <c r="AG104" i="9"/>
  <c r="AE104" i="9"/>
  <c r="AC104" i="9"/>
  <c r="AA104" i="9"/>
  <c r="Y104" i="9"/>
  <c r="W104" i="9"/>
  <c r="U104" i="9"/>
  <c r="S104" i="9"/>
  <c r="Q104" i="9"/>
  <c r="O104" i="9"/>
  <c r="M104" i="9"/>
  <c r="K104" i="9"/>
  <c r="I104" i="9"/>
  <c r="G104" i="9"/>
  <c r="AO103" i="9"/>
  <c r="AM103" i="9"/>
  <c r="AK103" i="9"/>
  <c r="AI103" i="9"/>
  <c r="AG103" i="9"/>
  <c r="AE103" i="9"/>
  <c r="AC103" i="9"/>
  <c r="AA103" i="9"/>
  <c r="Y103" i="9"/>
  <c r="W103" i="9"/>
  <c r="U103" i="9"/>
  <c r="S103" i="9"/>
  <c r="Q103" i="9"/>
  <c r="O103" i="9"/>
  <c r="M103" i="9"/>
  <c r="K103" i="9"/>
  <c r="I103" i="9"/>
  <c r="G103" i="9"/>
  <c r="AO102" i="9"/>
  <c r="AM102" i="9"/>
  <c r="AK102" i="9"/>
  <c r="AI102" i="9"/>
  <c r="AG102" i="9"/>
  <c r="AE102" i="9"/>
  <c r="AC102" i="9"/>
  <c r="AA102" i="9"/>
  <c r="Y102" i="9"/>
  <c r="W102" i="9"/>
  <c r="U102" i="9"/>
  <c r="S102" i="9"/>
  <c r="Q102" i="9"/>
  <c r="O102" i="9"/>
  <c r="M102" i="9"/>
  <c r="K102" i="9"/>
  <c r="I102" i="9"/>
  <c r="G102" i="9"/>
  <c r="AO101" i="9"/>
  <c r="AM101" i="9"/>
  <c r="AK101" i="9"/>
  <c r="AI101" i="9"/>
  <c r="AG101" i="9"/>
  <c r="AE101" i="9"/>
  <c r="AC101" i="9"/>
  <c r="AA101" i="9"/>
  <c r="Y101" i="9"/>
  <c r="W101" i="9"/>
  <c r="U101" i="9"/>
  <c r="S101" i="9"/>
  <c r="Q101" i="9"/>
  <c r="O101" i="9"/>
  <c r="M101" i="9"/>
  <c r="K101" i="9"/>
  <c r="I101" i="9"/>
  <c r="G101" i="9"/>
  <c r="AO100" i="9"/>
  <c r="AM100" i="9"/>
  <c r="AK100" i="9"/>
  <c r="AI100" i="9"/>
  <c r="AG100" i="9"/>
  <c r="AE100" i="9"/>
  <c r="AC100" i="9"/>
  <c r="AA100" i="9"/>
  <c r="Y100" i="9"/>
  <c r="W100" i="9"/>
  <c r="U100" i="9"/>
  <c r="S100" i="9"/>
  <c r="Q100" i="9"/>
  <c r="O100" i="9"/>
  <c r="M100" i="9"/>
  <c r="K100" i="9"/>
  <c r="I100" i="9"/>
  <c r="G100" i="9"/>
  <c r="AO99" i="9"/>
  <c r="AM99" i="9"/>
  <c r="AK99" i="9"/>
  <c r="AI99" i="9"/>
  <c r="AG99" i="9"/>
  <c r="AE99" i="9"/>
  <c r="AC99" i="9"/>
  <c r="AA99" i="9"/>
  <c r="Y99" i="9"/>
  <c r="W99" i="9"/>
  <c r="U99" i="9"/>
  <c r="S99" i="9"/>
  <c r="Q99" i="9"/>
  <c r="O99" i="9"/>
  <c r="M99" i="9"/>
  <c r="K99" i="9"/>
  <c r="I99" i="9"/>
  <c r="G99" i="9"/>
  <c r="AO98" i="9"/>
  <c r="AM98" i="9"/>
  <c r="AK98" i="9"/>
  <c r="AI98" i="9"/>
  <c r="AG98" i="9"/>
  <c r="AE98" i="9"/>
  <c r="AC98" i="9"/>
  <c r="AA98" i="9"/>
  <c r="Y98" i="9"/>
  <c r="W98" i="9"/>
  <c r="U98" i="9"/>
  <c r="S98" i="9"/>
  <c r="Q98" i="9"/>
  <c r="O98" i="9"/>
  <c r="M98" i="9"/>
  <c r="K98" i="9"/>
  <c r="I98" i="9"/>
  <c r="G98" i="9"/>
  <c r="AO97" i="9"/>
  <c r="AM97" i="9"/>
  <c r="AK97" i="9"/>
  <c r="AI97" i="9"/>
  <c r="AG97" i="9"/>
  <c r="AE97" i="9"/>
  <c r="AC97" i="9"/>
  <c r="AA97" i="9"/>
  <c r="Y97" i="9"/>
  <c r="W97" i="9"/>
  <c r="U97" i="9"/>
  <c r="S97" i="9"/>
  <c r="Q97" i="9"/>
  <c r="O97" i="9"/>
  <c r="M97" i="9"/>
  <c r="K97" i="9"/>
  <c r="I97" i="9"/>
  <c r="G97" i="9"/>
  <c r="AO96" i="9"/>
  <c r="AM96" i="9"/>
  <c r="AK96" i="9"/>
  <c r="AI96" i="9"/>
  <c r="AG96" i="9"/>
  <c r="AE96" i="9"/>
  <c r="AC96" i="9"/>
  <c r="AA96" i="9"/>
  <c r="Y96" i="9"/>
  <c r="W96" i="9"/>
  <c r="U96" i="9"/>
  <c r="S96" i="9"/>
  <c r="Q96" i="9"/>
  <c r="O96" i="9"/>
  <c r="M96" i="9"/>
  <c r="K96" i="9"/>
  <c r="I96" i="9"/>
  <c r="G96" i="9"/>
  <c r="AO95" i="9"/>
  <c r="AM95" i="9"/>
  <c r="AK95" i="9"/>
  <c r="AI95" i="9"/>
  <c r="AG95" i="9"/>
  <c r="AE95" i="9"/>
  <c r="AC95" i="9"/>
  <c r="AA95" i="9"/>
  <c r="Y95" i="9"/>
  <c r="W95" i="9"/>
  <c r="U95" i="9"/>
  <c r="S95" i="9"/>
  <c r="Q95" i="9"/>
  <c r="O95" i="9"/>
  <c r="M95" i="9"/>
  <c r="K95" i="9"/>
  <c r="I95" i="9"/>
  <c r="G95" i="9"/>
  <c r="AO94" i="9"/>
  <c r="AM94" i="9"/>
  <c r="AK94" i="9"/>
  <c r="AI94" i="9"/>
  <c r="AG94" i="9"/>
  <c r="AE94" i="9"/>
  <c r="AC94" i="9"/>
  <c r="AA94" i="9"/>
  <c r="Y94" i="9"/>
  <c r="W94" i="9"/>
  <c r="U94" i="9"/>
  <c r="S94" i="9"/>
  <c r="Q94" i="9"/>
  <c r="O94" i="9"/>
  <c r="M94" i="9"/>
  <c r="K94" i="9"/>
  <c r="I94" i="9"/>
  <c r="G94" i="9"/>
  <c r="AO93" i="9"/>
  <c r="AM93" i="9"/>
  <c r="AK93" i="9"/>
  <c r="AI93" i="9"/>
  <c r="AG93" i="9"/>
  <c r="AE93" i="9"/>
  <c r="AC93" i="9"/>
  <c r="AA93" i="9"/>
  <c r="Y93" i="9"/>
  <c r="W93" i="9"/>
  <c r="U93" i="9"/>
  <c r="S93" i="9"/>
  <c r="Q93" i="9"/>
  <c r="O93" i="9"/>
  <c r="M93" i="9"/>
  <c r="K93" i="9"/>
  <c r="I93" i="9"/>
  <c r="G93" i="9"/>
  <c r="AO92" i="9"/>
  <c r="AM92" i="9"/>
  <c r="AK92" i="9"/>
  <c r="AI92" i="9"/>
  <c r="AG92" i="9"/>
  <c r="AE92" i="9"/>
  <c r="AC92" i="9"/>
  <c r="AA92" i="9"/>
  <c r="Y92" i="9"/>
  <c r="W92" i="9"/>
  <c r="U92" i="9"/>
  <c r="S92" i="9"/>
  <c r="Q92" i="9"/>
  <c r="O92" i="9"/>
  <c r="M92" i="9"/>
  <c r="K92" i="9"/>
  <c r="I92" i="9"/>
  <c r="G92" i="9"/>
  <c r="AO91" i="9"/>
  <c r="AM91" i="9"/>
  <c r="AK91" i="9"/>
  <c r="AI91" i="9"/>
  <c r="AG91" i="9"/>
  <c r="AE91" i="9"/>
  <c r="AC91" i="9"/>
  <c r="AA91" i="9"/>
  <c r="Y91" i="9"/>
  <c r="W91" i="9"/>
  <c r="U91" i="9"/>
  <c r="S91" i="9"/>
  <c r="Q91" i="9"/>
  <c r="O91" i="9"/>
  <c r="M91" i="9"/>
  <c r="K91" i="9"/>
  <c r="I91" i="9"/>
  <c r="G91" i="9"/>
  <c r="AO90" i="9"/>
  <c r="AM90" i="9"/>
  <c r="AK90" i="9"/>
  <c r="AI90" i="9"/>
  <c r="AG90" i="9"/>
  <c r="AE90" i="9"/>
  <c r="AC90" i="9"/>
  <c r="AA90" i="9"/>
  <c r="Y90" i="9"/>
  <c r="W90" i="9"/>
  <c r="U90" i="9"/>
  <c r="S90" i="9"/>
  <c r="Q90" i="9"/>
  <c r="O90" i="9"/>
  <c r="M90" i="9"/>
  <c r="K90" i="9"/>
  <c r="I90" i="9"/>
  <c r="G90" i="9"/>
  <c r="AO89" i="9"/>
  <c r="AM89" i="9"/>
  <c r="AK89" i="9"/>
  <c r="AI89" i="9"/>
  <c r="AG89" i="9"/>
  <c r="AE89" i="9"/>
  <c r="AC89" i="9"/>
  <c r="AA89" i="9"/>
  <c r="Y89" i="9"/>
  <c r="W89" i="9"/>
  <c r="U89" i="9"/>
  <c r="S89" i="9"/>
  <c r="Q89" i="9"/>
  <c r="O89" i="9"/>
  <c r="M89" i="9"/>
  <c r="K89" i="9"/>
  <c r="I89" i="9"/>
  <c r="G89" i="9"/>
  <c r="AO88" i="9"/>
  <c r="AM88" i="9"/>
  <c r="AK88" i="9"/>
  <c r="AI88" i="9"/>
  <c r="AG88" i="9"/>
  <c r="AE88" i="9"/>
  <c r="AC88" i="9"/>
  <c r="AA88" i="9"/>
  <c r="Y88" i="9"/>
  <c r="W88" i="9"/>
  <c r="U88" i="9"/>
  <c r="S88" i="9"/>
  <c r="Q88" i="9"/>
  <c r="O88" i="9"/>
  <c r="M88" i="9"/>
  <c r="K88" i="9"/>
  <c r="I88" i="9"/>
  <c r="G88" i="9"/>
  <c r="AO87" i="9"/>
  <c r="AM87" i="9"/>
  <c r="AK87" i="9"/>
  <c r="AI87" i="9"/>
  <c r="AG87" i="9"/>
  <c r="AE87" i="9"/>
  <c r="AC87" i="9"/>
  <c r="AA87" i="9"/>
  <c r="Y87" i="9"/>
  <c r="W87" i="9"/>
  <c r="U87" i="9"/>
  <c r="S87" i="9"/>
  <c r="Q87" i="9"/>
  <c r="O87" i="9"/>
  <c r="M87" i="9"/>
  <c r="K87" i="9"/>
  <c r="I87" i="9"/>
  <c r="G87" i="9"/>
  <c r="AO86" i="9"/>
  <c r="AM86" i="9"/>
  <c r="AK86" i="9"/>
  <c r="AI86" i="9"/>
  <c r="AG86" i="9"/>
  <c r="AE86" i="9"/>
  <c r="AC86" i="9"/>
  <c r="AA86" i="9"/>
  <c r="Y86" i="9"/>
  <c r="W86" i="9"/>
  <c r="U86" i="9"/>
  <c r="S86" i="9"/>
  <c r="Q86" i="9"/>
  <c r="O86" i="9"/>
  <c r="M86" i="9"/>
  <c r="K86" i="9"/>
  <c r="I86" i="9"/>
  <c r="G86" i="9"/>
  <c r="AO85" i="9"/>
  <c r="AM85" i="9"/>
  <c r="AK85" i="9"/>
  <c r="AI85" i="9"/>
  <c r="AG85" i="9"/>
  <c r="AE85" i="9"/>
  <c r="AC85" i="9"/>
  <c r="AA85" i="9"/>
  <c r="Y85" i="9"/>
  <c r="W85" i="9"/>
  <c r="U85" i="9"/>
  <c r="S85" i="9"/>
  <c r="Q85" i="9"/>
  <c r="O85" i="9"/>
  <c r="M85" i="9"/>
  <c r="K85" i="9"/>
  <c r="I85" i="9"/>
  <c r="G85" i="9"/>
  <c r="AO84" i="9"/>
  <c r="AM84" i="9"/>
  <c r="AK84" i="9"/>
  <c r="AI84" i="9"/>
  <c r="AG84" i="9"/>
  <c r="AE84" i="9"/>
  <c r="AC84" i="9"/>
  <c r="AA84" i="9"/>
  <c r="Y84" i="9"/>
  <c r="W84" i="9"/>
  <c r="U84" i="9"/>
  <c r="S84" i="9"/>
  <c r="Q84" i="9"/>
  <c r="O84" i="9"/>
  <c r="M84" i="9"/>
  <c r="K84" i="9"/>
  <c r="I84" i="9"/>
  <c r="G84" i="9"/>
  <c r="AO83" i="9"/>
  <c r="AM83" i="9"/>
  <c r="AK83" i="9"/>
  <c r="AI83" i="9"/>
  <c r="AG83" i="9"/>
  <c r="AE83" i="9"/>
  <c r="AC83" i="9"/>
  <c r="AA83" i="9"/>
  <c r="Y83" i="9"/>
  <c r="W83" i="9"/>
  <c r="U83" i="9"/>
  <c r="S83" i="9"/>
  <c r="Q83" i="9"/>
  <c r="O83" i="9"/>
  <c r="M83" i="9"/>
  <c r="K83" i="9"/>
  <c r="I83" i="9"/>
  <c r="G83" i="9"/>
  <c r="AO82" i="9"/>
  <c r="AM82" i="9"/>
  <c r="AK82" i="9"/>
  <c r="AI82" i="9"/>
  <c r="AG82" i="9"/>
  <c r="AE82" i="9"/>
  <c r="AC82" i="9"/>
  <c r="AA82" i="9"/>
  <c r="Y82" i="9"/>
  <c r="W82" i="9"/>
  <c r="U82" i="9"/>
  <c r="S82" i="9"/>
  <c r="Q82" i="9"/>
  <c r="O82" i="9"/>
  <c r="M82" i="9"/>
  <c r="K82" i="9"/>
  <c r="I82" i="9"/>
  <c r="G82" i="9"/>
  <c r="AO81" i="9"/>
  <c r="AM81" i="9"/>
  <c r="AK81" i="9"/>
  <c r="AI81" i="9"/>
  <c r="AG81" i="9"/>
  <c r="AE81" i="9"/>
  <c r="AC81" i="9"/>
  <c r="AA81" i="9"/>
  <c r="Y81" i="9"/>
  <c r="W81" i="9"/>
  <c r="U81" i="9"/>
  <c r="S81" i="9"/>
  <c r="Q81" i="9"/>
  <c r="O81" i="9"/>
  <c r="M81" i="9"/>
  <c r="K81" i="9"/>
  <c r="I81" i="9"/>
  <c r="G81" i="9"/>
  <c r="AO80" i="9"/>
  <c r="AM80" i="9"/>
  <c r="AK80" i="9"/>
  <c r="AI80" i="9"/>
  <c r="AG80" i="9"/>
  <c r="AE80" i="9"/>
  <c r="AC80" i="9"/>
  <c r="AA80" i="9"/>
  <c r="Y80" i="9"/>
  <c r="W80" i="9"/>
  <c r="U80" i="9"/>
  <c r="S80" i="9"/>
  <c r="Q80" i="9"/>
  <c r="O80" i="9"/>
  <c r="M80" i="9"/>
  <c r="K80" i="9"/>
  <c r="I80" i="9"/>
  <c r="G80" i="9"/>
  <c r="AO79" i="9"/>
  <c r="AM79" i="9"/>
  <c r="AK79" i="9"/>
  <c r="AI79" i="9"/>
  <c r="AG79" i="9"/>
  <c r="AE79" i="9"/>
  <c r="AC79" i="9"/>
  <c r="AA79" i="9"/>
  <c r="Y79" i="9"/>
  <c r="W79" i="9"/>
  <c r="U79" i="9"/>
  <c r="S79" i="9"/>
  <c r="Q79" i="9"/>
  <c r="O79" i="9"/>
  <c r="M79" i="9"/>
  <c r="K79" i="9"/>
  <c r="I79" i="9"/>
  <c r="G79" i="9"/>
  <c r="AO78" i="9"/>
  <c r="AM78" i="9"/>
  <c r="AK78" i="9"/>
  <c r="AI78" i="9"/>
  <c r="AG78" i="9"/>
  <c r="AE78" i="9"/>
  <c r="AC78" i="9"/>
  <c r="AA78" i="9"/>
  <c r="Y78" i="9"/>
  <c r="W78" i="9"/>
  <c r="U78" i="9"/>
  <c r="S78" i="9"/>
  <c r="Q78" i="9"/>
  <c r="O78" i="9"/>
  <c r="M78" i="9"/>
  <c r="K78" i="9"/>
  <c r="I78" i="9"/>
  <c r="G78" i="9"/>
  <c r="AO77" i="9"/>
  <c r="AM77" i="9"/>
  <c r="AK77" i="9"/>
  <c r="AI77" i="9"/>
  <c r="AG77" i="9"/>
  <c r="AE77" i="9"/>
  <c r="AC77" i="9"/>
  <c r="AA77" i="9"/>
  <c r="Y77" i="9"/>
  <c r="W77" i="9"/>
  <c r="U77" i="9"/>
  <c r="S77" i="9"/>
  <c r="Q77" i="9"/>
  <c r="O77" i="9"/>
  <c r="M77" i="9"/>
  <c r="K77" i="9"/>
  <c r="I77" i="9"/>
  <c r="G77" i="9"/>
  <c r="AO76" i="9"/>
  <c r="AM76" i="9"/>
  <c r="AK76" i="9"/>
  <c r="AI76" i="9"/>
  <c r="AG76" i="9"/>
  <c r="AE76" i="9"/>
  <c r="AC76" i="9"/>
  <c r="AA76" i="9"/>
  <c r="Y76" i="9"/>
  <c r="W76" i="9"/>
  <c r="U76" i="9"/>
  <c r="S76" i="9"/>
  <c r="Q76" i="9"/>
  <c r="O76" i="9"/>
  <c r="M76" i="9"/>
  <c r="K76" i="9"/>
  <c r="I76" i="9"/>
  <c r="G76" i="9"/>
  <c r="AO75" i="9"/>
  <c r="AM75" i="9"/>
  <c r="AK75" i="9"/>
  <c r="AI75" i="9"/>
  <c r="AG75" i="9"/>
  <c r="AE75" i="9"/>
  <c r="AC75" i="9"/>
  <c r="AA75" i="9"/>
  <c r="Y75" i="9"/>
  <c r="W75" i="9"/>
  <c r="U75" i="9"/>
  <c r="S75" i="9"/>
  <c r="Q75" i="9"/>
  <c r="O75" i="9"/>
  <c r="M75" i="9"/>
  <c r="K75" i="9"/>
  <c r="I75" i="9"/>
  <c r="G75" i="9"/>
  <c r="AO74" i="9"/>
  <c r="AM74" i="9"/>
  <c r="AK74" i="9"/>
  <c r="AI74" i="9"/>
  <c r="AG74" i="9"/>
  <c r="AE74" i="9"/>
  <c r="AC74" i="9"/>
  <c r="AA74" i="9"/>
  <c r="Y74" i="9"/>
  <c r="W74" i="9"/>
  <c r="U74" i="9"/>
  <c r="S74" i="9"/>
  <c r="Q74" i="9"/>
  <c r="O74" i="9"/>
  <c r="M74" i="9"/>
  <c r="K74" i="9"/>
  <c r="I74" i="9"/>
  <c r="G74" i="9"/>
  <c r="AO73" i="9"/>
  <c r="AM73" i="9"/>
  <c r="AK73" i="9"/>
  <c r="AI73" i="9"/>
  <c r="AG73" i="9"/>
  <c r="AE73" i="9"/>
  <c r="AC73" i="9"/>
  <c r="AA73" i="9"/>
  <c r="Y73" i="9"/>
  <c r="W73" i="9"/>
  <c r="U73" i="9"/>
  <c r="S73" i="9"/>
  <c r="Q73" i="9"/>
  <c r="O73" i="9"/>
  <c r="M73" i="9"/>
  <c r="K73" i="9"/>
  <c r="I73" i="9"/>
  <c r="G73" i="9"/>
  <c r="AO72" i="9"/>
  <c r="AM72" i="9"/>
  <c r="AK72" i="9"/>
  <c r="AI72" i="9"/>
  <c r="AG72" i="9"/>
  <c r="AE72" i="9"/>
  <c r="AC72" i="9"/>
  <c r="AA72" i="9"/>
  <c r="Y72" i="9"/>
  <c r="W72" i="9"/>
  <c r="U72" i="9"/>
  <c r="S72" i="9"/>
  <c r="Q72" i="9"/>
  <c r="O72" i="9"/>
  <c r="M72" i="9"/>
  <c r="K72" i="9"/>
  <c r="I72" i="9"/>
  <c r="G72" i="9"/>
  <c r="AO71" i="9"/>
  <c r="AM71" i="9"/>
  <c r="AK71" i="9"/>
  <c r="AI71" i="9"/>
  <c r="AG71" i="9"/>
  <c r="AE71" i="9"/>
  <c r="AC71" i="9"/>
  <c r="AA71" i="9"/>
  <c r="Y71" i="9"/>
  <c r="W71" i="9"/>
  <c r="U71" i="9"/>
  <c r="S71" i="9"/>
  <c r="Q71" i="9"/>
  <c r="O71" i="9"/>
  <c r="M71" i="9"/>
  <c r="K71" i="9"/>
  <c r="I71" i="9"/>
  <c r="G71" i="9"/>
  <c r="AO70" i="9"/>
  <c r="AM70" i="9"/>
  <c r="AK70" i="9"/>
  <c r="AI70" i="9"/>
  <c r="AG70" i="9"/>
  <c r="AE70" i="9"/>
  <c r="AC70" i="9"/>
  <c r="AA70" i="9"/>
  <c r="Y70" i="9"/>
  <c r="W70" i="9"/>
  <c r="U70" i="9"/>
  <c r="S70" i="9"/>
  <c r="Q70" i="9"/>
  <c r="O70" i="9"/>
  <c r="M70" i="9"/>
  <c r="K70" i="9"/>
  <c r="I70" i="9"/>
  <c r="G70" i="9"/>
  <c r="AO69" i="9"/>
  <c r="AM69" i="9"/>
  <c r="AK69" i="9"/>
  <c r="AI69" i="9"/>
  <c r="AG69" i="9"/>
  <c r="AE69" i="9"/>
  <c r="AC69" i="9"/>
  <c r="AA69" i="9"/>
  <c r="Y69" i="9"/>
  <c r="W69" i="9"/>
  <c r="U69" i="9"/>
  <c r="S69" i="9"/>
  <c r="Q69" i="9"/>
  <c r="O69" i="9"/>
  <c r="M69" i="9"/>
  <c r="K69" i="9"/>
  <c r="I69" i="9"/>
  <c r="G69" i="9"/>
  <c r="AO68" i="9"/>
  <c r="AM68" i="9"/>
  <c r="AK68" i="9"/>
  <c r="AI68" i="9"/>
  <c r="AG68" i="9"/>
  <c r="AE68" i="9"/>
  <c r="AC68" i="9"/>
  <c r="AA68" i="9"/>
  <c r="Y68" i="9"/>
  <c r="W68" i="9"/>
  <c r="U68" i="9"/>
  <c r="S68" i="9"/>
  <c r="Q68" i="9"/>
  <c r="O68" i="9"/>
  <c r="M68" i="9"/>
  <c r="K68" i="9"/>
  <c r="I68" i="9"/>
  <c r="G68" i="9"/>
  <c r="AO67" i="9"/>
  <c r="AM67" i="9"/>
  <c r="AK67" i="9"/>
  <c r="AI67" i="9"/>
  <c r="AG67" i="9"/>
  <c r="AE67" i="9"/>
  <c r="AC67" i="9"/>
  <c r="AA67" i="9"/>
  <c r="Y67" i="9"/>
  <c r="W67" i="9"/>
  <c r="U67" i="9"/>
  <c r="S67" i="9"/>
  <c r="Q67" i="9"/>
  <c r="O67" i="9"/>
  <c r="M67" i="9"/>
  <c r="K67" i="9"/>
  <c r="I67" i="9"/>
  <c r="G67" i="9"/>
  <c r="AO66" i="9"/>
  <c r="AM66" i="9"/>
  <c r="AK66" i="9"/>
  <c r="AI66" i="9"/>
  <c r="AG66" i="9"/>
  <c r="AE66" i="9"/>
  <c r="AC66" i="9"/>
  <c r="AA66" i="9"/>
  <c r="Y66" i="9"/>
  <c r="W66" i="9"/>
  <c r="U66" i="9"/>
  <c r="S66" i="9"/>
  <c r="Q66" i="9"/>
  <c r="O66" i="9"/>
  <c r="M66" i="9"/>
  <c r="K66" i="9"/>
  <c r="I66" i="9"/>
  <c r="G66" i="9"/>
  <c r="AO65" i="9"/>
  <c r="AM65" i="9"/>
  <c r="AK65" i="9"/>
  <c r="AI65" i="9"/>
  <c r="AG65" i="9"/>
  <c r="AE65" i="9"/>
  <c r="AC65" i="9"/>
  <c r="AA65" i="9"/>
  <c r="Y65" i="9"/>
  <c r="W65" i="9"/>
  <c r="U65" i="9"/>
  <c r="S65" i="9"/>
  <c r="Q65" i="9"/>
  <c r="O65" i="9"/>
  <c r="M65" i="9"/>
  <c r="K65" i="9"/>
  <c r="I65" i="9"/>
  <c r="G65" i="9"/>
  <c r="AO64" i="9"/>
  <c r="AM64" i="9"/>
  <c r="AK64" i="9"/>
  <c r="AI64" i="9"/>
  <c r="AG64" i="9"/>
  <c r="AE64" i="9"/>
  <c r="AC64" i="9"/>
  <c r="AA64" i="9"/>
  <c r="Y64" i="9"/>
  <c r="W64" i="9"/>
  <c r="U64" i="9"/>
  <c r="S64" i="9"/>
  <c r="Q64" i="9"/>
  <c r="O64" i="9"/>
  <c r="M64" i="9"/>
  <c r="K64" i="9"/>
  <c r="I64" i="9"/>
  <c r="G64" i="9"/>
  <c r="AO63" i="9"/>
  <c r="AM63" i="9"/>
  <c r="AK63" i="9"/>
  <c r="AI63" i="9"/>
  <c r="AG63" i="9"/>
  <c r="AE63" i="9"/>
  <c r="AC63" i="9"/>
  <c r="AA63" i="9"/>
  <c r="Y63" i="9"/>
  <c r="W63" i="9"/>
  <c r="U63" i="9"/>
  <c r="S63" i="9"/>
  <c r="Q63" i="9"/>
  <c r="O63" i="9"/>
  <c r="M63" i="9"/>
  <c r="K63" i="9"/>
  <c r="I63" i="9"/>
  <c r="G63" i="9"/>
  <c r="AO62" i="9"/>
  <c r="AM62" i="9"/>
  <c r="AK62" i="9"/>
  <c r="AI62" i="9"/>
  <c r="AG62" i="9"/>
  <c r="AE62" i="9"/>
  <c r="AC62" i="9"/>
  <c r="AA62" i="9"/>
  <c r="Y62" i="9"/>
  <c r="W62" i="9"/>
  <c r="U62" i="9"/>
  <c r="S62" i="9"/>
  <c r="Q62" i="9"/>
  <c r="O62" i="9"/>
  <c r="M62" i="9"/>
  <c r="K62" i="9"/>
  <c r="I62" i="9"/>
  <c r="G62" i="9"/>
  <c r="AO61" i="9"/>
  <c r="AM61" i="9"/>
  <c r="AK61" i="9"/>
  <c r="AI61" i="9"/>
  <c r="AG61" i="9"/>
  <c r="AE61" i="9"/>
  <c r="AC61" i="9"/>
  <c r="AA61" i="9"/>
  <c r="Y61" i="9"/>
  <c r="W61" i="9"/>
  <c r="U61" i="9"/>
  <c r="S61" i="9"/>
  <c r="Q61" i="9"/>
  <c r="O61" i="9"/>
  <c r="M61" i="9"/>
  <c r="K61" i="9"/>
  <c r="I61" i="9"/>
  <c r="G61" i="9"/>
  <c r="AO60" i="9"/>
  <c r="AM60" i="9"/>
  <c r="AK60" i="9"/>
  <c r="AI60" i="9"/>
  <c r="AG60" i="9"/>
  <c r="AE60" i="9"/>
  <c r="AC60" i="9"/>
  <c r="AA60" i="9"/>
  <c r="Y60" i="9"/>
  <c r="W60" i="9"/>
  <c r="U60" i="9"/>
  <c r="S60" i="9"/>
  <c r="Q60" i="9"/>
  <c r="O60" i="9"/>
  <c r="M60" i="9"/>
  <c r="K60" i="9"/>
  <c r="I60" i="9"/>
  <c r="G60" i="9"/>
  <c r="AO59" i="9"/>
  <c r="AM59" i="9"/>
  <c r="AK59" i="9"/>
  <c r="AI59" i="9"/>
  <c r="AG59" i="9"/>
  <c r="AE59" i="9"/>
  <c r="AC59" i="9"/>
  <c r="AA59" i="9"/>
  <c r="Y59" i="9"/>
  <c r="W59" i="9"/>
  <c r="U59" i="9"/>
  <c r="S59" i="9"/>
  <c r="Q59" i="9"/>
  <c r="O59" i="9"/>
  <c r="M59" i="9"/>
  <c r="K59" i="9"/>
  <c r="I59" i="9"/>
  <c r="G59" i="9"/>
  <c r="AO58" i="9"/>
  <c r="AM58" i="9"/>
  <c r="AK58" i="9"/>
  <c r="AI58" i="9"/>
  <c r="AG58" i="9"/>
  <c r="AE58" i="9"/>
  <c r="AC58" i="9"/>
  <c r="AA58" i="9"/>
  <c r="Y58" i="9"/>
  <c r="W58" i="9"/>
  <c r="U58" i="9"/>
  <c r="S58" i="9"/>
  <c r="Q58" i="9"/>
  <c r="O58" i="9"/>
  <c r="M58" i="9"/>
  <c r="K58" i="9"/>
  <c r="I58" i="9"/>
  <c r="G58" i="9"/>
  <c r="AO57" i="9"/>
  <c r="AM57" i="9"/>
  <c r="AK57" i="9"/>
  <c r="AI57" i="9"/>
  <c r="AG57" i="9"/>
  <c r="AE57" i="9"/>
  <c r="AC57" i="9"/>
  <c r="AA57" i="9"/>
  <c r="Y57" i="9"/>
  <c r="W57" i="9"/>
  <c r="U57" i="9"/>
  <c r="S57" i="9"/>
  <c r="Q57" i="9"/>
  <c r="O57" i="9"/>
  <c r="M57" i="9"/>
  <c r="K57" i="9"/>
  <c r="I57" i="9"/>
  <c r="G57" i="9"/>
  <c r="AO56" i="9"/>
  <c r="AM56" i="9"/>
  <c r="AK56" i="9"/>
  <c r="AI56" i="9"/>
  <c r="AG56" i="9"/>
  <c r="AE56" i="9"/>
  <c r="AC56" i="9"/>
  <c r="AA56" i="9"/>
  <c r="Y56" i="9"/>
  <c r="W56" i="9"/>
  <c r="U56" i="9"/>
  <c r="S56" i="9"/>
  <c r="Q56" i="9"/>
  <c r="O56" i="9"/>
  <c r="M56" i="9"/>
  <c r="K56" i="9"/>
  <c r="I56" i="9"/>
  <c r="G56" i="9"/>
  <c r="AO55" i="9"/>
  <c r="AM55" i="9"/>
  <c r="AK55" i="9"/>
  <c r="AI55" i="9"/>
  <c r="AG55" i="9"/>
  <c r="AE55" i="9"/>
  <c r="AC55" i="9"/>
  <c r="AA55" i="9"/>
  <c r="Y55" i="9"/>
  <c r="W55" i="9"/>
  <c r="U55" i="9"/>
  <c r="S55" i="9"/>
  <c r="Q55" i="9"/>
  <c r="O55" i="9"/>
  <c r="M55" i="9"/>
  <c r="K55" i="9"/>
  <c r="I55" i="9"/>
  <c r="G55" i="9"/>
  <c r="AO54" i="9"/>
  <c r="AM54" i="9"/>
  <c r="AK54" i="9"/>
  <c r="AI54" i="9"/>
  <c r="AG54" i="9"/>
  <c r="AE54" i="9"/>
  <c r="AC54" i="9"/>
  <c r="AA54" i="9"/>
  <c r="Y54" i="9"/>
  <c r="W54" i="9"/>
  <c r="U54" i="9"/>
  <c r="S54" i="9"/>
  <c r="Q54" i="9"/>
  <c r="O54" i="9"/>
  <c r="M54" i="9"/>
  <c r="K54" i="9"/>
  <c r="I54" i="9"/>
  <c r="G54" i="9"/>
  <c r="AO53" i="9"/>
  <c r="AM53" i="9"/>
  <c r="AK53" i="9"/>
  <c r="AI53" i="9"/>
  <c r="AG53" i="9"/>
  <c r="AE53" i="9"/>
  <c r="AC53" i="9"/>
  <c r="AA53" i="9"/>
  <c r="Y53" i="9"/>
  <c r="W53" i="9"/>
  <c r="U53" i="9"/>
  <c r="S53" i="9"/>
  <c r="Q53" i="9"/>
  <c r="O53" i="9"/>
  <c r="M53" i="9"/>
  <c r="K53" i="9"/>
  <c r="I53" i="9"/>
  <c r="G53" i="9"/>
  <c r="AO52" i="9"/>
  <c r="AM52" i="9"/>
  <c r="AK52" i="9"/>
  <c r="AI52" i="9"/>
  <c r="AG52" i="9"/>
  <c r="AE52" i="9"/>
  <c r="AC52" i="9"/>
  <c r="AA52" i="9"/>
  <c r="Y52" i="9"/>
  <c r="W52" i="9"/>
  <c r="U52" i="9"/>
  <c r="S52" i="9"/>
  <c r="Q52" i="9"/>
  <c r="O52" i="9"/>
  <c r="M52" i="9"/>
  <c r="K52" i="9"/>
  <c r="I52" i="9"/>
  <c r="G52" i="9"/>
  <c r="AO51" i="9"/>
  <c r="AM51" i="9"/>
  <c r="AK51" i="9"/>
  <c r="AI51" i="9"/>
  <c r="AG51" i="9"/>
  <c r="AE51" i="9"/>
  <c r="AC51" i="9"/>
  <c r="AA51" i="9"/>
  <c r="Y51" i="9"/>
  <c r="W51" i="9"/>
  <c r="U51" i="9"/>
  <c r="S51" i="9"/>
  <c r="Q51" i="9"/>
  <c r="O51" i="9"/>
  <c r="M51" i="9"/>
  <c r="K51" i="9"/>
  <c r="I51" i="9"/>
  <c r="G51" i="9"/>
  <c r="AO50" i="9"/>
  <c r="AM50" i="9"/>
  <c r="AK50" i="9"/>
  <c r="AI50" i="9"/>
  <c r="AG50" i="9"/>
  <c r="AE50" i="9"/>
  <c r="AC50" i="9"/>
  <c r="AA50" i="9"/>
  <c r="Y50" i="9"/>
  <c r="W50" i="9"/>
  <c r="U50" i="9"/>
  <c r="S50" i="9"/>
  <c r="Q50" i="9"/>
  <c r="O50" i="9"/>
  <c r="M50" i="9"/>
  <c r="K50" i="9"/>
  <c r="I50" i="9"/>
  <c r="G50" i="9"/>
  <c r="AO49" i="9"/>
  <c r="AM49" i="9"/>
  <c r="AK49" i="9"/>
  <c r="AI49" i="9"/>
  <c r="AG49" i="9"/>
  <c r="AE49" i="9"/>
  <c r="AC49" i="9"/>
  <c r="AA49" i="9"/>
  <c r="Y49" i="9"/>
  <c r="W49" i="9"/>
  <c r="U49" i="9"/>
  <c r="S49" i="9"/>
  <c r="Q49" i="9"/>
  <c r="O49" i="9"/>
  <c r="M49" i="9"/>
  <c r="K49" i="9"/>
  <c r="I49" i="9"/>
  <c r="G49" i="9"/>
  <c r="AO48" i="9"/>
  <c r="AM48" i="9"/>
  <c r="AK48" i="9"/>
  <c r="AI48" i="9"/>
  <c r="AG48" i="9"/>
  <c r="AE48" i="9"/>
  <c r="AC48" i="9"/>
  <c r="AA48" i="9"/>
  <c r="Y48" i="9"/>
  <c r="W48" i="9"/>
  <c r="U48" i="9"/>
  <c r="S48" i="9"/>
  <c r="Q48" i="9"/>
  <c r="O48" i="9"/>
  <c r="M48" i="9"/>
  <c r="K48" i="9"/>
  <c r="I48" i="9"/>
  <c r="G48" i="9"/>
  <c r="AO47" i="9"/>
  <c r="AM47" i="9"/>
  <c r="AK47" i="9"/>
  <c r="AI47" i="9"/>
  <c r="AG47" i="9"/>
  <c r="AE47" i="9"/>
  <c r="AC47" i="9"/>
  <c r="AA47" i="9"/>
  <c r="Y47" i="9"/>
  <c r="W47" i="9"/>
  <c r="U47" i="9"/>
  <c r="S47" i="9"/>
  <c r="Q47" i="9"/>
  <c r="O47" i="9"/>
  <c r="M47" i="9"/>
  <c r="K47" i="9"/>
  <c r="I47" i="9"/>
  <c r="G47" i="9"/>
  <c r="AO46" i="9"/>
  <c r="AM46" i="9"/>
  <c r="AK46" i="9"/>
  <c r="AI46" i="9"/>
  <c r="AG46" i="9"/>
  <c r="AE46" i="9"/>
  <c r="AC46" i="9"/>
  <c r="AA46" i="9"/>
  <c r="Y46" i="9"/>
  <c r="W46" i="9"/>
  <c r="U46" i="9"/>
  <c r="S46" i="9"/>
  <c r="Q46" i="9"/>
  <c r="O46" i="9"/>
  <c r="M46" i="9"/>
  <c r="K46" i="9"/>
  <c r="I46" i="9"/>
  <c r="G46" i="9"/>
  <c r="AO45" i="9"/>
  <c r="AM45" i="9"/>
  <c r="AK45" i="9"/>
  <c r="AI45" i="9"/>
  <c r="AG45" i="9"/>
  <c r="AE45" i="9"/>
  <c r="AC45" i="9"/>
  <c r="AA45" i="9"/>
  <c r="Y45" i="9"/>
  <c r="W45" i="9"/>
  <c r="U45" i="9"/>
  <c r="S45" i="9"/>
  <c r="Q45" i="9"/>
  <c r="O45" i="9"/>
  <c r="M45" i="9"/>
  <c r="K45" i="9"/>
  <c r="I45" i="9"/>
  <c r="G45" i="9"/>
  <c r="AO44" i="9"/>
  <c r="AM44" i="9"/>
  <c r="AK44" i="9"/>
  <c r="AI44" i="9"/>
  <c r="AG44" i="9"/>
  <c r="AE44" i="9"/>
  <c r="AC44" i="9"/>
  <c r="AA44" i="9"/>
  <c r="Y44" i="9"/>
  <c r="W44" i="9"/>
  <c r="U44" i="9"/>
  <c r="S44" i="9"/>
  <c r="Q44" i="9"/>
  <c r="O44" i="9"/>
  <c r="M44" i="9"/>
  <c r="K44" i="9"/>
  <c r="I44" i="9"/>
  <c r="G44" i="9"/>
  <c r="AO43" i="9"/>
  <c r="AM43" i="9"/>
  <c r="AK43" i="9"/>
  <c r="AI43" i="9"/>
  <c r="AG43" i="9"/>
  <c r="AE43" i="9"/>
  <c r="AC43" i="9"/>
  <c r="AA43" i="9"/>
  <c r="Y43" i="9"/>
  <c r="W43" i="9"/>
  <c r="U43" i="9"/>
  <c r="S43" i="9"/>
  <c r="Q43" i="9"/>
  <c r="O43" i="9"/>
  <c r="M43" i="9"/>
  <c r="K43" i="9"/>
  <c r="I43" i="9"/>
  <c r="G43" i="9"/>
  <c r="AO42" i="9"/>
  <c r="AM42" i="9"/>
  <c r="AK42" i="9"/>
  <c r="AI42" i="9"/>
  <c r="AG42" i="9"/>
  <c r="AE42" i="9"/>
  <c r="AC42" i="9"/>
  <c r="AA42" i="9"/>
  <c r="Y42" i="9"/>
  <c r="W42" i="9"/>
  <c r="U42" i="9"/>
  <c r="S42" i="9"/>
  <c r="Q42" i="9"/>
  <c r="O42" i="9"/>
  <c r="M42" i="9"/>
  <c r="K42" i="9"/>
  <c r="I42" i="9"/>
  <c r="G42" i="9"/>
  <c r="AO41" i="9"/>
  <c r="AM41" i="9"/>
  <c r="AK41" i="9"/>
  <c r="AI41" i="9"/>
  <c r="AG41" i="9"/>
  <c r="AE41" i="9"/>
  <c r="AC41" i="9"/>
  <c r="AA41" i="9"/>
  <c r="Y41" i="9"/>
  <c r="W41" i="9"/>
  <c r="U41" i="9"/>
  <c r="S41" i="9"/>
  <c r="Q41" i="9"/>
  <c r="O41" i="9"/>
  <c r="M41" i="9"/>
  <c r="K41" i="9"/>
  <c r="I41" i="9"/>
  <c r="G41" i="9"/>
  <c r="AO40" i="9"/>
  <c r="AM40" i="9"/>
  <c r="AK40" i="9"/>
  <c r="AI40" i="9"/>
  <c r="AG40" i="9"/>
  <c r="AE40" i="9"/>
  <c r="AC40" i="9"/>
  <c r="AA40" i="9"/>
  <c r="Y40" i="9"/>
  <c r="W40" i="9"/>
  <c r="U40" i="9"/>
  <c r="S40" i="9"/>
  <c r="Q40" i="9"/>
  <c r="O40" i="9"/>
  <c r="M40" i="9"/>
  <c r="K40" i="9"/>
  <c r="I40" i="9"/>
  <c r="G40" i="9"/>
  <c r="AO39" i="9"/>
  <c r="AM39" i="9"/>
  <c r="AK39" i="9"/>
  <c r="AI39" i="9"/>
  <c r="AG39" i="9"/>
  <c r="AE39" i="9"/>
  <c r="AC39" i="9"/>
  <c r="AA39" i="9"/>
  <c r="Y39" i="9"/>
  <c r="W39" i="9"/>
  <c r="U39" i="9"/>
  <c r="S39" i="9"/>
  <c r="Q39" i="9"/>
  <c r="O39" i="9"/>
  <c r="M39" i="9"/>
  <c r="K39" i="9"/>
  <c r="I39" i="9"/>
  <c r="G39" i="9"/>
  <c r="AO38" i="9"/>
  <c r="AM38" i="9"/>
  <c r="AK38" i="9"/>
  <c r="AI38" i="9"/>
  <c r="AG38" i="9"/>
  <c r="AE38" i="9"/>
  <c r="AC38" i="9"/>
  <c r="AA38" i="9"/>
  <c r="Y38" i="9"/>
  <c r="W38" i="9"/>
  <c r="U38" i="9"/>
  <c r="S38" i="9"/>
  <c r="Q38" i="9"/>
  <c r="O38" i="9"/>
  <c r="M38" i="9"/>
  <c r="K38" i="9"/>
  <c r="I38" i="9"/>
  <c r="G38" i="9"/>
  <c r="AO37" i="9"/>
  <c r="AM37" i="9"/>
  <c r="AK37" i="9"/>
  <c r="AI37" i="9"/>
  <c r="AG37" i="9"/>
  <c r="AE37" i="9"/>
  <c r="AC37" i="9"/>
  <c r="AA37" i="9"/>
  <c r="Y37" i="9"/>
  <c r="W37" i="9"/>
  <c r="U37" i="9"/>
  <c r="S37" i="9"/>
  <c r="Q37" i="9"/>
  <c r="O37" i="9"/>
  <c r="M37" i="9"/>
  <c r="K37" i="9"/>
  <c r="I37" i="9"/>
  <c r="G37" i="9"/>
  <c r="AO36" i="9"/>
  <c r="AM36" i="9"/>
  <c r="AK36" i="9"/>
  <c r="AI36" i="9"/>
  <c r="AG36" i="9"/>
  <c r="AE36" i="9"/>
  <c r="AC36" i="9"/>
  <c r="AA36" i="9"/>
  <c r="Y36" i="9"/>
  <c r="W36" i="9"/>
  <c r="U36" i="9"/>
  <c r="S36" i="9"/>
  <c r="Q36" i="9"/>
  <c r="O36" i="9"/>
  <c r="M36" i="9"/>
  <c r="K36" i="9"/>
  <c r="I36" i="9"/>
  <c r="G36" i="9"/>
  <c r="AO35" i="9"/>
  <c r="AM35" i="9"/>
  <c r="AK35" i="9"/>
  <c r="AI35" i="9"/>
  <c r="AG35" i="9"/>
  <c r="AE35" i="9"/>
  <c r="AC35" i="9"/>
  <c r="AA35" i="9"/>
  <c r="Y35" i="9"/>
  <c r="W35" i="9"/>
  <c r="U35" i="9"/>
  <c r="S35" i="9"/>
  <c r="Q35" i="9"/>
  <c r="O35" i="9"/>
  <c r="M35" i="9"/>
  <c r="K35" i="9"/>
  <c r="I35" i="9"/>
  <c r="G35" i="9"/>
  <c r="AO34" i="9"/>
  <c r="AM34" i="9"/>
  <c r="AK34" i="9"/>
  <c r="AI34" i="9"/>
  <c r="AG34" i="9"/>
  <c r="AE34" i="9"/>
  <c r="AC34" i="9"/>
  <c r="AA34" i="9"/>
  <c r="Y34" i="9"/>
  <c r="W34" i="9"/>
  <c r="U34" i="9"/>
  <c r="S34" i="9"/>
  <c r="Q34" i="9"/>
  <c r="O34" i="9"/>
  <c r="M34" i="9"/>
  <c r="K34" i="9"/>
  <c r="I34" i="9"/>
  <c r="G34" i="9"/>
  <c r="AO33" i="9"/>
  <c r="AM33" i="9"/>
  <c r="AK33" i="9"/>
  <c r="AI33" i="9"/>
  <c r="AG33" i="9"/>
  <c r="AE33" i="9"/>
  <c r="AC33" i="9"/>
  <c r="AA33" i="9"/>
  <c r="Y33" i="9"/>
  <c r="W33" i="9"/>
  <c r="U33" i="9"/>
  <c r="S33" i="9"/>
  <c r="Q33" i="9"/>
  <c r="O33" i="9"/>
  <c r="M33" i="9"/>
  <c r="K33" i="9"/>
  <c r="I33" i="9"/>
  <c r="G33" i="9"/>
  <c r="AO32" i="9"/>
  <c r="AM32" i="9"/>
  <c r="AK32" i="9"/>
  <c r="AI32" i="9"/>
  <c r="AG32" i="9"/>
  <c r="AE32" i="9"/>
  <c r="AC32" i="9"/>
  <c r="AA32" i="9"/>
  <c r="Y32" i="9"/>
  <c r="W32" i="9"/>
  <c r="U32" i="9"/>
  <c r="S32" i="9"/>
  <c r="Q32" i="9"/>
  <c r="O32" i="9"/>
  <c r="M32" i="9"/>
  <c r="K32" i="9"/>
  <c r="I32" i="9"/>
  <c r="G32" i="9"/>
  <c r="AO31" i="9"/>
  <c r="AM31" i="9"/>
  <c r="AK31" i="9"/>
  <c r="AI31" i="9"/>
  <c r="AG31" i="9"/>
  <c r="AE31" i="9"/>
  <c r="AC31" i="9"/>
  <c r="AA31" i="9"/>
  <c r="Y31" i="9"/>
  <c r="W31" i="9"/>
  <c r="U31" i="9"/>
  <c r="S31" i="9"/>
  <c r="Q31" i="9"/>
  <c r="O31" i="9"/>
  <c r="M31" i="9"/>
  <c r="K31" i="9"/>
  <c r="I31" i="9"/>
  <c r="G31" i="9"/>
  <c r="AO30" i="9"/>
  <c r="AM30" i="9"/>
  <c r="AK30" i="9"/>
  <c r="AI30" i="9"/>
  <c r="AG30" i="9"/>
  <c r="AE30" i="9"/>
  <c r="AC30" i="9"/>
  <c r="AA30" i="9"/>
  <c r="Y30" i="9"/>
  <c r="W30" i="9"/>
  <c r="U30" i="9"/>
  <c r="S30" i="9"/>
  <c r="Q30" i="9"/>
  <c r="O30" i="9"/>
  <c r="M30" i="9"/>
  <c r="K30" i="9"/>
  <c r="I30" i="9"/>
  <c r="G30" i="9"/>
  <c r="AO29" i="9"/>
  <c r="AM29" i="9"/>
  <c r="AK29" i="9"/>
  <c r="AI29" i="9"/>
  <c r="AG29" i="9"/>
  <c r="AE29" i="9"/>
  <c r="AC29" i="9"/>
  <c r="AA29" i="9"/>
  <c r="Y29" i="9"/>
  <c r="W29" i="9"/>
  <c r="U29" i="9"/>
  <c r="S29" i="9"/>
  <c r="Q29" i="9"/>
  <c r="O29" i="9"/>
  <c r="M29" i="9"/>
  <c r="K29" i="9"/>
  <c r="I29" i="9"/>
  <c r="G29" i="9"/>
  <c r="AO28" i="9"/>
  <c r="AM28" i="9"/>
  <c r="AK28" i="9"/>
  <c r="AI28" i="9"/>
  <c r="AG28" i="9"/>
  <c r="AE28" i="9"/>
  <c r="AC28" i="9"/>
  <c r="AA28" i="9"/>
  <c r="Y28" i="9"/>
  <c r="W28" i="9"/>
  <c r="U28" i="9"/>
  <c r="S28" i="9"/>
  <c r="Q28" i="9"/>
  <c r="O28" i="9"/>
  <c r="M28" i="9"/>
  <c r="K28" i="9"/>
  <c r="I28" i="9"/>
  <c r="G28" i="9"/>
  <c r="AO27" i="9"/>
  <c r="AM27" i="9"/>
  <c r="AK27" i="9"/>
  <c r="AI27" i="9"/>
  <c r="AG27" i="9"/>
  <c r="AE27" i="9"/>
  <c r="AC27" i="9"/>
  <c r="AA27" i="9"/>
  <c r="Y27" i="9"/>
  <c r="W27" i="9"/>
  <c r="U27" i="9"/>
  <c r="S27" i="9"/>
  <c r="Q27" i="9"/>
  <c r="O27" i="9"/>
  <c r="M27" i="9"/>
  <c r="K27" i="9"/>
  <c r="I27" i="9"/>
  <c r="G27" i="9"/>
  <c r="AO26" i="9"/>
  <c r="AM26" i="9"/>
  <c r="AK26" i="9"/>
  <c r="AI26" i="9"/>
  <c r="AG26" i="9"/>
  <c r="AE26" i="9"/>
  <c r="AC26" i="9"/>
  <c r="AA26" i="9"/>
  <c r="Y26" i="9"/>
  <c r="W26" i="9"/>
  <c r="U26" i="9"/>
  <c r="S26" i="9"/>
  <c r="Q26" i="9"/>
  <c r="O26" i="9"/>
  <c r="M26" i="9"/>
  <c r="K26" i="9"/>
  <c r="I26" i="9"/>
  <c r="G26" i="9"/>
  <c r="AO25" i="9"/>
  <c r="AM25" i="9"/>
  <c r="AK25" i="9"/>
  <c r="AI25" i="9"/>
  <c r="AG25" i="9"/>
  <c r="AE25" i="9"/>
  <c r="AC25" i="9"/>
  <c r="AA25" i="9"/>
  <c r="Y25" i="9"/>
  <c r="W25" i="9"/>
  <c r="U25" i="9"/>
  <c r="S25" i="9"/>
  <c r="Q25" i="9"/>
  <c r="O25" i="9"/>
  <c r="M25" i="9"/>
  <c r="K25" i="9"/>
  <c r="I25" i="9"/>
  <c r="G25" i="9"/>
  <c r="AO24" i="9"/>
  <c r="AM24" i="9"/>
  <c r="AK24" i="9"/>
  <c r="AI24" i="9"/>
  <c r="AG24" i="9"/>
  <c r="AE24" i="9"/>
  <c r="AC24" i="9"/>
  <c r="AA24" i="9"/>
  <c r="Y24" i="9"/>
  <c r="W24" i="9"/>
  <c r="U24" i="9"/>
  <c r="S24" i="9"/>
  <c r="Q24" i="9"/>
  <c r="O24" i="9"/>
  <c r="M24" i="9"/>
  <c r="K24" i="9"/>
  <c r="I24" i="9"/>
  <c r="G24" i="9"/>
  <c r="AO23" i="9"/>
  <c r="AM23" i="9"/>
  <c r="AK23" i="9"/>
  <c r="AI23" i="9"/>
  <c r="AG23" i="9"/>
  <c r="AE23" i="9"/>
  <c r="AC23" i="9"/>
  <c r="AA23" i="9"/>
  <c r="Y23" i="9"/>
  <c r="W23" i="9"/>
  <c r="U23" i="9"/>
  <c r="S23" i="9"/>
  <c r="Q23" i="9"/>
  <c r="O23" i="9"/>
  <c r="M23" i="9"/>
  <c r="K23" i="9"/>
  <c r="I23" i="9"/>
  <c r="G23" i="9"/>
  <c r="AO22" i="9"/>
  <c r="AM22" i="9"/>
  <c r="AK22" i="9"/>
  <c r="AI22" i="9"/>
  <c r="AG22" i="9"/>
  <c r="AE22" i="9"/>
  <c r="AC22" i="9"/>
  <c r="AA22" i="9"/>
  <c r="Y22" i="9"/>
  <c r="W22" i="9"/>
  <c r="U22" i="9"/>
  <c r="S22" i="9"/>
  <c r="Q22" i="9"/>
  <c r="O22" i="9"/>
  <c r="M22" i="9"/>
  <c r="K22" i="9"/>
  <c r="I22" i="9"/>
  <c r="G22" i="9"/>
  <c r="AO21" i="9"/>
  <c r="AM21" i="9"/>
  <c r="AK21" i="9"/>
  <c r="AI21" i="9"/>
  <c r="AG21" i="9"/>
  <c r="AE21" i="9"/>
  <c r="AC21" i="9"/>
  <c r="AA21" i="9"/>
  <c r="Y21" i="9"/>
  <c r="W21" i="9"/>
  <c r="U21" i="9"/>
  <c r="S21" i="9"/>
  <c r="Q21" i="9"/>
  <c r="O21" i="9"/>
  <c r="M21" i="9"/>
  <c r="K21" i="9"/>
  <c r="I21" i="9"/>
  <c r="G21" i="9"/>
  <c r="AO20" i="9"/>
  <c r="AM20" i="9"/>
  <c r="AK20" i="9"/>
  <c r="AI20" i="9"/>
  <c r="AG20" i="9"/>
  <c r="AE20" i="9"/>
  <c r="AC20" i="9"/>
  <c r="AA20" i="9"/>
  <c r="Y20" i="9"/>
  <c r="W20" i="9"/>
  <c r="U20" i="9"/>
  <c r="S20" i="9"/>
  <c r="Q20" i="9"/>
  <c r="O20" i="9"/>
  <c r="M20" i="9"/>
  <c r="K20" i="9"/>
  <c r="I20" i="9"/>
  <c r="G20" i="9"/>
  <c r="AO19" i="9"/>
  <c r="AM19" i="9"/>
  <c r="AK19" i="9"/>
  <c r="AI19" i="9"/>
  <c r="AG19" i="9"/>
  <c r="AE19" i="9"/>
  <c r="AC19" i="9"/>
  <c r="AA19" i="9"/>
  <c r="Y19" i="9"/>
  <c r="W19" i="9"/>
  <c r="U19" i="9"/>
  <c r="S19" i="9"/>
  <c r="Q19" i="9"/>
  <c r="O19" i="9"/>
  <c r="M19" i="9"/>
  <c r="K19" i="9"/>
  <c r="I19" i="9"/>
  <c r="G19" i="9"/>
  <c r="AO18" i="9"/>
  <c r="AM18" i="9"/>
  <c r="AK18" i="9"/>
  <c r="AI18" i="9"/>
  <c r="AG18" i="9"/>
  <c r="AE18" i="9"/>
  <c r="AC18" i="9"/>
  <c r="AA18" i="9"/>
  <c r="Y18" i="9"/>
  <c r="W18" i="9"/>
  <c r="U18" i="9"/>
  <c r="S18" i="9"/>
  <c r="Q18" i="9"/>
  <c r="O18" i="9"/>
  <c r="M18" i="9"/>
  <c r="K18" i="9"/>
  <c r="I18" i="9"/>
  <c r="G18" i="9"/>
  <c r="AO17" i="9"/>
  <c r="AM17" i="9"/>
  <c r="AK17" i="9"/>
  <c r="AI17" i="9"/>
  <c r="AG17" i="9"/>
  <c r="AE17" i="9"/>
  <c r="AC17" i="9"/>
  <c r="AA17" i="9"/>
  <c r="Y17" i="9"/>
  <c r="W17" i="9"/>
  <c r="U17" i="9"/>
  <c r="S17" i="9"/>
  <c r="Q17" i="9"/>
  <c r="O17" i="9"/>
  <c r="M17" i="9"/>
  <c r="K17" i="9"/>
  <c r="I17" i="9"/>
  <c r="G17" i="9"/>
  <c r="AO16" i="9"/>
  <c r="AM16" i="9"/>
  <c r="AK16" i="9"/>
  <c r="AI16" i="9"/>
  <c r="AG16" i="9"/>
  <c r="AE16" i="9"/>
  <c r="AC16" i="9"/>
  <c r="AA16" i="9"/>
  <c r="Y16" i="9"/>
  <c r="W16" i="9"/>
  <c r="U16" i="9"/>
  <c r="S16" i="9"/>
  <c r="Q16" i="9"/>
  <c r="O16" i="9"/>
  <c r="M16" i="9"/>
  <c r="K16" i="9"/>
  <c r="I16" i="9"/>
  <c r="G16" i="9"/>
  <c r="AO15" i="9"/>
  <c r="AM15" i="9"/>
  <c r="AK15" i="9"/>
  <c r="AI15" i="9"/>
  <c r="AG15" i="9"/>
  <c r="AE15" i="9"/>
  <c r="AC15" i="9"/>
  <c r="AA15" i="9"/>
  <c r="Y15" i="9"/>
  <c r="W15" i="9"/>
  <c r="U15" i="9"/>
  <c r="S15" i="9"/>
  <c r="Q15" i="9"/>
  <c r="O15" i="9"/>
  <c r="M15" i="9"/>
  <c r="K15" i="9"/>
  <c r="I15" i="9"/>
  <c r="G15" i="9"/>
  <c r="AO14" i="9"/>
  <c r="AM14" i="9"/>
  <c r="AK14" i="9"/>
  <c r="AI14" i="9"/>
  <c r="AG14" i="9"/>
  <c r="AE14" i="9"/>
  <c r="AC14" i="9"/>
  <c r="AA14" i="9"/>
  <c r="Y14" i="9"/>
  <c r="W14" i="9"/>
  <c r="U14" i="9"/>
  <c r="S14" i="9"/>
  <c r="Q14" i="9"/>
  <c r="O14" i="9"/>
  <c r="M14" i="9"/>
  <c r="K14" i="9"/>
  <c r="I14" i="9"/>
  <c r="G14" i="9"/>
  <c r="AO13" i="9"/>
  <c r="AM13" i="9"/>
  <c r="AK13" i="9"/>
  <c r="AI13" i="9"/>
  <c r="AG13" i="9"/>
  <c r="AE13" i="9"/>
  <c r="AC13" i="9"/>
  <c r="AA13" i="9"/>
  <c r="Y13" i="9"/>
  <c r="W13" i="9"/>
  <c r="U13" i="9"/>
  <c r="S13" i="9"/>
  <c r="Q13" i="9"/>
  <c r="O13" i="9"/>
  <c r="M13" i="9"/>
  <c r="K13" i="9"/>
  <c r="I13" i="9"/>
  <c r="G13" i="9"/>
  <c r="AO12" i="9"/>
  <c r="AM12" i="9"/>
  <c r="AK12" i="9"/>
  <c r="AI12" i="9"/>
  <c r="AG12" i="9"/>
  <c r="AE12" i="9"/>
  <c r="AC12" i="9"/>
  <c r="AA12" i="9"/>
  <c r="Y12" i="9"/>
  <c r="W12" i="9"/>
  <c r="U12" i="9"/>
  <c r="S12" i="9"/>
  <c r="Q12" i="9"/>
  <c r="O12" i="9"/>
  <c r="M12" i="9"/>
  <c r="K12" i="9"/>
  <c r="I12" i="9"/>
  <c r="G12" i="9"/>
  <c r="AO11" i="9"/>
  <c r="AM11" i="9"/>
  <c r="AK11" i="9"/>
  <c r="AI11" i="9"/>
  <c r="AG11" i="9"/>
  <c r="AE11" i="9"/>
  <c r="AC11" i="9"/>
  <c r="AA11" i="9"/>
  <c r="Y11" i="9"/>
  <c r="W11" i="9"/>
  <c r="U11" i="9"/>
  <c r="S11" i="9"/>
  <c r="Q11" i="9"/>
  <c r="O11" i="9"/>
  <c r="M11" i="9"/>
  <c r="K11" i="9"/>
  <c r="I11" i="9"/>
  <c r="G11" i="9"/>
  <c r="AO10" i="9"/>
  <c r="AM10" i="9"/>
  <c r="AK10" i="9"/>
  <c r="AI10" i="9"/>
  <c r="AG10" i="9"/>
  <c r="AE10" i="9"/>
  <c r="AC10" i="9"/>
  <c r="AA10" i="9"/>
  <c r="Y10" i="9"/>
  <c r="W10" i="9"/>
  <c r="U10" i="9"/>
  <c r="S10" i="9"/>
  <c r="Q10" i="9"/>
  <c r="O10" i="9"/>
  <c r="M10" i="9"/>
  <c r="K10" i="9"/>
  <c r="I10" i="9"/>
  <c r="G10" i="9"/>
  <c r="AO9" i="9"/>
  <c r="AM9" i="9"/>
  <c r="AK9" i="9"/>
  <c r="AI9" i="9"/>
  <c r="AG9" i="9"/>
  <c r="AE9" i="9"/>
  <c r="AC9" i="9"/>
  <c r="AA9" i="9"/>
  <c r="Y9" i="9"/>
  <c r="W9" i="9"/>
  <c r="U9" i="9"/>
  <c r="S9" i="9"/>
  <c r="Q9" i="9"/>
  <c r="O9" i="9"/>
  <c r="M9" i="9"/>
  <c r="K9" i="9"/>
  <c r="I9" i="9"/>
  <c r="G9" i="9"/>
  <c r="AO8" i="9"/>
  <c r="AM8" i="9"/>
  <c r="AK8" i="9"/>
  <c r="AI8" i="9"/>
  <c r="AG8" i="9"/>
  <c r="AE8" i="9"/>
  <c r="AC8" i="9"/>
  <c r="AA8" i="9"/>
  <c r="Y8" i="9"/>
  <c r="W8" i="9"/>
  <c r="U8" i="9"/>
  <c r="S8" i="9"/>
  <c r="Q8" i="9"/>
  <c r="O8" i="9"/>
  <c r="M8" i="9"/>
  <c r="K8" i="9"/>
  <c r="I8" i="9"/>
  <c r="G8" i="9"/>
  <c r="AO7" i="9"/>
  <c r="AM7" i="9"/>
  <c r="AK7" i="9"/>
  <c r="AI7" i="9"/>
  <c r="AG7" i="9"/>
  <c r="AE7" i="9"/>
  <c r="AC7" i="9"/>
  <c r="AA7" i="9"/>
  <c r="Y7" i="9"/>
  <c r="W7" i="9"/>
  <c r="U7" i="9"/>
  <c r="S7" i="9"/>
  <c r="Q7" i="9"/>
  <c r="O7" i="9"/>
  <c r="M7" i="9"/>
  <c r="K7" i="9"/>
  <c r="I7" i="9"/>
  <c r="G7" i="9"/>
  <c r="AO6" i="9"/>
  <c r="AM6" i="9"/>
  <c r="AK6" i="9"/>
  <c r="AI6" i="9"/>
  <c r="AG6" i="9"/>
  <c r="AE6" i="9"/>
  <c r="AC6" i="9"/>
  <c r="AA6" i="9"/>
  <c r="Y6" i="9"/>
  <c r="W6" i="9"/>
  <c r="U6" i="9"/>
  <c r="S6" i="9"/>
  <c r="Q6" i="9"/>
  <c r="O6" i="9"/>
  <c r="M6" i="9"/>
  <c r="K6" i="9"/>
  <c r="I6" i="9"/>
  <c r="G6" i="9"/>
  <c r="AO5" i="9"/>
  <c r="AM5" i="9"/>
  <c r="AK5" i="9"/>
  <c r="AI5" i="9"/>
  <c r="AG5" i="9"/>
  <c r="AE5" i="9"/>
  <c r="AC5" i="9"/>
  <c r="AA5" i="9"/>
  <c r="Y5" i="9"/>
  <c r="W5" i="9"/>
  <c r="U5" i="9"/>
  <c r="S5" i="9"/>
  <c r="Q5" i="9"/>
  <c r="O5" i="9"/>
  <c r="M5" i="9"/>
  <c r="K5" i="9"/>
  <c r="I5" i="9"/>
  <c r="G5" i="9"/>
  <c r="AO4" i="9"/>
  <c r="AM4" i="9"/>
  <c r="AK4" i="9"/>
  <c r="AI4" i="9"/>
  <c r="AG4" i="9"/>
  <c r="AE4" i="9"/>
  <c r="AC4" i="9"/>
  <c r="AA4" i="9"/>
  <c r="Y4" i="9"/>
  <c r="W4" i="9"/>
  <c r="U4" i="9"/>
  <c r="S4" i="9"/>
  <c r="Q4" i="9"/>
  <c r="O4" i="9"/>
  <c r="M4" i="9"/>
  <c r="K4" i="9"/>
  <c r="I4" i="9"/>
  <c r="G4" i="9"/>
  <c r="AO3" i="9"/>
  <c r="AM3" i="9"/>
  <c r="AK3" i="9"/>
  <c r="AI3" i="9"/>
  <c r="AG3" i="9"/>
  <c r="AE3" i="9"/>
  <c r="AC3" i="9"/>
  <c r="AA3" i="9"/>
  <c r="Y3" i="9"/>
  <c r="W3" i="9"/>
  <c r="U3" i="9"/>
  <c r="S3" i="9"/>
  <c r="Q3" i="9"/>
  <c r="O3" i="9"/>
  <c r="M3" i="9"/>
  <c r="K3" i="9"/>
  <c r="I3" i="9"/>
  <c r="G3" i="9"/>
  <c r="M121" i="9" l="1"/>
  <c r="H16" i="17" s="1"/>
  <c r="AK121" i="9"/>
  <c r="T16" i="17" s="1"/>
  <c r="O121" i="9"/>
  <c r="I16" i="17" s="1"/>
  <c r="AM121" i="9"/>
  <c r="U16" i="17" s="1"/>
  <c r="Q121" i="9"/>
  <c r="J16" i="17" s="1"/>
  <c r="AO121" i="9"/>
  <c r="V16" i="17" s="1"/>
  <c r="W121" i="9"/>
  <c r="M16" i="17" s="1"/>
  <c r="Y121" i="9"/>
  <c r="N16" i="17" s="1"/>
  <c r="AA121" i="9"/>
  <c r="O16" i="17" s="1"/>
  <c r="S121" i="9"/>
  <c r="K16" i="17" s="1"/>
  <c r="G121" i="9"/>
  <c r="W16" i="17" s="1"/>
  <c r="AC121" i="9"/>
  <c r="P16" i="17" s="1"/>
  <c r="I121" i="9"/>
  <c r="X16" i="17" s="1"/>
  <c r="AE121" i="9"/>
  <c r="Q16" i="17" s="1"/>
  <c r="K121" i="9"/>
  <c r="Y16" i="17" s="1"/>
  <c r="AG121" i="9"/>
  <c r="R16" i="17" s="1"/>
  <c r="AI121" i="9"/>
  <c r="S16" i="17" s="1"/>
  <c r="U121" i="9"/>
  <c r="L16" i="17" s="1"/>
  <c r="Z16" i="17" l="1"/>
  <c r="E813" i="8"/>
  <c r="K811" i="8"/>
  <c r="I811" i="8"/>
  <c r="G811" i="8"/>
  <c r="K810" i="8"/>
  <c r="I810" i="8"/>
  <c r="G810" i="8"/>
  <c r="K809" i="8"/>
  <c r="I809" i="8"/>
  <c r="G809" i="8"/>
  <c r="K808" i="8"/>
  <c r="I808" i="8"/>
  <c r="G808" i="8"/>
  <c r="K807" i="8"/>
  <c r="I807" i="8"/>
  <c r="G807" i="8"/>
  <c r="K806" i="8"/>
  <c r="I806" i="8"/>
  <c r="G806" i="8"/>
  <c r="K805" i="8"/>
  <c r="I805" i="8"/>
  <c r="G805" i="8"/>
  <c r="K804" i="8"/>
  <c r="I804" i="8"/>
  <c r="G804" i="8"/>
  <c r="K803" i="8"/>
  <c r="I803" i="8"/>
  <c r="G803" i="8"/>
  <c r="K802" i="8"/>
  <c r="I802" i="8"/>
  <c r="G802" i="8"/>
  <c r="K801" i="8"/>
  <c r="I801" i="8"/>
  <c r="G801" i="8"/>
  <c r="K800" i="8"/>
  <c r="I800" i="8"/>
  <c r="G800" i="8"/>
  <c r="K799" i="8"/>
  <c r="I799" i="8"/>
  <c r="G799" i="8"/>
  <c r="K798" i="8"/>
  <c r="I798" i="8"/>
  <c r="G798" i="8"/>
  <c r="K797" i="8"/>
  <c r="I797" i="8"/>
  <c r="G797" i="8"/>
  <c r="K796" i="8"/>
  <c r="I796" i="8"/>
  <c r="G796" i="8"/>
  <c r="K795" i="8"/>
  <c r="I795" i="8"/>
  <c r="G795" i="8"/>
  <c r="K794" i="8"/>
  <c r="I794" i="8"/>
  <c r="G794" i="8"/>
  <c r="K793" i="8"/>
  <c r="I793" i="8"/>
  <c r="G793" i="8"/>
  <c r="K792" i="8"/>
  <c r="I792" i="8"/>
  <c r="G792" i="8"/>
  <c r="K791" i="8"/>
  <c r="I791" i="8"/>
  <c r="G791" i="8"/>
  <c r="K790" i="8"/>
  <c r="I790" i="8"/>
  <c r="G790" i="8"/>
  <c r="K789" i="8"/>
  <c r="I789" i="8"/>
  <c r="G789" i="8"/>
  <c r="K788" i="8"/>
  <c r="I788" i="8"/>
  <c r="G788" i="8"/>
  <c r="K787" i="8"/>
  <c r="I787" i="8"/>
  <c r="G787" i="8"/>
  <c r="K786" i="8"/>
  <c r="I786" i="8"/>
  <c r="G786" i="8"/>
  <c r="K785" i="8"/>
  <c r="I785" i="8"/>
  <c r="G785" i="8"/>
  <c r="K784" i="8"/>
  <c r="I784" i="8"/>
  <c r="G784" i="8"/>
  <c r="K783" i="8"/>
  <c r="I783" i="8"/>
  <c r="G783" i="8"/>
  <c r="K782" i="8"/>
  <c r="I782" i="8"/>
  <c r="G782" i="8"/>
  <c r="K781" i="8"/>
  <c r="I781" i="8"/>
  <c r="G781" i="8"/>
  <c r="K780" i="8"/>
  <c r="I780" i="8"/>
  <c r="G780" i="8"/>
  <c r="K779" i="8"/>
  <c r="I779" i="8"/>
  <c r="G779" i="8"/>
  <c r="K778" i="8"/>
  <c r="I778" i="8"/>
  <c r="G778" i="8"/>
  <c r="K777" i="8"/>
  <c r="I777" i="8"/>
  <c r="G777" i="8"/>
  <c r="K776" i="8"/>
  <c r="I776" i="8"/>
  <c r="G776" i="8"/>
  <c r="K775" i="8"/>
  <c r="I775" i="8"/>
  <c r="G775" i="8"/>
  <c r="K774" i="8"/>
  <c r="I774" i="8"/>
  <c r="G774" i="8"/>
  <c r="K773" i="8"/>
  <c r="I773" i="8"/>
  <c r="G773" i="8"/>
  <c r="K772" i="8"/>
  <c r="I772" i="8"/>
  <c r="G772" i="8"/>
  <c r="K771" i="8"/>
  <c r="I771" i="8"/>
  <c r="G771" i="8"/>
  <c r="K770" i="8"/>
  <c r="I770" i="8"/>
  <c r="G770" i="8"/>
  <c r="K769" i="8"/>
  <c r="I769" i="8"/>
  <c r="G769" i="8"/>
  <c r="K768" i="8"/>
  <c r="I768" i="8"/>
  <c r="G768" i="8"/>
  <c r="K767" i="8"/>
  <c r="I767" i="8"/>
  <c r="G767" i="8"/>
  <c r="K766" i="8"/>
  <c r="I766" i="8"/>
  <c r="G766" i="8"/>
  <c r="K765" i="8"/>
  <c r="I765" i="8"/>
  <c r="G765" i="8"/>
  <c r="K764" i="8"/>
  <c r="I764" i="8"/>
  <c r="G764" i="8"/>
  <c r="K763" i="8"/>
  <c r="I763" i="8"/>
  <c r="G763" i="8"/>
  <c r="K762" i="8"/>
  <c r="I762" i="8"/>
  <c r="G762" i="8"/>
  <c r="K761" i="8"/>
  <c r="I761" i="8"/>
  <c r="G761" i="8"/>
  <c r="K760" i="8"/>
  <c r="I760" i="8"/>
  <c r="G760" i="8"/>
  <c r="K759" i="8"/>
  <c r="I759" i="8"/>
  <c r="G759" i="8"/>
  <c r="K758" i="8"/>
  <c r="I758" i="8"/>
  <c r="G758" i="8"/>
  <c r="K757" i="8"/>
  <c r="I757" i="8"/>
  <c r="G757" i="8"/>
  <c r="K756" i="8"/>
  <c r="I756" i="8"/>
  <c r="G756" i="8"/>
  <c r="K755" i="8"/>
  <c r="I755" i="8"/>
  <c r="G755" i="8"/>
  <c r="K754" i="8"/>
  <c r="I754" i="8"/>
  <c r="G754" i="8"/>
  <c r="K753" i="8"/>
  <c r="I753" i="8"/>
  <c r="G753" i="8"/>
  <c r="K752" i="8"/>
  <c r="I752" i="8"/>
  <c r="G752" i="8"/>
  <c r="K751" i="8"/>
  <c r="I751" i="8"/>
  <c r="G751" i="8"/>
  <c r="K750" i="8"/>
  <c r="I750" i="8"/>
  <c r="G750" i="8"/>
  <c r="K749" i="8"/>
  <c r="I749" i="8"/>
  <c r="G749" i="8"/>
  <c r="K748" i="8"/>
  <c r="I748" i="8"/>
  <c r="G748" i="8"/>
  <c r="K747" i="8"/>
  <c r="I747" i="8"/>
  <c r="G747" i="8"/>
  <c r="K746" i="8"/>
  <c r="I746" i="8"/>
  <c r="G746" i="8"/>
  <c r="K745" i="8"/>
  <c r="I745" i="8"/>
  <c r="G745" i="8"/>
  <c r="K744" i="8"/>
  <c r="I744" i="8"/>
  <c r="G744" i="8"/>
  <c r="K743" i="8"/>
  <c r="I743" i="8"/>
  <c r="G743" i="8"/>
  <c r="K742" i="8"/>
  <c r="I742" i="8"/>
  <c r="G742" i="8"/>
  <c r="K741" i="8"/>
  <c r="I741" i="8"/>
  <c r="G741" i="8"/>
  <c r="K740" i="8"/>
  <c r="I740" i="8"/>
  <c r="G740" i="8"/>
  <c r="K739" i="8"/>
  <c r="I739" i="8"/>
  <c r="G739" i="8"/>
  <c r="K738" i="8"/>
  <c r="I738" i="8"/>
  <c r="G738" i="8"/>
  <c r="K737" i="8"/>
  <c r="I737" i="8"/>
  <c r="G737" i="8"/>
  <c r="K736" i="8"/>
  <c r="I736" i="8"/>
  <c r="G736" i="8"/>
  <c r="K735" i="8"/>
  <c r="I735" i="8"/>
  <c r="G735" i="8"/>
  <c r="K734" i="8"/>
  <c r="I734" i="8"/>
  <c r="G734" i="8"/>
  <c r="K733" i="8"/>
  <c r="I733" i="8"/>
  <c r="G733" i="8"/>
  <c r="K732" i="8"/>
  <c r="I732" i="8"/>
  <c r="G732" i="8"/>
  <c r="K731" i="8"/>
  <c r="I731" i="8"/>
  <c r="G731" i="8"/>
  <c r="K730" i="8"/>
  <c r="I730" i="8"/>
  <c r="G730" i="8"/>
  <c r="K729" i="8"/>
  <c r="I729" i="8"/>
  <c r="G729" i="8"/>
  <c r="K728" i="8"/>
  <c r="I728" i="8"/>
  <c r="G728" i="8"/>
  <c r="K727" i="8"/>
  <c r="I727" i="8"/>
  <c r="G727" i="8"/>
  <c r="K726" i="8"/>
  <c r="I726" i="8"/>
  <c r="G726" i="8"/>
  <c r="K725" i="8"/>
  <c r="I725" i="8"/>
  <c r="G725" i="8"/>
  <c r="K724" i="8"/>
  <c r="I724" i="8"/>
  <c r="G724" i="8"/>
  <c r="K723" i="8"/>
  <c r="I723" i="8"/>
  <c r="G723" i="8"/>
  <c r="K722" i="8"/>
  <c r="I722" i="8"/>
  <c r="G722" i="8"/>
  <c r="K721" i="8"/>
  <c r="I721" i="8"/>
  <c r="G721" i="8"/>
  <c r="K720" i="8"/>
  <c r="I720" i="8"/>
  <c r="G720" i="8"/>
  <c r="K719" i="8"/>
  <c r="I719" i="8"/>
  <c r="G719" i="8"/>
  <c r="K718" i="8"/>
  <c r="I718" i="8"/>
  <c r="G718" i="8"/>
  <c r="K717" i="8"/>
  <c r="I717" i="8"/>
  <c r="G717" i="8"/>
  <c r="K716" i="8"/>
  <c r="I716" i="8"/>
  <c r="G716" i="8"/>
  <c r="K715" i="8"/>
  <c r="I715" i="8"/>
  <c r="G715" i="8"/>
  <c r="K714" i="8"/>
  <c r="I714" i="8"/>
  <c r="G714" i="8"/>
  <c r="K713" i="8"/>
  <c r="I713" i="8"/>
  <c r="G713" i="8"/>
  <c r="K712" i="8"/>
  <c r="I712" i="8"/>
  <c r="G712" i="8"/>
  <c r="K711" i="8"/>
  <c r="I711" i="8"/>
  <c r="G711" i="8"/>
  <c r="K710" i="8"/>
  <c r="I710" i="8"/>
  <c r="G710" i="8"/>
  <c r="K709" i="8"/>
  <c r="I709" i="8"/>
  <c r="G709" i="8"/>
  <c r="K708" i="8"/>
  <c r="I708" i="8"/>
  <c r="G708" i="8"/>
  <c r="K707" i="8"/>
  <c r="I707" i="8"/>
  <c r="G707" i="8"/>
  <c r="K706" i="8"/>
  <c r="I706" i="8"/>
  <c r="G706" i="8"/>
  <c r="K705" i="8"/>
  <c r="I705" i="8"/>
  <c r="G705" i="8"/>
  <c r="K704" i="8"/>
  <c r="I704" i="8"/>
  <c r="G704" i="8"/>
  <c r="K703" i="8"/>
  <c r="I703" i="8"/>
  <c r="G703" i="8"/>
  <c r="K702" i="8"/>
  <c r="I702" i="8"/>
  <c r="G702" i="8"/>
  <c r="K701" i="8"/>
  <c r="I701" i="8"/>
  <c r="G701" i="8"/>
  <c r="K700" i="8"/>
  <c r="I700" i="8"/>
  <c r="G700" i="8"/>
  <c r="K699" i="8"/>
  <c r="I699" i="8"/>
  <c r="G699" i="8"/>
  <c r="K698" i="8"/>
  <c r="I698" i="8"/>
  <c r="G698" i="8"/>
  <c r="K697" i="8"/>
  <c r="I697" i="8"/>
  <c r="G697" i="8"/>
  <c r="K696" i="8"/>
  <c r="I696" i="8"/>
  <c r="G696" i="8"/>
  <c r="K695" i="8"/>
  <c r="I695" i="8"/>
  <c r="G695" i="8"/>
  <c r="K694" i="8"/>
  <c r="I694" i="8"/>
  <c r="G694" i="8"/>
  <c r="K693" i="8"/>
  <c r="I693" i="8"/>
  <c r="G693" i="8"/>
  <c r="K692" i="8"/>
  <c r="I692" i="8"/>
  <c r="G692" i="8"/>
  <c r="K691" i="8"/>
  <c r="I691" i="8"/>
  <c r="G691" i="8"/>
  <c r="K690" i="8"/>
  <c r="I690" i="8"/>
  <c r="G690" i="8"/>
  <c r="K689" i="8"/>
  <c r="I689" i="8"/>
  <c r="G689" i="8"/>
  <c r="K688" i="8"/>
  <c r="I688" i="8"/>
  <c r="G688" i="8"/>
  <c r="K687" i="8"/>
  <c r="I687" i="8"/>
  <c r="G687" i="8"/>
  <c r="K686" i="8"/>
  <c r="I686" i="8"/>
  <c r="G686" i="8"/>
  <c r="K685" i="8"/>
  <c r="I685" i="8"/>
  <c r="G685" i="8"/>
  <c r="K684" i="8"/>
  <c r="I684" i="8"/>
  <c r="G684" i="8"/>
  <c r="K683" i="8"/>
  <c r="I683" i="8"/>
  <c r="G683" i="8"/>
  <c r="K682" i="8"/>
  <c r="I682" i="8"/>
  <c r="G682" i="8"/>
  <c r="K681" i="8"/>
  <c r="I681" i="8"/>
  <c r="G681" i="8"/>
  <c r="K680" i="8"/>
  <c r="I680" i="8"/>
  <c r="G680" i="8"/>
  <c r="K679" i="8"/>
  <c r="I679" i="8"/>
  <c r="G679" i="8"/>
  <c r="K678" i="8"/>
  <c r="I678" i="8"/>
  <c r="G678" i="8"/>
  <c r="K677" i="8"/>
  <c r="I677" i="8"/>
  <c r="G677" i="8"/>
  <c r="K676" i="8"/>
  <c r="I676" i="8"/>
  <c r="G676" i="8"/>
  <c r="K675" i="8"/>
  <c r="I675" i="8"/>
  <c r="G675" i="8"/>
  <c r="K674" i="8"/>
  <c r="I674" i="8"/>
  <c r="G674" i="8"/>
  <c r="K673" i="8"/>
  <c r="I673" i="8"/>
  <c r="G673" i="8"/>
  <c r="K672" i="8"/>
  <c r="I672" i="8"/>
  <c r="G672" i="8"/>
  <c r="K671" i="8"/>
  <c r="I671" i="8"/>
  <c r="G671" i="8"/>
  <c r="K670" i="8"/>
  <c r="I670" i="8"/>
  <c r="G670" i="8"/>
  <c r="K669" i="8"/>
  <c r="I669" i="8"/>
  <c r="G669" i="8"/>
  <c r="K668" i="8"/>
  <c r="I668" i="8"/>
  <c r="G668" i="8"/>
  <c r="K667" i="8"/>
  <c r="I667" i="8"/>
  <c r="G667" i="8"/>
  <c r="K666" i="8"/>
  <c r="I666" i="8"/>
  <c r="G666" i="8"/>
  <c r="K665" i="8"/>
  <c r="I665" i="8"/>
  <c r="G665" i="8"/>
  <c r="K664" i="8"/>
  <c r="I664" i="8"/>
  <c r="G664" i="8"/>
  <c r="K663" i="8"/>
  <c r="I663" i="8"/>
  <c r="G663" i="8"/>
  <c r="K662" i="8"/>
  <c r="I662" i="8"/>
  <c r="G662" i="8"/>
  <c r="K661" i="8"/>
  <c r="I661" i="8"/>
  <c r="G661" i="8"/>
  <c r="K660" i="8"/>
  <c r="I660" i="8"/>
  <c r="G660" i="8"/>
  <c r="K659" i="8"/>
  <c r="I659" i="8"/>
  <c r="G659" i="8"/>
  <c r="K658" i="8"/>
  <c r="I658" i="8"/>
  <c r="G658" i="8"/>
  <c r="K657" i="8"/>
  <c r="I657" i="8"/>
  <c r="G657" i="8"/>
  <c r="K656" i="8"/>
  <c r="I656" i="8"/>
  <c r="G656" i="8"/>
  <c r="K655" i="8"/>
  <c r="I655" i="8"/>
  <c r="G655" i="8"/>
  <c r="K654" i="8"/>
  <c r="I654" i="8"/>
  <c r="G654" i="8"/>
  <c r="K653" i="8"/>
  <c r="I653" i="8"/>
  <c r="G653" i="8"/>
  <c r="K652" i="8"/>
  <c r="I652" i="8"/>
  <c r="G652" i="8"/>
  <c r="K651" i="8"/>
  <c r="I651" i="8"/>
  <c r="G651" i="8"/>
  <c r="K650" i="8"/>
  <c r="I650" i="8"/>
  <c r="G650" i="8"/>
  <c r="K649" i="8"/>
  <c r="I649" i="8"/>
  <c r="G649" i="8"/>
  <c r="K648" i="8"/>
  <c r="I648" i="8"/>
  <c r="G648" i="8"/>
  <c r="K647" i="8"/>
  <c r="I647" i="8"/>
  <c r="G647" i="8"/>
  <c r="K646" i="8"/>
  <c r="I646" i="8"/>
  <c r="G646" i="8"/>
  <c r="K645" i="8"/>
  <c r="I645" i="8"/>
  <c r="G645" i="8"/>
  <c r="K644" i="8"/>
  <c r="I644" i="8"/>
  <c r="G644" i="8"/>
  <c r="K643" i="8"/>
  <c r="I643" i="8"/>
  <c r="G643" i="8"/>
  <c r="K642" i="8"/>
  <c r="I642" i="8"/>
  <c r="G642" i="8"/>
  <c r="K641" i="8"/>
  <c r="I641" i="8"/>
  <c r="G641" i="8"/>
  <c r="K640" i="8"/>
  <c r="I640" i="8"/>
  <c r="G640" i="8"/>
  <c r="K639" i="8"/>
  <c r="I639" i="8"/>
  <c r="G639" i="8"/>
  <c r="K638" i="8"/>
  <c r="I638" i="8"/>
  <c r="G638" i="8"/>
  <c r="K637" i="8"/>
  <c r="I637" i="8"/>
  <c r="G637" i="8"/>
  <c r="K636" i="8"/>
  <c r="I636" i="8"/>
  <c r="G636" i="8"/>
  <c r="K635" i="8"/>
  <c r="I635" i="8"/>
  <c r="G635" i="8"/>
  <c r="K634" i="8"/>
  <c r="I634" i="8"/>
  <c r="G634" i="8"/>
  <c r="K633" i="8"/>
  <c r="I633" i="8"/>
  <c r="G633" i="8"/>
  <c r="K632" i="8"/>
  <c r="I632" i="8"/>
  <c r="G632" i="8"/>
  <c r="K631" i="8"/>
  <c r="I631" i="8"/>
  <c r="G631" i="8"/>
  <c r="K630" i="8"/>
  <c r="I630" i="8"/>
  <c r="G630" i="8"/>
  <c r="K629" i="8"/>
  <c r="I629" i="8"/>
  <c r="G629" i="8"/>
  <c r="K628" i="8"/>
  <c r="I628" i="8"/>
  <c r="G628" i="8"/>
  <c r="K627" i="8"/>
  <c r="I627" i="8"/>
  <c r="G627" i="8"/>
  <c r="K626" i="8"/>
  <c r="I626" i="8"/>
  <c r="G626" i="8"/>
  <c r="K625" i="8"/>
  <c r="I625" i="8"/>
  <c r="G625" i="8"/>
  <c r="K624" i="8"/>
  <c r="I624" i="8"/>
  <c r="G624" i="8"/>
  <c r="K623" i="8"/>
  <c r="I623" i="8"/>
  <c r="G623" i="8"/>
  <c r="K622" i="8"/>
  <c r="I622" i="8"/>
  <c r="G622" i="8"/>
  <c r="K621" i="8"/>
  <c r="I621" i="8"/>
  <c r="G621" i="8"/>
  <c r="K620" i="8"/>
  <c r="I620" i="8"/>
  <c r="G620" i="8"/>
  <c r="K619" i="8"/>
  <c r="I619" i="8"/>
  <c r="G619" i="8"/>
  <c r="K618" i="8"/>
  <c r="I618" i="8"/>
  <c r="G618" i="8"/>
  <c r="K617" i="8"/>
  <c r="I617" i="8"/>
  <c r="G617" i="8"/>
  <c r="K616" i="8"/>
  <c r="I616" i="8"/>
  <c r="G616" i="8"/>
  <c r="K615" i="8"/>
  <c r="I615" i="8"/>
  <c r="G615" i="8"/>
  <c r="K614" i="8"/>
  <c r="I614" i="8"/>
  <c r="G614" i="8"/>
  <c r="K613" i="8"/>
  <c r="I613" i="8"/>
  <c r="G613" i="8"/>
  <c r="K612" i="8"/>
  <c r="I612" i="8"/>
  <c r="G612" i="8"/>
  <c r="K611" i="8"/>
  <c r="I611" i="8"/>
  <c r="G611" i="8"/>
  <c r="K610" i="8"/>
  <c r="I610" i="8"/>
  <c r="G610" i="8"/>
  <c r="K609" i="8"/>
  <c r="I609" i="8"/>
  <c r="G609" i="8"/>
  <c r="K608" i="8"/>
  <c r="I608" i="8"/>
  <c r="G608" i="8"/>
  <c r="K607" i="8"/>
  <c r="I607" i="8"/>
  <c r="G607" i="8"/>
  <c r="K606" i="8"/>
  <c r="I606" i="8"/>
  <c r="G606" i="8"/>
  <c r="K605" i="8"/>
  <c r="I605" i="8"/>
  <c r="G605" i="8"/>
  <c r="K604" i="8"/>
  <c r="I604" i="8"/>
  <c r="G604" i="8"/>
  <c r="K603" i="8"/>
  <c r="I603" i="8"/>
  <c r="G603" i="8"/>
  <c r="K602" i="8"/>
  <c r="I602" i="8"/>
  <c r="G602" i="8"/>
  <c r="K601" i="8"/>
  <c r="I601" i="8"/>
  <c r="G601" i="8"/>
  <c r="K600" i="8"/>
  <c r="I600" i="8"/>
  <c r="G600" i="8"/>
  <c r="K599" i="8"/>
  <c r="I599" i="8"/>
  <c r="G599" i="8"/>
  <c r="K598" i="8"/>
  <c r="I598" i="8"/>
  <c r="G598" i="8"/>
  <c r="K597" i="8"/>
  <c r="I597" i="8"/>
  <c r="G597" i="8"/>
  <c r="K596" i="8"/>
  <c r="I596" i="8"/>
  <c r="G596" i="8"/>
  <c r="K595" i="8"/>
  <c r="I595" i="8"/>
  <c r="G595" i="8"/>
  <c r="K594" i="8"/>
  <c r="I594" i="8"/>
  <c r="G594" i="8"/>
  <c r="K593" i="8"/>
  <c r="I593" i="8"/>
  <c r="G593" i="8"/>
  <c r="K592" i="8"/>
  <c r="I592" i="8"/>
  <c r="G592" i="8"/>
  <c r="K591" i="8"/>
  <c r="I591" i="8"/>
  <c r="G591" i="8"/>
  <c r="K590" i="8"/>
  <c r="I590" i="8"/>
  <c r="G590" i="8"/>
  <c r="K589" i="8"/>
  <c r="I589" i="8"/>
  <c r="G589" i="8"/>
  <c r="K588" i="8"/>
  <c r="I588" i="8"/>
  <c r="G588" i="8"/>
  <c r="K587" i="8"/>
  <c r="I587" i="8"/>
  <c r="G587" i="8"/>
  <c r="K586" i="8"/>
  <c r="I586" i="8"/>
  <c r="G586" i="8"/>
  <c r="K585" i="8"/>
  <c r="I585" i="8"/>
  <c r="G585" i="8"/>
  <c r="K584" i="8"/>
  <c r="I584" i="8"/>
  <c r="G584" i="8"/>
  <c r="K583" i="8"/>
  <c r="I583" i="8"/>
  <c r="G583" i="8"/>
  <c r="K582" i="8"/>
  <c r="I582" i="8"/>
  <c r="G582" i="8"/>
  <c r="K581" i="8"/>
  <c r="I581" i="8"/>
  <c r="G581" i="8"/>
  <c r="K580" i="8"/>
  <c r="I580" i="8"/>
  <c r="G580" i="8"/>
  <c r="K579" i="8"/>
  <c r="I579" i="8"/>
  <c r="G579" i="8"/>
  <c r="K578" i="8"/>
  <c r="I578" i="8"/>
  <c r="G578" i="8"/>
  <c r="K577" i="8"/>
  <c r="I577" i="8"/>
  <c r="G577" i="8"/>
  <c r="K576" i="8"/>
  <c r="I576" i="8"/>
  <c r="G576" i="8"/>
  <c r="K575" i="8"/>
  <c r="I575" i="8"/>
  <c r="G575" i="8"/>
  <c r="K574" i="8"/>
  <c r="I574" i="8"/>
  <c r="G574" i="8"/>
  <c r="K573" i="8"/>
  <c r="I573" i="8"/>
  <c r="G573" i="8"/>
  <c r="K572" i="8"/>
  <c r="I572" i="8"/>
  <c r="G572" i="8"/>
  <c r="K571" i="8"/>
  <c r="I571" i="8"/>
  <c r="G571" i="8"/>
  <c r="K570" i="8"/>
  <c r="I570" i="8"/>
  <c r="G570" i="8"/>
  <c r="K569" i="8"/>
  <c r="I569" i="8"/>
  <c r="G569" i="8"/>
  <c r="K568" i="8"/>
  <c r="I568" i="8"/>
  <c r="G568" i="8"/>
  <c r="K567" i="8"/>
  <c r="I567" i="8"/>
  <c r="G567" i="8"/>
  <c r="K566" i="8"/>
  <c r="I566" i="8"/>
  <c r="G566" i="8"/>
  <c r="K565" i="8"/>
  <c r="I565" i="8"/>
  <c r="G565" i="8"/>
  <c r="K564" i="8"/>
  <c r="I564" i="8"/>
  <c r="G564" i="8"/>
  <c r="K563" i="8"/>
  <c r="I563" i="8"/>
  <c r="G563" i="8"/>
  <c r="K562" i="8"/>
  <c r="I562" i="8"/>
  <c r="G562" i="8"/>
  <c r="K561" i="8"/>
  <c r="I561" i="8"/>
  <c r="G561" i="8"/>
  <c r="K560" i="8"/>
  <c r="I560" i="8"/>
  <c r="G560" i="8"/>
  <c r="K559" i="8"/>
  <c r="I559" i="8"/>
  <c r="G559" i="8"/>
  <c r="K558" i="8"/>
  <c r="I558" i="8"/>
  <c r="G558" i="8"/>
  <c r="K557" i="8"/>
  <c r="I557" i="8"/>
  <c r="G557" i="8"/>
  <c r="K556" i="8"/>
  <c r="I556" i="8"/>
  <c r="G556" i="8"/>
  <c r="K555" i="8"/>
  <c r="I555" i="8"/>
  <c r="G555" i="8"/>
  <c r="K554" i="8"/>
  <c r="I554" i="8"/>
  <c r="G554" i="8"/>
  <c r="K553" i="8"/>
  <c r="I553" i="8"/>
  <c r="G553" i="8"/>
  <c r="K552" i="8"/>
  <c r="I552" i="8"/>
  <c r="G552" i="8"/>
  <c r="K551" i="8"/>
  <c r="I551" i="8"/>
  <c r="G551" i="8"/>
  <c r="K550" i="8"/>
  <c r="I550" i="8"/>
  <c r="G550" i="8"/>
  <c r="K549" i="8"/>
  <c r="I549" i="8"/>
  <c r="G549" i="8"/>
  <c r="K548" i="8"/>
  <c r="I548" i="8"/>
  <c r="G548" i="8"/>
  <c r="K547" i="8"/>
  <c r="I547" i="8"/>
  <c r="G547" i="8"/>
  <c r="K546" i="8"/>
  <c r="I546" i="8"/>
  <c r="G546" i="8"/>
  <c r="K545" i="8"/>
  <c r="I545" i="8"/>
  <c r="G545" i="8"/>
  <c r="K544" i="8"/>
  <c r="I544" i="8"/>
  <c r="G544" i="8"/>
  <c r="K543" i="8"/>
  <c r="I543" i="8"/>
  <c r="G543" i="8"/>
  <c r="K542" i="8"/>
  <c r="I542" i="8"/>
  <c r="G542" i="8"/>
  <c r="K541" i="8"/>
  <c r="I541" i="8"/>
  <c r="G541" i="8"/>
  <c r="K540" i="8"/>
  <c r="I540" i="8"/>
  <c r="G540" i="8"/>
  <c r="K539" i="8"/>
  <c r="I539" i="8"/>
  <c r="G539" i="8"/>
  <c r="K538" i="8"/>
  <c r="I538" i="8"/>
  <c r="G538" i="8"/>
  <c r="K537" i="8"/>
  <c r="I537" i="8"/>
  <c r="G537" i="8"/>
  <c r="K536" i="8"/>
  <c r="I536" i="8"/>
  <c r="G536" i="8"/>
  <c r="K535" i="8"/>
  <c r="I535" i="8"/>
  <c r="G535" i="8"/>
  <c r="K534" i="8"/>
  <c r="I534" i="8"/>
  <c r="G534" i="8"/>
  <c r="K533" i="8"/>
  <c r="I533" i="8"/>
  <c r="G533" i="8"/>
  <c r="K532" i="8"/>
  <c r="I532" i="8"/>
  <c r="G532" i="8"/>
  <c r="K531" i="8"/>
  <c r="I531" i="8"/>
  <c r="G531" i="8"/>
  <c r="K530" i="8"/>
  <c r="I530" i="8"/>
  <c r="G530" i="8"/>
  <c r="K529" i="8"/>
  <c r="I529" i="8"/>
  <c r="G529" i="8"/>
  <c r="K528" i="8"/>
  <c r="I528" i="8"/>
  <c r="G528" i="8"/>
  <c r="K527" i="8"/>
  <c r="I527" i="8"/>
  <c r="G527" i="8"/>
  <c r="K526" i="8"/>
  <c r="I526" i="8"/>
  <c r="G526" i="8"/>
  <c r="K525" i="8"/>
  <c r="I525" i="8"/>
  <c r="G525" i="8"/>
  <c r="K524" i="8"/>
  <c r="I524" i="8"/>
  <c r="G524" i="8"/>
  <c r="K523" i="8"/>
  <c r="I523" i="8"/>
  <c r="G523" i="8"/>
  <c r="K522" i="8"/>
  <c r="I522" i="8"/>
  <c r="G522" i="8"/>
  <c r="K521" i="8"/>
  <c r="I521" i="8"/>
  <c r="G521" i="8"/>
  <c r="K520" i="8"/>
  <c r="I520" i="8"/>
  <c r="G520" i="8"/>
  <c r="K519" i="8"/>
  <c r="I519" i="8"/>
  <c r="G519" i="8"/>
  <c r="K518" i="8"/>
  <c r="I518" i="8"/>
  <c r="G518" i="8"/>
  <c r="K517" i="8"/>
  <c r="I517" i="8"/>
  <c r="G517" i="8"/>
  <c r="K516" i="8"/>
  <c r="I516" i="8"/>
  <c r="G516" i="8"/>
  <c r="K515" i="8"/>
  <c r="I515" i="8"/>
  <c r="G515" i="8"/>
  <c r="K514" i="8"/>
  <c r="I514" i="8"/>
  <c r="G514" i="8"/>
  <c r="K513" i="8"/>
  <c r="I513" i="8"/>
  <c r="G513" i="8"/>
  <c r="K512" i="8"/>
  <c r="I512" i="8"/>
  <c r="G512" i="8"/>
  <c r="K511" i="8"/>
  <c r="I511" i="8"/>
  <c r="G511" i="8"/>
  <c r="K510" i="8"/>
  <c r="I510" i="8"/>
  <c r="G510" i="8"/>
  <c r="K509" i="8"/>
  <c r="I509" i="8"/>
  <c r="G509" i="8"/>
  <c r="K508" i="8"/>
  <c r="I508" i="8"/>
  <c r="G508" i="8"/>
  <c r="K507" i="8"/>
  <c r="I507" i="8"/>
  <c r="G507" i="8"/>
  <c r="K506" i="8"/>
  <c r="I506" i="8"/>
  <c r="G506" i="8"/>
  <c r="K505" i="8"/>
  <c r="I505" i="8"/>
  <c r="G505" i="8"/>
  <c r="K504" i="8"/>
  <c r="I504" i="8"/>
  <c r="G504" i="8"/>
  <c r="K503" i="8"/>
  <c r="I503" i="8"/>
  <c r="G503" i="8"/>
  <c r="K502" i="8"/>
  <c r="I502" i="8"/>
  <c r="G502" i="8"/>
  <c r="K501" i="8"/>
  <c r="I501" i="8"/>
  <c r="G501" i="8"/>
  <c r="K500" i="8"/>
  <c r="I500" i="8"/>
  <c r="G500" i="8"/>
  <c r="K499" i="8"/>
  <c r="I499" i="8"/>
  <c r="G499" i="8"/>
  <c r="K498" i="8"/>
  <c r="I498" i="8"/>
  <c r="G498" i="8"/>
  <c r="K497" i="8"/>
  <c r="I497" i="8"/>
  <c r="G497" i="8"/>
  <c r="K496" i="8"/>
  <c r="I496" i="8"/>
  <c r="G496" i="8"/>
  <c r="K495" i="8"/>
  <c r="I495" i="8"/>
  <c r="G495" i="8"/>
  <c r="K494" i="8"/>
  <c r="I494" i="8"/>
  <c r="G494" i="8"/>
  <c r="K493" i="8"/>
  <c r="I493" i="8"/>
  <c r="G493" i="8"/>
  <c r="K492" i="8"/>
  <c r="I492" i="8"/>
  <c r="G492" i="8"/>
  <c r="K491" i="8"/>
  <c r="I491" i="8"/>
  <c r="G491" i="8"/>
  <c r="K490" i="8"/>
  <c r="I490" i="8"/>
  <c r="G490" i="8"/>
  <c r="K489" i="8"/>
  <c r="I489" i="8"/>
  <c r="G489" i="8"/>
  <c r="K488" i="8"/>
  <c r="I488" i="8"/>
  <c r="G488" i="8"/>
  <c r="K487" i="8"/>
  <c r="I487" i="8"/>
  <c r="G487" i="8"/>
  <c r="K486" i="8"/>
  <c r="I486" i="8"/>
  <c r="G486" i="8"/>
  <c r="K485" i="8"/>
  <c r="I485" i="8"/>
  <c r="G485" i="8"/>
  <c r="K484" i="8"/>
  <c r="I484" i="8"/>
  <c r="G484" i="8"/>
  <c r="K483" i="8"/>
  <c r="I483" i="8"/>
  <c r="G483" i="8"/>
  <c r="K482" i="8"/>
  <c r="I482" i="8"/>
  <c r="G482" i="8"/>
  <c r="K481" i="8"/>
  <c r="I481" i="8"/>
  <c r="G481" i="8"/>
  <c r="K480" i="8"/>
  <c r="I480" i="8"/>
  <c r="G480" i="8"/>
  <c r="K479" i="8"/>
  <c r="I479" i="8"/>
  <c r="G479" i="8"/>
  <c r="K478" i="8"/>
  <c r="I478" i="8"/>
  <c r="G478" i="8"/>
  <c r="K477" i="8"/>
  <c r="I477" i="8"/>
  <c r="G477" i="8"/>
  <c r="K476" i="8"/>
  <c r="I476" i="8"/>
  <c r="G476" i="8"/>
  <c r="K475" i="8"/>
  <c r="I475" i="8"/>
  <c r="G475" i="8"/>
  <c r="K474" i="8"/>
  <c r="I474" i="8"/>
  <c r="G474" i="8"/>
  <c r="K473" i="8"/>
  <c r="I473" i="8"/>
  <c r="G473" i="8"/>
  <c r="K472" i="8"/>
  <c r="I472" i="8"/>
  <c r="G472" i="8"/>
  <c r="K471" i="8"/>
  <c r="I471" i="8"/>
  <c r="G471" i="8"/>
  <c r="K470" i="8"/>
  <c r="I470" i="8"/>
  <c r="G470" i="8"/>
  <c r="K469" i="8"/>
  <c r="I469" i="8"/>
  <c r="G469" i="8"/>
  <c r="K468" i="8"/>
  <c r="I468" i="8"/>
  <c r="G468" i="8"/>
  <c r="K467" i="8"/>
  <c r="I467" i="8"/>
  <c r="G467" i="8"/>
  <c r="K466" i="8"/>
  <c r="I466" i="8"/>
  <c r="G466" i="8"/>
  <c r="K465" i="8"/>
  <c r="I465" i="8"/>
  <c r="G465" i="8"/>
  <c r="K464" i="8"/>
  <c r="I464" i="8"/>
  <c r="G464" i="8"/>
  <c r="K463" i="8"/>
  <c r="I463" i="8"/>
  <c r="G463" i="8"/>
  <c r="K462" i="8"/>
  <c r="I462" i="8"/>
  <c r="G462" i="8"/>
  <c r="K461" i="8"/>
  <c r="I461" i="8"/>
  <c r="G461" i="8"/>
  <c r="K460" i="8"/>
  <c r="I460" i="8"/>
  <c r="G460" i="8"/>
  <c r="K459" i="8"/>
  <c r="I459" i="8"/>
  <c r="G459" i="8"/>
  <c r="K458" i="8"/>
  <c r="I458" i="8"/>
  <c r="G458" i="8"/>
  <c r="K457" i="8"/>
  <c r="I457" i="8"/>
  <c r="G457" i="8"/>
  <c r="K456" i="8"/>
  <c r="I456" i="8"/>
  <c r="G456" i="8"/>
  <c r="K455" i="8"/>
  <c r="I455" i="8"/>
  <c r="G455" i="8"/>
  <c r="K454" i="8"/>
  <c r="I454" i="8"/>
  <c r="G454" i="8"/>
  <c r="K453" i="8"/>
  <c r="I453" i="8"/>
  <c r="G453" i="8"/>
  <c r="K452" i="8"/>
  <c r="I452" i="8"/>
  <c r="G452" i="8"/>
  <c r="K451" i="8"/>
  <c r="I451" i="8"/>
  <c r="G451" i="8"/>
  <c r="K450" i="8"/>
  <c r="I450" i="8"/>
  <c r="G450" i="8"/>
  <c r="K449" i="8"/>
  <c r="I449" i="8"/>
  <c r="G449" i="8"/>
  <c r="K448" i="8"/>
  <c r="I448" i="8"/>
  <c r="G448" i="8"/>
  <c r="K447" i="8"/>
  <c r="I447" i="8"/>
  <c r="G447" i="8"/>
  <c r="K446" i="8"/>
  <c r="I446" i="8"/>
  <c r="G446" i="8"/>
  <c r="K445" i="8"/>
  <c r="I445" i="8"/>
  <c r="G445" i="8"/>
  <c r="K444" i="8"/>
  <c r="I444" i="8"/>
  <c r="G444" i="8"/>
  <c r="K443" i="8"/>
  <c r="I443" i="8"/>
  <c r="G443" i="8"/>
  <c r="K442" i="8"/>
  <c r="I442" i="8"/>
  <c r="G442" i="8"/>
  <c r="K441" i="8"/>
  <c r="I441" i="8"/>
  <c r="G441" i="8"/>
  <c r="K440" i="8"/>
  <c r="I440" i="8"/>
  <c r="G440" i="8"/>
  <c r="K439" i="8"/>
  <c r="I439" i="8"/>
  <c r="G439" i="8"/>
  <c r="K438" i="8"/>
  <c r="I438" i="8"/>
  <c r="G438" i="8"/>
  <c r="K437" i="8"/>
  <c r="I437" i="8"/>
  <c r="G437" i="8"/>
  <c r="K436" i="8"/>
  <c r="I436" i="8"/>
  <c r="G436" i="8"/>
  <c r="K435" i="8"/>
  <c r="I435" i="8"/>
  <c r="G435" i="8"/>
  <c r="K434" i="8"/>
  <c r="I434" i="8"/>
  <c r="G434" i="8"/>
  <c r="K433" i="8"/>
  <c r="I433" i="8"/>
  <c r="G433" i="8"/>
  <c r="K432" i="8"/>
  <c r="I432" i="8"/>
  <c r="G432" i="8"/>
  <c r="K431" i="8"/>
  <c r="I431" i="8"/>
  <c r="G431" i="8"/>
  <c r="K430" i="8"/>
  <c r="I430" i="8"/>
  <c r="G430" i="8"/>
  <c r="K429" i="8"/>
  <c r="I429" i="8"/>
  <c r="G429" i="8"/>
  <c r="K428" i="8"/>
  <c r="I428" i="8"/>
  <c r="G428" i="8"/>
  <c r="K427" i="8"/>
  <c r="I427" i="8"/>
  <c r="G427" i="8"/>
  <c r="K426" i="8"/>
  <c r="I426" i="8"/>
  <c r="G426" i="8"/>
  <c r="K425" i="8"/>
  <c r="I425" i="8"/>
  <c r="G425" i="8"/>
  <c r="K424" i="8"/>
  <c r="I424" i="8"/>
  <c r="G424" i="8"/>
  <c r="K423" i="8"/>
  <c r="I423" i="8"/>
  <c r="G423" i="8"/>
  <c r="K422" i="8"/>
  <c r="I422" i="8"/>
  <c r="G422" i="8"/>
  <c r="K421" i="8"/>
  <c r="I421" i="8"/>
  <c r="G421" i="8"/>
  <c r="K420" i="8"/>
  <c r="I420" i="8"/>
  <c r="G420" i="8"/>
  <c r="K419" i="8"/>
  <c r="I419" i="8"/>
  <c r="G419" i="8"/>
  <c r="K418" i="8"/>
  <c r="I418" i="8"/>
  <c r="G418" i="8"/>
  <c r="K417" i="8"/>
  <c r="I417" i="8"/>
  <c r="G417" i="8"/>
  <c r="K416" i="8"/>
  <c r="I416" i="8"/>
  <c r="G416" i="8"/>
  <c r="K415" i="8"/>
  <c r="I415" i="8"/>
  <c r="G415" i="8"/>
  <c r="K414" i="8"/>
  <c r="I414" i="8"/>
  <c r="G414" i="8"/>
  <c r="K413" i="8"/>
  <c r="I413" i="8"/>
  <c r="G413" i="8"/>
  <c r="K412" i="8"/>
  <c r="I412" i="8"/>
  <c r="G412" i="8"/>
  <c r="K411" i="8"/>
  <c r="I411" i="8"/>
  <c r="G411" i="8"/>
  <c r="K410" i="8"/>
  <c r="I410" i="8"/>
  <c r="G410" i="8"/>
  <c r="K409" i="8"/>
  <c r="I409" i="8"/>
  <c r="G409" i="8"/>
  <c r="K408" i="8"/>
  <c r="I408" i="8"/>
  <c r="G408" i="8"/>
  <c r="K407" i="8"/>
  <c r="I407" i="8"/>
  <c r="G407" i="8"/>
  <c r="K406" i="8"/>
  <c r="I406" i="8"/>
  <c r="G406" i="8"/>
  <c r="K405" i="8"/>
  <c r="I405" i="8"/>
  <c r="G405" i="8"/>
  <c r="K404" i="8"/>
  <c r="I404" i="8"/>
  <c r="G404" i="8"/>
  <c r="K403" i="8"/>
  <c r="I403" i="8"/>
  <c r="G403" i="8"/>
  <c r="K402" i="8"/>
  <c r="I402" i="8"/>
  <c r="G402" i="8"/>
  <c r="K401" i="8"/>
  <c r="I401" i="8"/>
  <c r="G401" i="8"/>
  <c r="K400" i="8"/>
  <c r="I400" i="8"/>
  <c r="G400" i="8"/>
  <c r="K399" i="8"/>
  <c r="I399" i="8"/>
  <c r="G399" i="8"/>
  <c r="K398" i="8"/>
  <c r="I398" i="8"/>
  <c r="G398" i="8"/>
  <c r="K397" i="8"/>
  <c r="I397" i="8"/>
  <c r="G397" i="8"/>
  <c r="K396" i="8"/>
  <c r="I396" i="8"/>
  <c r="G396" i="8"/>
  <c r="K395" i="8"/>
  <c r="I395" i="8"/>
  <c r="G395" i="8"/>
  <c r="K394" i="8"/>
  <c r="I394" i="8"/>
  <c r="G394" i="8"/>
  <c r="K393" i="8"/>
  <c r="I393" i="8"/>
  <c r="G393" i="8"/>
  <c r="K392" i="8"/>
  <c r="I392" i="8"/>
  <c r="G392" i="8"/>
  <c r="K391" i="8"/>
  <c r="I391" i="8"/>
  <c r="G391" i="8"/>
  <c r="K390" i="8"/>
  <c r="I390" i="8"/>
  <c r="G390" i="8"/>
  <c r="K389" i="8"/>
  <c r="I389" i="8"/>
  <c r="G389" i="8"/>
  <c r="K388" i="8"/>
  <c r="I388" i="8"/>
  <c r="G388" i="8"/>
  <c r="K387" i="8"/>
  <c r="I387" i="8"/>
  <c r="G387" i="8"/>
  <c r="K386" i="8"/>
  <c r="I386" i="8"/>
  <c r="G386" i="8"/>
  <c r="K385" i="8"/>
  <c r="I385" i="8"/>
  <c r="G385" i="8"/>
  <c r="K384" i="8"/>
  <c r="I384" i="8"/>
  <c r="G384" i="8"/>
  <c r="K383" i="8"/>
  <c r="I383" i="8"/>
  <c r="G383" i="8"/>
  <c r="K382" i="8"/>
  <c r="I382" i="8"/>
  <c r="G382" i="8"/>
  <c r="K381" i="8"/>
  <c r="I381" i="8"/>
  <c r="G381" i="8"/>
  <c r="K380" i="8"/>
  <c r="I380" i="8"/>
  <c r="G380" i="8"/>
  <c r="K379" i="8"/>
  <c r="I379" i="8"/>
  <c r="G379" i="8"/>
  <c r="K378" i="8"/>
  <c r="I378" i="8"/>
  <c r="G378" i="8"/>
  <c r="K377" i="8"/>
  <c r="I377" i="8"/>
  <c r="G377" i="8"/>
  <c r="K376" i="8"/>
  <c r="I376" i="8"/>
  <c r="G376" i="8"/>
  <c r="K375" i="8"/>
  <c r="I375" i="8"/>
  <c r="G375" i="8"/>
  <c r="K374" i="8"/>
  <c r="I374" i="8"/>
  <c r="G374" i="8"/>
  <c r="K373" i="8"/>
  <c r="I373" i="8"/>
  <c r="G373" i="8"/>
  <c r="K372" i="8"/>
  <c r="I372" i="8"/>
  <c r="G372" i="8"/>
  <c r="K371" i="8"/>
  <c r="I371" i="8"/>
  <c r="G371" i="8"/>
  <c r="K370" i="8"/>
  <c r="I370" i="8"/>
  <c r="G370" i="8"/>
  <c r="K369" i="8"/>
  <c r="I369" i="8"/>
  <c r="G369" i="8"/>
  <c r="K368" i="8"/>
  <c r="I368" i="8"/>
  <c r="G368" i="8"/>
  <c r="K367" i="8"/>
  <c r="I367" i="8"/>
  <c r="G367" i="8"/>
  <c r="K366" i="8"/>
  <c r="I366" i="8"/>
  <c r="G366" i="8"/>
  <c r="K365" i="8"/>
  <c r="I365" i="8"/>
  <c r="G365" i="8"/>
  <c r="K364" i="8"/>
  <c r="I364" i="8"/>
  <c r="G364" i="8"/>
  <c r="K363" i="8"/>
  <c r="I363" i="8"/>
  <c r="G363" i="8"/>
  <c r="K362" i="8"/>
  <c r="I362" i="8"/>
  <c r="G362" i="8"/>
  <c r="K361" i="8"/>
  <c r="I361" i="8"/>
  <c r="G361" i="8"/>
  <c r="K360" i="8"/>
  <c r="I360" i="8"/>
  <c r="G360" i="8"/>
  <c r="K359" i="8"/>
  <c r="I359" i="8"/>
  <c r="G359" i="8"/>
  <c r="K358" i="8"/>
  <c r="I358" i="8"/>
  <c r="G358" i="8"/>
  <c r="K357" i="8"/>
  <c r="I357" i="8"/>
  <c r="G357" i="8"/>
  <c r="K356" i="8"/>
  <c r="I356" i="8"/>
  <c r="G356" i="8"/>
  <c r="K355" i="8"/>
  <c r="I355" i="8"/>
  <c r="G355" i="8"/>
  <c r="K354" i="8"/>
  <c r="I354" i="8"/>
  <c r="G354" i="8"/>
  <c r="K353" i="8"/>
  <c r="I353" i="8"/>
  <c r="G353" i="8"/>
  <c r="K352" i="8"/>
  <c r="I352" i="8"/>
  <c r="G352" i="8"/>
  <c r="K351" i="8"/>
  <c r="I351" i="8"/>
  <c r="G351" i="8"/>
  <c r="K350" i="8"/>
  <c r="I350" i="8"/>
  <c r="G350" i="8"/>
  <c r="K349" i="8"/>
  <c r="I349" i="8"/>
  <c r="G349" i="8"/>
  <c r="K348" i="8"/>
  <c r="I348" i="8"/>
  <c r="G348" i="8"/>
  <c r="K347" i="8"/>
  <c r="I347" i="8"/>
  <c r="G347" i="8"/>
  <c r="K346" i="8"/>
  <c r="I346" i="8"/>
  <c r="G346" i="8"/>
  <c r="K345" i="8"/>
  <c r="I345" i="8"/>
  <c r="G345" i="8"/>
  <c r="K344" i="8"/>
  <c r="I344" i="8"/>
  <c r="G344" i="8"/>
  <c r="K343" i="8"/>
  <c r="I343" i="8"/>
  <c r="G343" i="8"/>
  <c r="K342" i="8"/>
  <c r="I342" i="8"/>
  <c r="G342" i="8"/>
  <c r="K341" i="8"/>
  <c r="I341" i="8"/>
  <c r="G341" i="8"/>
  <c r="K340" i="8"/>
  <c r="I340" i="8"/>
  <c r="G340" i="8"/>
  <c r="K339" i="8"/>
  <c r="I339" i="8"/>
  <c r="G339" i="8"/>
  <c r="K338" i="8"/>
  <c r="I338" i="8"/>
  <c r="G338" i="8"/>
  <c r="K337" i="8"/>
  <c r="I337" i="8"/>
  <c r="G337" i="8"/>
  <c r="K336" i="8"/>
  <c r="I336" i="8"/>
  <c r="G336" i="8"/>
  <c r="K335" i="8"/>
  <c r="I335" i="8"/>
  <c r="G335" i="8"/>
  <c r="K334" i="8"/>
  <c r="I334" i="8"/>
  <c r="G334" i="8"/>
  <c r="K333" i="8"/>
  <c r="I333" i="8"/>
  <c r="G333" i="8"/>
  <c r="K332" i="8"/>
  <c r="I332" i="8"/>
  <c r="G332" i="8"/>
  <c r="K331" i="8"/>
  <c r="I331" i="8"/>
  <c r="G331" i="8"/>
  <c r="K330" i="8"/>
  <c r="I330" i="8"/>
  <c r="G330" i="8"/>
  <c r="K329" i="8"/>
  <c r="I329" i="8"/>
  <c r="G329" i="8"/>
  <c r="K328" i="8"/>
  <c r="I328" i="8"/>
  <c r="G328" i="8"/>
  <c r="K327" i="8"/>
  <c r="I327" i="8"/>
  <c r="G327" i="8"/>
  <c r="K326" i="8"/>
  <c r="I326" i="8"/>
  <c r="G326" i="8"/>
  <c r="K325" i="8"/>
  <c r="I325" i="8"/>
  <c r="G325" i="8"/>
  <c r="K324" i="8"/>
  <c r="I324" i="8"/>
  <c r="G324" i="8"/>
  <c r="K323" i="8"/>
  <c r="I323" i="8"/>
  <c r="G323" i="8"/>
  <c r="K322" i="8"/>
  <c r="I322" i="8"/>
  <c r="G322" i="8"/>
  <c r="K321" i="8"/>
  <c r="I321" i="8"/>
  <c r="G321" i="8"/>
  <c r="K320" i="8"/>
  <c r="I320" i="8"/>
  <c r="G320" i="8"/>
  <c r="K319" i="8"/>
  <c r="I319" i="8"/>
  <c r="G319" i="8"/>
  <c r="K318" i="8"/>
  <c r="I318" i="8"/>
  <c r="G318" i="8"/>
  <c r="K317" i="8"/>
  <c r="I317" i="8"/>
  <c r="G317" i="8"/>
  <c r="K316" i="8"/>
  <c r="I316" i="8"/>
  <c r="G316" i="8"/>
  <c r="K315" i="8"/>
  <c r="I315" i="8"/>
  <c r="G315" i="8"/>
  <c r="K314" i="8"/>
  <c r="I314" i="8"/>
  <c r="G314" i="8"/>
  <c r="K313" i="8"/>
  <c r="I313" i="8"/>
  <c r="G313" i="8"/>
  <c r="K312" i="8"/>
  <c r="I312" i="8"/>
  <c r="G312" i="8"/>
  <c r="K311" i="8"/>
  <c r="I311" i="8"/>
  <c r="G311" i="8"/>
  <c r="K310" i="8"/>
  <c r="I310" i="8"/>
  <c r="G310" i="8"/>
  <c r="K309" i="8"/>
  <c r="I309" i="8"/>
  <c r="G309" i="8"/>
  <c r="K308" i="8"/>
  <c r="I308" i="8"/>
  <c r="G308" i="8"/>
  <c r="K307" i="8"/>
  <c r="I307" i="8"/>
  <c r="G307" i="8"/>
  <c r="K306" i="8"/>
  <c r="I306" i="8"/>
  <c r="G306" i="8"/>
  <c r="K305" i="8"/>
  <c r="I305" i="8"/>
  <c r="G305" i="8"/>
  <c r="K304" i="8"/>
  <c r="I304" i="8"/>
  <c r="G304" i="8"/>
  <c r="K303" i="8"/>
  <c r="I303" i="8"/>
  <c r="G303" i="8"/>
  <c r="K302" i="8"/>
  <c r="I302" i="8"/>
  <c r="G302" i="8"/>
  <c r="K301" i="8"/>
  <c r="I301" i="8"/>
  <c r="G301" i="8"/>
  <c r="K300" i="8"/>
  <c r="I300" i="8"/>
  <c r="G300" i="8"/>
  <c r="K299" i="8"/>
  <c r="I299" i="8"/>
  <c r="G299" i="8"/>
  <c r="K298" i="8"/>
  <c r="I298" i="8"/>
  <c r="G298" i="8"/>
  <c r="K297" i="8"/>
  <c r="I297" i="8"/>
  <c r="G297" i="8"/>
  <c r="K296" i="8"/>
  <c r="I296" i="8"/>
  <c r="G296" i="8"/>
  <c r="K295" i="8"/>
  <c r="I295" i="8"/>
  <c r="G295" i="8"/>
  <c r="K294" i="8"/>
  <c r="I294" i="8"/>
  <c r="G294" i="8"/>
  <c r="K293" i="8"/>
  <c r="I293" i="8"/>
  <c r="G293" i="8"/>
  <c r="K292" i="8"/>
  <c r="I292" i="8"/>
  <c r="G292" i="8"/>
  <c r="K291" i="8"/>
  <c r="I291" i="8"/>
  <c r="G291" i="8"/>
  <c r="K290" i="8"/>
  <c r="I290" i="8"/>
  <c r="G290" i="8"/>
  <c r="K289" i="8"/>
  <c r="I289" i="8"/>
  <c r="G289" i="8"/>
  <c r="K288" i="8"/>
  <c r="I288" i="8"/>
  <c r="G288" i="8"/>
  <c r="K287" i="8"/>
  <c r="I287" i="8"/>
  <c r="G287" i="8"/>
  <c r="K286" i="8"/>
  <c r="I286" i="8"/>
  <c r="G286" i="8"/>
  <c r="K285" i="8"/>
  <c r="I285" i="8"/>
  <c r="G285" i="8"/>
  <c r="K284" i="8"/>
  <c r="I284" i="8"/>
  <c r="G284" i="8"/>
  <c r="K283" i="8"/>
  <c r="I283" i="8"/>
  <c r="G283" i="8"/>
  <c r="K282" i="8"/>
  <c r="I282" i="8"/>
  <c r="G282" i="8"/>
  <c r="K281" i="8"/>
  <c r="I281" i="8"/>
  <c r="G281" i="8"/>
  <c r="K280" i="8"/>
  <c r="I280" i="8"/>
  <c r="G280" i="8"/>
  <c r="K279" i="8"/>
  <c r="I279" i="8"/>
  <c r="G279" i="8"/>
  <c r="K278" i="8"/>
  <c r="I278" i="8"/>
  <c r="G278" i="8"/>
  <c r="K277" i="8"/>
  <c r="I277" i="8"/>
  <c r="G277" i="8"/>
  <c r="K276" i="8"/>
  <c r="I276" i="8"/>
  <c r="G276" i="8"/>
  <c r="K275" i="8"/>
  <c r="I275" i="8"/>
  <c r="G275" i="8"/>
  <c r="K274" i="8"/>
  <c r="I274" i="8"/>
  <c r="G274" i="8"/>
  <c r="K273" i="8"/>
  <c r="I273" i="8"/>
  <c r="G273" i="8"/>
  <c r="K272" i="8"/>
  <c r="I272" i="8"/>
  <c r="G272" i="8"/>
  <c r="K271" i="8"/>
  <c r="I271" i="8"/>
  <c r="G271" i="8"/>
  <c r="K270" i="8"/>
  <c r="I270" i="8"/>
  <c r="G270" i="8"/>
  <c r="K269" i="8"/>
  <c r="I269" i="8"/>
  <c r="G269" i="8"/>
  <c r="K268" i="8"/>
  <c r="I268" i="8"/>
  <c r="G268" i="8"/>
  <c r="K267" i="8"/>
  <c r="I267" i="8"/>
  <c r="G267" i="8"/>
  <c r="K266" i="8"/>
  <c r="I266" i="8"/>
  <c r="G266" i="8"/>
  <c r="K265" i="8"/>
  <c r="I265" i="8"/>
  <c r="G265" i="8"/>
  <c r="K264" i="8"/>
  <c r="I264" i="8"/>
  <c r="G264" i="8"/>
  <c r="K263" i="8"/>
  <c r="I263" i="8"/>
  <c r="G263" i="8"/>
  <c r="K262" i="8"/>
  <c r="I262" i="8"/>
  <c r="G262" i="8"/>
  <c r="K261" i="8"/>
  <c r="I261" i="8"/>
  <c r="G261" i="8"/>
  <c r="K260" i="8"/>
  <c r="I260" i="8"/>
  <c r="G260" i="8"/>
  <c r="K259" i="8"/>
  <c r="I259" i="8"/>
  <c r="G259" i="8"/>
  <c r="K258" i="8"/>
  <c r="I258" i="8"/>
  <c r="G258" i="8"/>
  <c r="K257" i="8"/>
  <c r="I257" i="8"/>
  <c r="G257" i="8"/>
  <c r="K256" i="8"/>
  <c r="I256" i="8"/>
  <c r="G256" i="8"/>
  <c r="K255" i="8"/>
  <c r="I255" i="8"/>
  <c r="G255" i="8"/>
  <c r="K254" i="8"/>
  <c r="I254" i="8"/>
  <c r="G254" i="8"/>
  <c r="K253" i="8"/>
  <c r="I253" i="8"/>
  <c r="G253" i="8"/>
  <c r="K252" i="8"/>
  <c r="I252" i="8"/>
  <c r="G252" i="8"/>
  <c r="K251" i="8"/>
  <c r="I251" i="8"/>
  <c r="G251" i="8"/>
  <c r="K250" i="8"/>
  <c r="I250" i="8"/>
  <c r="G250" i="8"/>
  <c r="K249" i="8"/>
  <c r="I249" i="8"/>
  <c r="G249" i="8"/>
  <c r="K248" i="8"/>
  <c r="I248" i="8"/>
  <c r="G248" i="8"/>
  <c r="K247" i="8"/>
  <c r="I247" i="8"/>
  <c r="G247" i="8"/>
  <c r="K246" i="8"/>
  <c r="I246" i="8"/>
  <c r="G246" i="8"/>
  <c r="K245" i="8"/>
  <c r="I245" i="8"/>
  <c r="G245" i="8"/>
  <c r="K244" i="8"/>
  <c r="I244" i="8"/>
  <c r="G244" i="8"/>
  <c r="K243" i="8"/>
  <c r="I243" i="8"/>
  <c r="G243" i="8"/>
  <c r="K242" i="8"/>
  <c r="I242" i="8"/>
  <c r="G242" i="8"/>
  <c r="K241" i="8"/>
  <c r="I241" i="8"/>
  <c r="G241" i="8"/>
  <c r="K240" i="8"/>
  <c r="I240" i="8"/>
  <c r="G240" i="8"/>
  <c r="K239" i="8"/>
  <c r="I239" i="8"/>
  <c r="G239" i="8"/>
  <c r="K238" i="8"/>
  <c r="I238" i="8"/>
  <c r="G238" i="8"/>
  <c r="K237" i="8"/>
  <c r="I237" i="8"/>
  <c r="G237" i="8"/>
  <c r="K236" i="8"/>
  <c r="I236" i="8"/>
  <c r="G236" i="8"/>
  <c r="K235" i="8"/>
  <c r="I235" i="8"/>
  <c r="G235" i="8"/>
  <c r="K234" i="8"/>
  <c r="I234" i="8"/>
  <c r="G234" i="8"/>
  <c r="K233" i="8"/>
  <c r="I233" i="8"/>
  <c r="G233" i="8"/>
  <c r="K232" i="8"/>
  <c r="I232" i="8"/>
  <c r="G232" i="8"/>
  <c r="K231" i="8"/>
  <c r="I231" i="8"/>
  <c r="G231" i="8"/>
  <c r="K230" i="8"/>
  <c r="I230" i="8"/>
  <c r="G230" i="8"/>
  <c r="K229" i="8"/>
  <c r="I229" i="8"/>
  <c r="G229" i="8"/>
  <c r="K228" i="8"/>
  <c r="I228" i="8"/>
  <c r="G228" i="8"/>
  <c r="K227" i="8"/>
  <c r="I227" i="8"/>
  <c r="G227" i="8"/>
  <c r="K226" i="8"/>
  <c r="I226" i="8"/>
  <c r="G226" i="8"/>
  <c r="K225" i="8"/>
  <c r="I225" i="8"/>
  <c r="G225" i="8"/>
  <c r="K224" i="8"/>
  <c r="I224" i="8"/>
  <c r="G224" i="8"/>
  <c r="K223" i="8"/>
  <c r="I223" i="8"/>
  <c r="G223" i="8"/>
  <c r="K222" i="8"/>
  <c r="I222" i="8"/>
  <c r="G222" i="8"/>
  <c r="K221" i="8"/>
  <c r="I221" i="8"/>
  <c r="G221" i="8"/>
  <c r="K220" i="8"/>
  <c r="I220" i="8"/>
  <c r="G220" i="8"/>
  <c r="K219" i="8"/>
  <c r="I219" i="8"/>
  <c r="G219" i="8"/>
  <c r="K218" i="8"/>
  <c r="I218" i="8"/>
  <c r="G218" i="8"/>
  <c r="K217" i="8"/>
  <c r="I217" i="8"/>
  <c r="G217" i="8"/>
  <c r="K216" i="8"/>
  <c r="I216" i="8"/>
  <c r="G216" i="8"/>
  <c r="K215" i="8"/>
  <c r="I215" i="8"/>
  <c r="G215" i="8"/>
  <c r="K214" i="8"/>
  <c r="I214" i="8"/>
  <c r="G214" i="8"/>
  <c r="K213" i="8"/>
  <c r="I213" i="8"/>
  <c r="G213" i="8"/>
  <c r="K212" i="8"/>
  <c r="I212" i="8"/>
  <c r="G212" i="8"/>
  <c r="K211" i="8"/>
  <c r="I211" i="8"/>
  <c r="G211" i="8"/>
  <c r="K210" i="8"/>
  <c r="I210" i="8"/>
  <c r="G210" i="8"/>
  <c r="K209" i="8"/>
  <c r="I209" i="8"/>
  <c r="G209" i="8"/>
  <c r="K208" i="8"/>
  <c r="I208" i="8"/>
  <c r="G208" i="8"/>
  <c r="K207" i="8"/>
  <c r="I207" i="8"/>
  <c r="G207" i="8"/>
  <c r="K206" i="8"/>
  <c r="I206" i="8"/>
  <c r="G206" i="8"/>
  <c r="K205" i="8"/>
  <c r="I205" i="8"/>
  <c r="G205" i="8"/>
  <c r="K204" i="8"/>
  <c r="I204" i="8"/>
  <c r="G204" i="8"/>
  <c r="K203" i="8"/>
  <c r="I203" i="8"/>
  <c r="G203" i="8"/>
  <c r="K202" i="8"/>
  <c r="I202" i="8"/>
  <c r="G202" i="8"/>
  <c r="K201" i="8"/>
  <c r="I201" i="8"/>
  <c r="G201" i="8"/>
  <c r="K200" i="8"/>
  <c r="I200" i="8"/>
  <c r="G200" i="8"/>
  <c r="K199" i="8"/>
  <c r="I199" i="8"/>
  <c r="G199" i="8"/>
  <c r="K198" i="8"/>
  <c r="I198" i="8"/>
  <c r="G198" i="8"/>
  <c r="K197" i="8"/>
  <c r="I197" i="8"/>
  <c r="G197" i="8"/>
  <c r="K196" i="8"/>
  <c r="I196" i="8"/>
  <c r="G196" i="8"/>
  <c r="K195" i="8"/>
  <c r="I195" i="8"/>
  <c r="G195" i="8"/>
  <c r="K194" i="8"/>
  <c r="I194" i="8"/>
  <c r="G194" i="8"/>
  <c r="K193" i="8"/>
  <c r="I193" i="8"/>
  <c r="G193" i="8"/>
  <c r="K192" i="8"/>
  <c r="I192" i="8"/>
  <c r="G192" i="8"/>
  <c r="K191" i="8"/>
  <c r="I191" i="8"/>
  <c r="G191" i="8"/>
  <c r="K190" i="8"/>
  <c r="I190" i="8"/>
  <c r="G190" i="8"/>
  <c r="K189" i="8"/>
  <c r="I189" i="8"/>
  <c r="G189" i="8"/>
  <c r="K188" i="8"/>
  <c r="I188" i="8"/>
  <c r="G188" i="8"/>
  <c r="K187" i="8"/>
  <c r="I187" i="8"/>
  <c r="G187" i="8"/>
  <c r="K186" i="8"/>
  <c r="I186" i="8"/>
  <c r="G186" i="8"/>
  <c r="K185" i="8"/>
  <c r="I185" i="8"/>
  <c r="G185" i="8"/>
  <c r="K184" i="8"/>
  <c r="I184" i="8"/>
  <c r="G184" i="8"/>
  <c r="K183" i="8"/>
  <c r="I183" i="8"/>
  <c r="G183" i="8"/>
  <c r="K182" i="8"/>
  <c r="I182" i="8"/>
  <c r="G182" i="8"/>
  <c r="K181" i="8"/>
  <c r="I181" i="8"/>
  <c r="G181" i="8"/>
  <c r="K180" i="8"/>
  <c r="I180" i="8"/>
  <c r="G180" i="8"/>
  <c r="K179" i="8"/>
  <c r="I179" i="8"/>
  <c r="G179" i="8"/>
  <c r="K178" i="8"/>
  <c r="I178" i="8"/>
  <c r="G178" i="8"/>
  <c r="K177" i="8"/>
  <c r="I177" i="8"/>
  <c r="G177" i="8"/>
  <c r="K176" i="8"/>
  <c r="I176" i="8"/>
  <c r="G176" i="8"/>
  <c r="K175" i="8"/>
  <c r="I175" i="8"/>
  <c r="G175" i="8"/>
  <c r="K174" i="8"/>
  <c r="I174" i="8"/>
  <c r="G174" i="8"/>
  <c r="K173" i="8"/>
  <c r="I173" i="8"/>
  <c r="G173" i="8"/>
  <c r="K172" i="8"/>
  <c r="I172" i="8"/>
  <c r="G172" i="8"/>
  <c r="K171" i="8"/>
  <c r="I171" i="8"/>
  <c r="G171" i="8"/>
  <c r="K170" i="8"/>
  <c r="I170" i="8"/>
  <c r="G170" i="8"/>
  <c r="K169" i="8"/>
  <c r="I169" i="8"/>
  <c r="G169" i="8"/>
  <c r="K168" i="8"/>
  <c r="I168" i="8"/>
  <c r="G168" i="8"/>
  <c r="K167" i="8"/>
  <c r="I167" i="8"/>
  <c r="G167" i="8"/>
  <c r="K166" i="8"/>
  <c r="I166" i="8"/>
  <c r="G166" i="8"/>
  <c r="K165" i="8"/>
  <c r="I165" i="8"/>
  <c r="G165" i="8"/>
  <c r="K164" i="8"/>
  <c r="I164" i="8"/>
  <c r="G164" i="8"/>
  <c r="K163" i="8"/>
  <c r="I163" i="8"/>
  <c r="G163" i="8"/>
  <c r="K162" i="8"/>
  <c r="I162" i="8"/>
  <c r="G162" i="8"/>
  <c r="K161" i="8"/>
  <c r="I161" i="8"/>
  <c r="G161" i="8"/>
  <c r="K160" i="8"/>
  <c r="I160" i="8"/>
  <c r="G160" i="8"/>
  <c r="K159" i="8"/>
  <c r="I159" i="8"/>
  <c r="G159" i="8"/>
  <c r="K158" i="8"/>
  <c r="I158" i="8"/>
  <c r="G158" i="8"/>
  <c r="K157" i="8"/>
  <c r="I157" i="8"/>
  <c r="G157" i="8"/>
  <c r="K156" i="8"/>
  <c r="I156" i="8"/>
  <c r="G156" i="8"/>
  <c r="K155" i="8"/>
  <c r="I155" i="8"/>
  <c r="G155" i="8"/>
  <c r="K154" i="8"/>
  <c r="I154" i="8"/>
  <c r="G154" i="8"/>
  <c r="K153" i="8"/>
  <c r="I153" i="8"/>
  <c r="G153" i="8"/>
  <c r="K152" i="8"/>
  <c r="I152" i="8"/>
  <c r="G152" i="8"/>
  <c r="K151" i="8"/>
  <c r="I151" i="8"/>
  <c r="G151" i="8"/>
  <c r="K150" i="8"/>
  <c r="I150" i="8"/>
  <c r="G150" i="8"/>
  <c r="K149" i="8"/>
  <c r="I149" i="8"/>
  <c r="G149" i="8"/>
  <c r="K148" i="8"/>
  <c r="I148" i="8"/>
  <c r="G148" i="8"/>
  <c r="K147" i="8"/>
  <c r="I147" i="8"/>
  <c r="G147" i="8"/>
  <c r="K146" i="8"/>
  <c r="I146" i="8"/>
  <c r="G146" i="8"/>
  <c r="K145" i="8"/>
  <c r="I145" i="8"/>
  <c r="G145" i="8"/>
  <c r="K144" i="8"/>
  <c r="I144" i="8"/>
  <c r="G144" i="8"/>
  <c r="K143" i="8"/>
  <c r="I143" i="8"/>
  <c r="G143" i="8"/>
  <c r="K142" i="8"/>
  <c r="I142" i="8"/>
  <c r="G142" i="8"/>
  <c r="K141" i="8"/>
  <c r="I141" i="8"/>
  <c r="G141" i="8"/>
  <c r="K140" i="8"/>
  <c r="I140" i="8"/>
  <c r="G140" i="8"/>
  <c r="K139" i="8"/>
  <c r="I139" i="8"/>
  <c r="G139" i="8"/>
  <c r="K138" i="8"/>
  <c r="I138" i="8"/>
  <c r="G138" i="8"/>
  <c r="K137" i="8"/>
  <c r="I137" i="8"/>
  <c r="G137" i="8"/>
  <c r="K136" i="8"/>
  <c r="I136" i="8"/>
  <c r="G136" i="8"/>
  <c r="K135" i="8"/>
  <c r="I135" i="8"/>
  <c r="G135" i="8"/>
  <c r="K134" i="8"/>
  <c r="I134" i="8"/>
  <c r="G134" i="8"/>
  <c r="K133" i="8"/>
  <c r="I133" i="8"/>
  <c r="G133" i="8"/>
  <c r="K132" i="8"/>
  <c r="I132" i="8"/>
  <c r="G132" i="8"/>
  <c r="K131" i="8"/>
  <c r="I131" i="8"/>
  <c r="G131" i="8"/>
  <c r="K130" i="8"/>
  <c r="I130" i="8"/>
  <c r="G130" i="8"/>
  <c r="K129" i="8"/>
  <c r="I129" i="8"/>
  <c r="G129" i="8"/>
  <c r="K128" i="8"/>
  <c r="I128" i="8"/>
  <c r="G128" i="8"/>
  <c r="K127" i="8"/>
  <c r="I127" i="8"/>
  <c r="G127" i="8"/>
  <c r="K126" i="8"/>
  <c r="I126" i="8"/>
  <c r="G126" i="8"/>
  <c r="K125" i="8"/>
  <c r="I125" i="8"/>
  <c r="G125" i="8"/>
  <c r="K124" i="8"/>
  <c r="I124" i="8"/>
  <c r="G124" i="8"/>
  <c r="K123" i="8"/>
  <c r="I123" i="8"/>
  <c r="G123" i="8"/>
  <c r="K122" i="8"/>
  <c r="I122" i="8"/>
  <c r="G122" i="8"/>
  <c r="K121" i="8"/>
  <c r="I121" i="8"/>
  <c r="G121" i="8"/>
  <c r="K120" i="8"/>
  <c r="I120" i="8"/>
  <c r="G120" i="8"/>
  <c r="K119" i="8"/>
  <c r="I119" i="8"/>
  <c r="G119" i="8"/>
  <c r="K118" i="8"/>
  <c r="I118" i="8"/>
  <c r="G118" i="8"/>
  <c r="K117" i="8"/>
  <c r="I117" i="8"/>
  <c r="G117" i="8"/>
  <c r="K116" i="8"/>
  <c r="I116" i="8"/>
  <c r="G116" i="8"/>
  <c r="K115" i="8"/>
  <c r="I115" i="8"/>
  <c r="G115" i="8"/>
  <c r="K114" i="8"/>
  <c r="I114" i="8"/>
  <c r="G114" i="8"/>
  <c r="K113" i="8"/>
  <c r="I113" i="8"/>
  <c r="G113" i="8"/>
  <c r="K112" i="8"/>
  <c r="I112" i="8"/>
  <c r="G112" i="8"/>
  <c r="K111" i="8"/>
  <c r="I111" i="8"/>
  <c r="G111" i="8"/>
  <c r="K110" i="8"/>
  <c r="I110" i="8"/>
  <c r="G110" i="8"/>
  <c r="K109" i="8"/>
  <c r="I109" i="8"/>
  <c r="G109" i="8"/>
  <c r="K108" i="8"/>
  <c r="I108" i="8"/>
  <c r="G108" i="8"/>
  <c r="K107" i="8"/>
  <c r="I107" i="8"/>
  <c r="G107" i="8"/>
  <c r="K106" i="8"/>
  <c r="I106" i="8"/>
  <c r="G106" i="8"/>
  <c r="K105" i="8"/>
  <c r="I105" i="8"/>
  <c r="G105" i="8"/>
  <c r="K104" i="8"/>
  <c r="I104" i="8"/>
  <c r="G104" i="8"/>
  <c r="K103" i="8"/>
  <c r="I103" i="8"/>
  <c r="G103" i="8"/>
  <c r="K102" i="8"/>
  <c r="I102" i="8"/>
  <c r="G102" i="8"/>
  <c r="K101" i="8"/>
  <c r="I101" i="8"/>
  <c r="G101" i="8"/>
  <c r="K100" i="8"/>
  <c r="I100" i="8"/>
  <c r="G100" i="8"/>
  <c r="K99" i="8"/>
  <c r="I99" i="8"/>
  <c r="G99" i="8"/>
  <c r="K98" i="8"/>
  <c r="I98" i="8"/>
  <c r="G98" i="8"/>
  <c r="K97" i="8"/>
  <c r="I97" i="8"/>
  <c r="G97" i="8"/>
  <c r="K96" i="8"/>
  <c r="I96" i="8"/>
  <c r="G96" i="8"/>
  <c r="K95" i="8"/>
  <c r="I95" i="8"/>
  <c r="G95" i="8"/>
  <c r="K94" i="8"/>
  <c r="I94" i="8"/>
  <c r="G94" i="8"/>
  <c r="K93" i="8"/>
  <c r="I93" i="8"/>
  <c r="G93" i="8"/>
  <c r="K92" i="8"/>
  <c r="I92" i="8"/>
  <c r="G92" i="8"/>
  <c r="K91" i="8"/>
  <c r="I91" i="8"/>
  <c r="G91" i="8"/>
  <c r="K90" i="8"/>
  <c r="I90" i="8"/>
  <c r="G90" i="8"/>
  <c r="K89" i="8"/>
  <c r="I89" i="8"/>
  <c r="G89" i="8"/>
  <c r="K88" i="8"/>
  <c r="I88" i="8"/>
  <c r="G88" i="8"/>
  <c r="K87" i="8"/>
  <c r="I87" i="8"/>
  <c r="G87" i="8"/>
  <c r="K86" i="8"/>
  <c r="I86" i="8"/>
  <c r="G86" i="8"/>
  <c r="K85" i="8"/>
  <c r="I85" i="8"/>
  <c r="G85" i="8"/>
  <c r="K84" i="8"/>
  <c r="I84" i="8"/>
  <c r="G84" i="8"/>
  <c r="K83" i="8"/>
  <c r="I83" i="8"/>
  <c r="G83" i="8"/>
  <c r="K82" i="8"/>
  <c r="I82" i="8"/>
  <c r="G82" i="8"/>
  <c r="K81" i="8"/>
  <c r="I81" i="8"/>
  <c r="G81" i="8"/>
  <c r="K80" i="8"/>
  <c r="I80" i="8"/>
  <c r="G80" i="8"/>
  <c r="K79" i="8"/>
  <c r="I79" i="8"/>
  <c r="G79" i="8"/>
  <c r="K78" i="8"/>
  <c r="I78" i="8"/>
  <c r="G78" i="8"/>
  <c r="K77" i="8"/>
  <c r="I77" i="8"/>
  <c r="G77" i="8"/>
  <c r="K76" i="8"/>
  <c r="I76" i="8"/>
  <c r="G76" i="8"/>
  <c r="K75" i="8"/>
  <c r="I75" i="8"/>
  <c r="G75" i="8"/>
  <c r="K74" i="8"/>
  <c r="I74" i="8"/>
  <c r="G74" i="8"/>
  <c r="K73" i="8"/>
  <c r="I73" i="8"/>
  <c r="G73" i="8"/>
  <c r="K72" i="8"/>
  <c r="I72" i="8"/>
  <c r="G72" i="8"/>
  <c r="K71" i="8"/>
  <c r="I71" i="8"/>
  <c r="G71" i="8"/>
  <c r="K70" i="8"/>
  <c r="I70" i="8"/>
  <c r="G70" i="8"/>
  <c r="K69" i="8"/>
  <c r="I69" i="8"/>
  <c r="G69" i="8"/>
  <c r="K68" i="8"/>
  <c r="I68" i="8"/>
  <c r="G68" i="8"/>
  <c r="K67" i="8"/>
  <c r="I67" i="8"/>
  <c r="G67" i="8"/>
  <c r="K66" i="8"/>
  <c r="I66" i="8"/>
  <c r="G66" i="8"/>
  <c r="K65" i="8"/>
  <c r="I65" i="8"/>
  <c r="G65" i="8"/>
  <c r="K64" i="8"/>
  <c r="I64" i="8"/>
  <c r="G64" i="8"/>
  <c r="K63" i="8"/>
  <c r="I63" i="8"/>
  <c r="G63" i="8"/>
  <c r="K62" i="8"/>
  <c r="I62" i="8"/>
  <c r="G62" i="8"/>
  <c r="K61" i="8"/>
  <c r="I61" i="8"/>
  <c r="G61" i="8"/>
  <c r="K60" i="8"/>
  <c r="I60" i="8"/>
  <c r="G60" i="8"/>
  <c r="K59" i="8"/>
  <c r="I59" i="8"/>
  <c r="G59" i="8"/>
  <c r="K58" i="8"/>
  <c r="I58" i="8"/>
  <c r="G58" i="8"/>
  <c r="K57" i="8"/>
  <c r="I57" i="8"/>
  <c r="G57" i="8"/>
  <c r="K56" i="8"/>
  <c r="I56" i="8"/>
  <c r="G56" i="8"/>
  <c r="K55" i="8"/>
  <c r="I55" i="8"/>
  <c r="G55" i="8"/>
  <c r="K54" i="8"/>
  <c r="I54" i="8"/>
  <c r="G54" i="8"/>
  <c r="K53" i="8"/>
  <c r="I53" i="8"/>
  <c r="G53" i="8"/>
  <c r="K52" i="8"/>
  <c r="I52" i="8"/>
  <c r="G52" i="8"/>
  <c r="K51" i="8"/>
  <c r="I51" i="8"/>
  <c r="G51" i="8"/>
  <c r="K50" i="8"/>
  <c r="I50" i="8"/>
  <c r="G50" i="8"/>
  <c r="K49" i="8"/>
  <c r="I49" i="8"/>
  <c r="G49" i="8"/>
  <c r="K48" i="8"/>
  <c r="I48" i="8"/>
  <c r="G48" i="8"/>
  <c r="K47" i="8"/>
  <c r="I47" i="8"/>
  <c r="G47" i="8"/>
  <c r="K46" i="8"/>
  <c r="I46" i="8"/>
  <c r="G46" i="8"/>
  <c r="K45" i="8"/>
  <c r="I45" i="8"/>
  <c r="G45" i="8"/>
  <c r="K44" i="8"/>
  <c r="I44" i="8"/>
  <c r="G44" i="8"/>
  <c r="K43" i="8"/>
  <c r="I43" i="8"/>
  <c r="G43" i="8"/>
  <c r="K42" i="8"/>
  <c r="I42" i="8"/>
  <c r="G42" i="8"/>
  <c r="K41" i="8"/>
  <c r="I41" i="8"/>
  <c r="G41" i="8"/>
  <c r="K40" i="8"/>
  <c r="I40" i="8"/>
  <c r="G40" i="8"/>
  <c r="K39" i="8"/>
  <c r="I39" i="8"/>
  <c r="G39" i="8"/>
  <c r="K38" i="8"/>
  <c r="I38" i="8"/>
  <c r="G38" i="8"/>
  <c r="K37" i="8"/>
  <c r="I37" i="8"/>
  <c r="G37" i="8"/>
  <c r="K36" i="8"/>
  <c r="I36" i="8"/>
  <c r="G36" i="8"/>
  <c r="K35" i="8"/>
  <c r="I35" i="8"/>
  <c r="G35" i="8"/>
  <c r="K34" i="8"/>
  <c r="I34" i="8"/>
  <c r="G34" i="8"/>
  <c r="K33" i="8"/>
  <c r="I33" i="8"/>
  <c r="G33" i="8"/>
  <c r="K32" i="8"/>
  <c r="I32" i="8"/>
  <c r="G32" i="8"/>
  <c r="K31" i="8"/>
  <c r="I31" i="8"/>
  <c r="G31" i="8"/>
  <c r="K30" i="8"/>
  <c r="I30" i="8"/>
  <c r="G30" i="8"/>
  <c r="K29" i="8"/>
  <c r="I29" i="8"/>
  <c r="G29" i="8"/>
  <c r="K28" i="8"/>
  <c r="I28" i="8"/>
  <c r="G28" i="8"/>
  <c r="K27" i="8"/>
  <c r="I27" i="8"/>
  <c r="G27" i="8"/>
  <c r="K26" i="8"/>
  <c r="I26" i="8"/>
  <c r="G26" i="8"/>
  <c r="K25" i="8"/>
  <c r="I25" i="8"/>
  <c r="G25" i="8"/>
  <c r="K24" i="8"/>
  <c r="I24" i="8"/>
  <c r="G24" i="8"/>
  <c r="K23" i="8"/>
  <c r="I23" i="8"/>
  <c r="G23" i="8"/>
  <c r="K22" i="8"/>
  <c r="I22" i="8"/>
  <c r="G22" i="8"/>
  <c r="K21" i="8"/>
  <c r="I21" i="8"/>
  <c r="G21" i="8"/>
  <c r="K20" i="8"/>
  <c r="I20" i="8"/>
  <c r="G20" i="8"/>
  <c r="K19" i="8"/>
  <c r="I19" i="8"/>
  <c r="G19" i="8"/>
  <c r="K18" i="8"/>
  <c r="I18" i="8"/>
  <c r="G18" i="8"/>
  <c r="K17" i="8"/>
  <c r="I17" i="8"/>
  <c r="G17" i="8"/>
  <c r="K16" i="8"/>
  <c r="I16" i="8"/>
  <c r="G16" i="8"/>
  <c r="K15" i="8"/>
  <c r="I15" i="8"/>
  <c r="G15" i="8"/>
  <c r="K14" i="8"/>
  <c r="I14" i="8"/>
  <c r="G14" i="8"/>
  <c r="K13" i="8"/>
  <c r="I13" i="8"/>
  <c r="G13" i="8"/>
  <c r="K12" i="8"/>
  <c r="I12" i="8"/>
  <c r="G12" i="8"/>
  <c r="K11" i="8"/>
  <c r="I11" i="8"/>
  <c r="G11" i="8"/>
  <c r="K10" i="8"/>
  <c r="I10" i="8"/>
  <c r="G10" i="8"/>
  <c r="K9" i="8"/>
  <c r="I9" i="8"/>
  <c r="G9" i="8"/>
  <c r="K8" i="8"/>
  <c r="I8" i="8"/>
  <c r="G8" i="8"/>
  <c r="K7" i="8"/>
  <c r="I7" i="8"/>
  <c r="G7" i="8"/>
  <c r="K6" i="8"/>
  <c r="I6" i="8"/>
  <c r="G6" i="8"/>
  <c r="K5" i="8"/>
  <c r="I5" i="8"/>
  <c r="G5" i="8"/>
  <c r="K4" i="8"/>
  <c r="I4" i="8"/>
  <c r="G4" i="8"/>
  <c r="K3" i="8"/>
  <c r="I3" i="8"/>
  <c r="G3" i="8"/>
  <c r="G813" i="8" l="1"/>
  <c r="X15" i="17" s="1"/>
  <c r="I813" i="8"/>
  <c r="L15" i="17" s="1"/>
  <c r="K813" i="8"/>
  <c r="M15" i="17" s="1"/>
  <c r="AO51" i="7"/>
  <c r="AM51" i="7"/>
  <c r="AK51" i="7"/>
  <c r="AI51" i="7"/>
  <c r="AG51" i="7"/>
  <c r="AE51" i="7"/>
  <c r="AC51" i="7"/>
  <c r="AA51" i="7"/>
  <c r="Y51" i="7"/>
  <c r="W51" i="7"/>
  <c r="U51" i="7"/>
  <c r="S51" i="7"/>
  <c r="Q51" i="7"/>
  <c r="O51" i="7"/>
  <c r="M51" i="7"/>
  <c r="K51" i="7"/>
  <c r="I51" i="7"/>
  <c r="G51" i="7"/>
  <c r="AO50" i="7"/>
  <c r="AM50" i="7"/>
  <c r="AK50" i="7"/>
  <c r="AI50" i="7"/>
  <c r="AG50" i="7"/>
  <c r="AE50" i="7"/>
  <c r="AC50" i="7"/>
  <c r="AA50" i="7"/>
  <c r="Y50" i="7"/>
  <c r="W50" i="7"/>
  <c r="U50" i="7"/>
  <c r="S50" i="7"/>
  <c r="Q50" i="7"/>
  <c r="O50" i="7"/>
  <c r="M50" i="7"/>
  <c r="K50" i="7"/>
  <c r="I50" i="7"/>
  <c r="G50" i="7"/>
  <c r="AO49" i="7"/>
  <c r="AM49" i="7"/>
  <c r="AK49" i="7"/>
  <c r="AI49" i="7"/>
  <c r="AG49" i="7"/>
  <c r="AE49" i="7"/>
  <c r="AC49" i="7"/>
  <c r="AA49" i="7"/>
  <c r="Y49" i="7"/>
  <c r="W49" i="7"/>
  <c r="U49" i="7"/>
  <c r="S49" i="7"/>
  <c r="Q49" i="7"/>
  <c r="O49" i="7"/>
  <c r="M49" i="7"/>
  <c r="K49" i="7"/>
  <c r="I49" i="7"/>
  <c r="G49" i="7"/>
  <c r="AO48" i="7"/>
  <c r="AM48" i="7"/>
  <c r="AK48" i="7"/>
  <c r="AI48" i="7"/>
  <c r="AG48" i="7"/>
  <c r="AE48" i="7"/>
  <c r="AC48" i="7"/>
  <c r="AA48" i="7"/>
  <c r="Y48" i="7"/>
  <c r="W48" i="7"/>
  <c r="U48" i="7"/>
  <c r="S48" i="7"/>
  <c r="Q48" i="7"/>
  <c r="O48" i="7"/>
  <c r="M48" i="7"/>
  <c r="K48" i="7"/>
  <c r="I48" i="7"/>
  <c r="G48" i="7"/>
  <c r="AO47" i="7"/>
  <c r="AM47" i="7"/>
  <c r="AK47" i="7"/>
  <c r="AI47" i="7"/>
  <c r="AG47" i="7"/>
  <c r="AE47" i="7"/>
  <c r="AC47" i="7"/>
  <c r="AA47" i="7"/>
  <c r="Y47" i="7"/>
  <c r="W47" i="7"/>
  <c r="U47" i="7"/>
  <c r="S47" i="7"/>
  <c r="Q47" i="7"/>
  <c r="O47" i="7"/>
  <c r="M47" i="7"/>
  <c r="K47" i="7"/>
  <c r="I47" i="7"/>
  <c r="G47" i="7"/>
  <c r="AO46" i="7"/>
  <c r="AM46" i="7"/>
  <c r="AK46" i="7"/>
  <c r="AI46" i="7"/>
  <c r="AG46" i="7"/>
  <c r="AE46" i="7"/>
  <c r="AC46" i="7"/>
  <c r="AA46" i="7"/>
  <c r="Y46" i="7"/>
  <c r="W46" i="7"/>
  <c r="U46" i="7"/>
  <c r="S46" i="7"/>
  <c r="Q46" i="7"/>
  <c r="O46" i="7"/>
  <c r="M46" i="7"/>
  <c r="K46" i="7"/>
  <c r="I46" i="7"/>
  <c r="G46" i="7"/>
  <c r="AO45" i="7"/>
  <c r="AM45" i="7"/>
  <c r="AK45" i="7"/>
  <c r="AI45" i="7"/>
  <c r="AG45" i="7"/>
  <c r="AE45" i="7"/>
  <c r="AC45" i="7"/>
  <c r="AA45" i="7"/>
  <c r="Y45" i="7"/>
  <c r="W45" i="7"/>
  <c r="U45" i="7"/>
  <c r="S45" i="7"/>
  <c r="Q45" i="7"/>
  <c r="O45" i="7"/>
  <c r="M45" i="7"/>
  <c r="K45" i="7"/>
  <c r="I45" i="7"/>
  <c r="G45" i="7"/>
  <c r="AO44" i="7"/>
  <c r="AM44" i="7"/>
  <c r="AK44" i="7"/>
  <c r="AI44" i="7"/>
  <c r="AG44" i="7"/>
  <c r="AE44" i="7"/>
  <c r="AC44" i="7"/>
  <c r="AA44" i="7"/>
  <c r="Y44" i="7"/>
  <c r="W44" i="7"/>
  <c r="U44" i="7"/>
  <c r="S44" i="7"/>
  <c r="Q44" i="7"/>
  <c r="O44" i="7"/>
  <c r="M44" i="7"/>
  <c r="K44" i="7"/>
  <c r="I44" i="7"/>
  <c r="G44" i="7"/>
  <c r="AO43" i="7"/>
  <c r="AM43" i="7"/>
  <c r="AK43" i="7"/>
  <c r="AI43" i="7"/>
  <c r="AG43" i="7"/>
  <c r="AE43" i="7"/>
  <c r="AC43" i="7"/>
  <c r="AA43" i="7"/>
  <c r="Y43" i="7"/>
  <c r="W43" i="7"/>
  <c r="U43" i="7"/>
  <c r="S43" i="7"/>
  <c r="Q43" i="7"/>
  <c r="O43" i="7"/>
  <c r="M43" i="7"/>
  <c r="K43" i="7"/>
  <c r="I43" i="7"/>
  <c r="G43" i="7"/>
  <c r="AO42" i="7"/>
  <c r="AM42" i="7"/>
  <c r="AK42" i="7"/>
  <c r="AI42" i="7"/>
  <c r="AG42" i="7"/>
  <c r="AE42" i="7"/>
  <c r="AC42" i="7"/>
  <c r="AA42" i="7"/>
  <c r="Y42" i="7"/>
  <c r="W42" i="7"/>
  <c r="U42" i="7"/>
  <c r="S42" i="7"/>
  <c r="Q42" i="7"/>
  <c r="O42" i="7"/>
  <c r="M42" i="7"/>
  <c r="K42" i="7"/>
  <c r="I42" i="7"/>
  <c r="G42" i="7"/>
  <c r="AO41" i="7"/>
  <c r="AM41" i="7"/>
  <c r="AK41" i="7"/>
  <c r="AI41" i="7"/>
  <c r="AG41" i="7"/>
  <c r="AE41" i="7"/>
  <c r="AC41" i="7"/>
  <c r="AA41" i="7"/>
  <c r="Y41" i="7"/>
  <c r="W41" i="7"/>
  <c r="U41" i="7"/>
  <c r="S41" i="7"/>
  <c r="Q41" i="7"/>
  <c r="O41" i="7"/>
  <c r="M41" i="7"/>
  <c r="K41" i="7"/>
  <c r="I41" i="7"/>
  <c r="G41" i="7"/>
  <c r="AO40" i="7"/>
  <c r="AM40" i="7"/>
  <c r="AK40" i="7"/>
  <c r="AI40" i="7"/>
  <c r="AG40" i="7"/>
  <c r="AE40" i="7"/>
  <c r="AC40" i="7"/>
  <c r="AA40" i="7"/>
  <c r="Y40" i="7"/>
  <c r="W40" i="7"/>
  <c r="U40" i="7"/>
  <c r="S40" i="7"/>
  <c r="Q40" i="7"/>
  <c r="O40" i="7"/>
  <c r="M40" i="7"/>
  <c r="K40" i="7"/>
  <c r="I40" i="7"/>
  <c r="G40" i="7"/>
  <c r="AO39" i="7"/>
  <c r="AM39" i="7"/>
  <c r="AK39" i="7"/>
  <c r="AI39" i="7"/>
  <c r="AG39" i="7"/>
  <c r="AE39" i="7"/>
  <c r="AC39" i="7"/>
  <c r="AA39" i="7"/>
  <c r="Y39" i="7"/>
  <c r="W39" i="7"/>
  <c r="U39" i="7"/>
  <c r="S39" i="7"/>
  <c r="Q39" i="7"/>
  <c r="O39" i="7"/>
  <c r="M39" i="7"/>
  <c r="K39" i="7"/>
  <c r="I39" i="7"/>
  <c r="G39" i="7"/>
  <c r="AO38" i="7"/>
  <c r="AM38" i="7"/>
  <c r="AK38" i="7"/>
  <c r="AI38" i="7"/>
  <c r="AG38" i="7"/>
  <c r="AE38" i="7"/>
  <c r="AC38" i="7"/>
  <c r="AA38" i="7"/>
  <c r="Y38" i="7"/>
  <c r="W38" i="7"/>
  <c r="U38" i="7"/>
  <c r="S38" i="7"/>
  <c r="Q38" i="7"/>
  <c r="O38" i="7"/>
  <c r="M38" i="7"/>
  <c r="K38" i="7"/>
  <c r="I38" i="7"/>
  <c r="G38" i="7"/>
  <c r="AO37" i="7"/>
  <c r="AM37" i="7"/>
  <c r="AK37" i="7"/>
  <c r="AI37" i="7"/>
  <c r="AG37" i="7"/>
  <c r="AE37" i="7"/>
  <c r="AC37" i="7"/>
  <c r="AA37" i="7"/>
  <c r="Y37" i="7"/>
  <c r="W37" i="7"/>
  <c r="U37" i="7"/>
  <c r="S37" i="7"/>
  <c r="Q37" i="7"/>
  <c r="O37" i="7"/>
  <c r="M37" i="7"/>
  <c r="K37" i="7"/>
  <c r="I37" i="7"/>
  <c r="G37" i="7"/>
  <c r="AO36" i="7"/>
  <c r="AM36" i="7"/>
  <c r="AK36" i="7"/>
  <c r="AI36" i="7"/>
  <c r="AG36" i="7"/>
  <c r="AE36" i="7"/>
  <c r="AC36" i="7"/>
  <c r="AA36" i="7"/>
  <c r="Y36" i="7"/>
  <c r="W36" i="7"/>
  <c r="U36" i="7"/>
  <c r="S36" i="7"/>
  <c r="Q36" i="7"/>
  <c r="O36" i="7"/>
  <c r="M36" i="7"/>
  <c r="K36" i="7"/>
  <c r="I36" i="7"/>
  <c r="G36" i="7"/>
  <c r="AO35" i="7"/>
  <c r="AM35" i="7"/>
  <c r="AK35" i="7"/>
  <c r="AI35" i="7"/>
  <c r="AG35" i="7"/>
  <c r="AE35" i="7"/>
  <c r="AC35" i="7"/>
  <c r="AA35" i="7"/>
  <c r="Y35" i="7"/>
  <c r="W35" i="7"/>
  <c r="U35" i="7"/>
  <c r="S35" i="7"/>
  <c r="Q35" i="7"/>
  <c r="O35" i="7"/>
  <c r="M35" i="7"/>
  <c r="K35" i="7"/>
  <c r="I35" i="7"/>
  <c r="G35" i="7"/>
  <c r="AO34" i="7"/>
  <c r="AM34" i="7"/>
  <c r="AK34" i="7"/>
  <c r="AI34" i="7"/>
  <c r="AG34" i="7"/>
  <c r="AE34" i="7"/>
  <c r="AC34" i="7"/>
  <c r="AA34" i="7"/>
  <c r="Y34" i="7"/>
  <c r="W34" i="7"/>
  <c r="U34" i="7"/>
  <c r="S34" i="7"/>
  <c r="Q34" i="7"/>
  <c r="O34" i="7"/>
  <c r="M34" i="7"/>
  <c r="K34" i="7"/>
  <c r="I34" i="7"/>
  <c r="G34" i="7"/>
  <c r="AO33" i="7"/>
  <c r="AM33" i="7"/>
  <c r="AK33" i="7"/>
  <c r="AI33" i="7"/>
  <c r="AG33" i="7"/>
  <c r="AE33" i="7"/>
  <c r="AC33" i="7"/>
  <c r="AA33" i="7"/>
  <c r="Y33" i="7"/>
  <c r="W33" i="7"/>
  <c r="U33" i="7"/>
  <c r="S33" i="7"/>
  <c r="Q33" i="7"/>
  <c r="O33" i="7"/>
  <c r="M33" i="7"/>
  <c r="K33" i="7"/>
  <c r="I33" i="7"/>
  <c r="G33" i="7"/>
  <c r="AO32" i="7"/>
  <c r="AM32" i="7"/>
  <c r="AK32" i="7"/>
  <c r="AI32" i="7"/>
  <c r="AG32" i="7"/>
  <c r="AE32" i="7"/>
  <c r="AC32" i="7"/>
  <c r="AA32" i="7"/>
  <c r="Y32" i="7"/>
  <c r="W32" i="7"/>
  <c r="U32" i="7"/>
  <c r="S32" i="7"/>
  <c r="Q32" i="7"/>
  <c r="O32" i="7"/>
  <c r="M32" i="7"/>
  <c r="K32" i="7"/>
  <c r="I32" i="7"/>
  <c r="G32" i="7"/>
  <c r="AO31" i="7"/>
  <c r="AM31" i="7"/>
  <c r="AK31" i="7"/>
  <c r="AI31" i="7"/>
  <c r="AG31" i="7"/>
  <c r="AE31" i="7"/>
  <c r="AC31" i="7"/>
  <c r="AA31" i="7"/>
  <c r="Y31" i="7"/>
  <c r="W31" i="7"/>
  <c r="U31" i="7"/>
  <c r="S31" i="7"/>
  <c r="Q31" i="7"/>
  <c r="O31" i="7"/>
  <c r="M31" i="7"/>
  <c r="K31" i="7"/>
  <c r="I31" i="7"/>
  <c r="G31" i="7"/>
  <c r="AO30" i="7"/>
  <c r="AM30" i="7"/>
  <c r="AK30" i="7"/>
  <c r="AI30" i="7"/>
  <c r="AG30" i="7"/>
  <c r="AE30" i="7"/>
  <c r="AC30" i="7"/>
  <c r="AA30" i="7"/>
  <c r="Y30" i="7"/>
  <c r="W30" i="7"/>
  <c r="U30" i="7"/>
  <c r="S30" i="7"/>
  <c r="Q30" i="7"/>
  <c r="O30" i="7"/>
  <c r="M30" i="7"/>
  <c r="K30" i="7"/>
  <c r="I30" i="7"/>
  <c r="G30" i="7"/>
  <c r="AO29" i="7"/>
  <c r="AM29" i="7"/>
  <c r="AK29" i="7"/>
  <c r="AI29" i="7"/>
  <c r="AG29" i="7"/>
  <c r="AE29" i="7"/>
  <c r="AC29" i="7"/>
  <c r="AA29" i="7"/>
  <c r="Y29" i="7"/>
  <c r="W29" i="7"/>
  <c r="U29" i="7"/>
  <c r="S29" i="7"/>
  <c r="Q29" i="7"/>
  <c r="O29" i="7"/>
  <c r="M29" i="7"/>
  <c r="K29" i="7"/>
  <c r="I29" i="7"/>
  <c r="G29" i="7"/>
  <c r="AO28" i="7"/>
  <c r="AM28" i="7"/>
  <c r="AK28" i="7"/>
  <c r="AI28" i="7"/>
  <c r="AG28" i="7"/>
  <c r="AE28" i="7"/>
  <c r="AC28" i="7"/>
  <c r="AA28" i="7"/>
  <c r="Y28" i="7"/>
  <c r="W28" i="7"/>
  <c r="U28" i="7"/>
  <c r="S28" i="7"/>
  <c r="Q28" i="7"/>
  <c r="O28" i="7"/>
  <c r="M28" i="7"/>
  <c r="K28" i="7"/>
  <c r="I28" i="7"/>
  <c r="G28" i="7"/>
  <c r="AO27" i="7"/>
  <c r="AM27" i="7"/>
  <c r="AK27" i="7"/>
  <c r="AI27" i="7"/>
  <c r="AG27" i="7"/>
  <c r="AE27" i="7"/>
  <c r="AC27" i="7"/>
  <c r="AA27" i="7"/>
  <c r="Y27" i="7"/>
  <c r="W27" i="7"/>
  <c r="U27" i="7"/>
  <c r="S27" i="7"/>
  <c r="Q27" i="7"/>
  <c r="O27" i="7"/>
  <c r="M27" i="7"/>
  <c r="K27" i="7"/>
  <c r="I27" i="7"/>
  <c r="G27" i="7"/>
  <c r="AO26" i="7"/>
  <c r="AM26" i="7"/>
  <c r="AK26" i="7"/>
  <c r="AI26" i="7"/>
  <c r="AG26" i="7"/>
  <c r="AE26" i="7"/>
  <c r="AC26" i="7"/>
  <c r="AA26" i="7"/>
  <c r="Y26" i="7"/>
  <c r="W26" i="7"/>
  <c r="U26" i="7"/>
  <c r="S26" i="7"/>
  <c r="Q26" i="7"/>
  <c r="O26" i="7"/>
  <c r="M26" i="7"/>
  <c r="K26" i="7"/>
  <c r="I26" i="7"/>
  <c r="G26" i="7"/>
  <c r="AO25" i="7"/>
  <c r="AM25" i="7"/>
  <c r="AK25" i="7"/>
  <c r="AI25" i="7"/>
  <c r="AG25" i="7"/>
  <c r="AE25" i="7"/>
  <c r="AC25" i="7"/>
  <c r="AA25" i="7"/>
  <c r="Y25" i="7"/>
  <c r="W25" i="7"/>
  <c r="U25" i="7"/>
  <c r="S25" i="7"/>
  <c r="Q25" i="7"/>
  <c r="O25" i="7"/>
  <c r="M25" i="7"/>
  <c r="K25" i="7"/>
  <c r="I25" i="7"/>
  <c r="G25" i="7"/>
  <c r="AO24" i="7"/>
  <c r="AM24" i="7"/>
  <c r="AK24" i="7"/>
  <c r="AI24" i="7"/>
  <c r="AG24" i="7"/>
  <c r="AE24" i="7"/>
  <c r="AC24" i="7"/>
  <c r="AA24" i="7"/>
  <c r="Y24" i="7"/>
  <c r="W24" i="7"/>
  <c r="U24" i="7"/>
  <c r="S24" i="7"/>
  <c r="Q24" i="7"/>
  <c r="O24" i="7"/>
  <c r="M24" i="7"/>
  <c r="K24" i="7"/>
  <c r="I24" i="7"/>
  <c r="G24" i="7"/>
  <c r="AO23" i="7"/>
  <c r="AM23" i="7"/>
  <c r="AK23" i="7"/>
  <c r="AI23" i="7"/>
  <c r="AG23" i="7"/>
  <c r="AE23" i="7"/>
  <c r="AC23" i="7"/>
  <c r="AA23" i="7"/>
  <c r="Y23" i="7"/>
  <c r="W23" i="7"/>
  <c r="U23" i="7"/>
  <c r="S23" i="7"/>
  <c r="Q23" i="7"/>
  <c r="O23" i="7"/>
  <c r="M23" i="7"/>
  <c r="K23" i="7"/>
  <c r="I23" i="7"/>
  <c r="G23" i="7"/>
  <c r="AO22" i="7"/>
  <c r="AM22" i="7"/>
  <c r="AK22" i="7"/>
  <c r="AI22" i="7"/>
  <c r="AG22" i="7"/>
  <c r="AE22" i="7"/>
  <c r="AC22" i="7"/>
  <c r="AA22" i="7"/>
  <c r="Y22" i="7"/>
  <c r="W22" i="7"/>
  <c r="U22" i="7"/>
  <c r="S22" i="7"/>
  <c r="Q22" i="7"/>
  <c r="O22" i="7"/>
  <c r="M22" i="7"/>
  <c r="K22" i="7"/>
  <c r="I22" i="7"/>
  <c r="G22" i="7"/>
  <c r="AO21" i="7"/>
  <c r="AM21" i="7"/>
  <c r="AK21" i="7"/>
  <c r="AI21" i="7"/>
  <c r="AG21" i="7"/>
  <c r="AE21" i="7"/>
  <c r="AC21" i="7"/>
  <c r="AA21" i="7"/>
  <c r="Y21" i="7"/>
  <c r="W21" i="7"/>
  <c r="U21" i="7"/>
  <c r="S21" i="7"/>
  <c r="Q21" i="7"/>
  <c r="O21" i="7"/>
  <c r="M21" i="7"/>
  <c r="K21" i="7"/>
  <c r="I21" i="7"/>
  <c r="G21" i="7"/>
  <c r="AO20" i="7"/>
  <c r="AM20" i="7"/>
  <c r="AK20" i="7"/>
  <c r="AI20" i="7"/>
  <c r="AG20" i="7"/>
  <c r="AE20" i="7"/>
  <c r="AC20" i="7"/>
  <c r="AA20" i="7"/>
  <c r="Y20" i="7"/>
  <c r="W20" i="7"/>
  <c r="U20" i="7"/>
  <c r="S20" i="7"/>
  <c r="Q20" i="7"/>
  <c r="O20" i="7"/>
  <c r="M20" i="7"/>
  <c r="K20" i="7"/>
  <c r="I20" i="7"/>
  <c r="G20" i="7"/>
  <c r="AO19" i="7"/>
  <c r="AM19" i="7"/>
  <c r="AK19" i="7"/>
  <c r="AI19" i="7"/>
  <c r="AG19" i="7"/>
  <c r="AE19" i="7"/>
  <c r="AC19" i="7"/>
  <c r="AA19" i="7"/>
  <c r="Y19" i="7"/>
  <c r="W19" i="7"/>
  <c r="U19" i="7"/>
  <c r="S19" i="7"/>
  <c r="Q19" i="7"/>
  <c r="O19" i="7"/>
  <c r="M19" i="7"/>
  <c r="K19" i="7"/>
  <c r="I19" i="7"/>
  <c r="G19" i="7"/>
  <c r="AO18" i="7"/>
  <c r="AM18" i="7"/>
  <c r="AK18" i="7"/>
  <c r="AI18" i="7"/>
  <c r="AG18" i="7"/>
  <c r="AE18" i="7"/>
  <c r="AC18" i="7"/>
  <c r="AA18" i="7"/>
  <c r="Y18" i="7"/>
  <c r="W18" i="7"/>
  <c r="U18" i="7"/>
  <c r="S18" i="7"/>
  <c r="Q18" i="7"/>
  <c r="O18" i="7"/>
  <c r="M18" i="7"/>
  <c r="K18" i="7"/>
  <c r="I18" i="7"/>
  <c r="G18" i="7"/>
  <c r="AO17" i="7"/>
  <c r="AM17" i="7"/>
  <c r="AK17" i="7"/>
  <c r="AI17" i="7"/>
  <c r="AG17" i="7"/>
  <c r="AE17" i="7"/>
  <c r="AC17" i="7"/>
  <c r="AA17" i="7"/>
  <c r="Y17" i="7"/>
  <c r="W17" i="7"/>
  <c r="U17" i="7"/>
  <c r="S17" i="7"/>
  <c r="Q17" i="7"/>
  <c r="O17" i="7"/>
  <c r="M17" i="7"/>
  <c r="K17" i="7"/>
  <c r="I17" i="7"/>
  <c r="G17" i="7"/>
  <c r="AO16" i="7"/>
  <c r="AM16" i="7"/>
  <c r="AK16" i="7"/>
  <c r="AI16" i="7"/>
  <c r="AG16" i="7"/>
  <c r="AE16" i="7"/>
  <c r="AC16" i="7"/>
  <c r="AA16" i="7"/>
  <c r="Y16" i="7"/>
  <c r="W16" i="7"/>
  <c r="U16" i="7"/>
  <c r="S16" i="7"/>
  <c r="Q16" i="7"/>
  <c r="O16" i="7"/>
  <c r="M16" i="7"/>
  <c r="K16" i="7"/>
  <c r="I16" i="7"/>
  <c r="G16" i="7"/>
  <c r="AO15" i="7"/>
  <c r="AM15" i="7"/>
  <c r="AK15" i="7"/>
  <c r="AI15" i="7"/>
  <c r="AG15" i="7"/>
  <c r="AE15" i="7"/>
  <c r="AC15" i="7"/>
  <c r="AA15" i="7"/>
  <c r="Y15" i="7"/>
  <c r="W15" i="7"/>
  <c r="U15" i="7"/>
  <c r="S15" i="7"/>
  <c r="Q15" i="7"/>
  <c r="O15" i="7"/>
  <c r="M15" i="7"/>
  <c r="K15" i="7"/>
  <c r="I15" i="7"/>
  <c r="G15" i="7"/>
  <c r="AO14" i="7"/>
  <c r="AM14" i="7"/>
  <c r="AK14" i="7"/>
  <c r="AI14" i="7"/>
  <c r="AG14" i="7"/>
  <c r="AE14" i="7"/>
  <c r="AC14" i="7"/>
  <c r="AA14" i="7"/>
  <c r="Y14" i="7"/>
  <c r="W14" i="7"/>
  <c r="U14" i="7"/>
  <c r="S14" i="7"/>
  <c r="Q14" i="7"/>
  <c r="O14" i="7"/>
  <c r="M14" i="7"/>
  <c r="K14" i="7"/>
  <c r="I14" i="7"/>
  <c r="G14" i="7"/>
  <c r="AO13" i="7"/>
  <c r="AM13" i="7"/>
  <c r="AK13" i="7"/>
  <c r="AI13" i="7"/>
  <c r="AG13" i="7"/>
  <c r="AE13" i="7"/>
  <c r="AC13" i="7"/>
  <c r="AA13" i="7"/>
  <c r="Y13" i="7"/>
  <c r="W13" i="7"/>
  <c r="U13" i="7"/>
  <c r="S13" i="7"/>
  <c r="Q13" i="7"/>
  <c r="O13" i="7"/>
  <c r="M13" i="7"/>
  <c r="K13" i="7"/>
  <c r="I13" i="7"/>
  <c r="G13" i="7"/>
  <c r="AO12" i="7"/>
  <c r="AM12" i="7"/>
  <c r="AK12" i="7"/>
  <c r="AI12" i="7"/>
  <c r="AG12" i="7"/>
  <c r="AE12" i="7"/>
  <c r="AC12" i="7"/>
  <c r="AA12" i="7"/>
  <c r="Y12" i="7"/>
  <c r="W12" i="7"/>
  <c r="U12" i="7"/>
  <c r="S12" i="7"/>
  <c r="Q12" i="7"/>
  <c r="O12" i="7"/>
  <c r="M12" i="7"/>
  <c r="K12" i="7"/>
  <c r="I12" i="7"/>
  <c r="G12" i="7"/>
  <c r="AO11" i="7"/>
  <c r="AM11" i="7"/>
  <c r="AK11" i="7"/>
  <c r="AI11" i="7"/>
  <c r="AG11" i="7"/>
  <c r="AE11" i="7"/>
  <c r="AC11" i="7"/>
  <c r="AA11" i="7"/>
  <c r="Y11" i="7"/>
  <c r="W11" i="7"/>
  <c r="U11" i="7"/>
  <c r="S11" i="7"/>
  <c r="Q11" i="7"/>
  <c r="O11" i="7"/>
  <c r="M11" i="7"/>
  <c r="K11" i="7"/>
  <c r="I11" i="7"/>
  <c r="G11" i="7"/>
  <c r="AO10" i="7"/>
  <c r="AM10" i="7"/>
  <c r="AK10" i="7"/>
  <c r="AI10" i="7"/>
  <c r="AG10" i="7"/>
  <c r="AE10" i="7"/>
  <c r="AC10" i="7"/>
  <c r="AA10" i="7"/>
  <c r="Y10" i="7"/>
  <c r="W10" i="7"/>
  <c r="U10" i="7"/>
  <c r="S10" i="7"/>
  <c r="Q10" i="7"/>
  <c r="O10" i="7"/>
  <c r="M10" i="7"/>
  <c r="K10" i="7"/>
  <c r="I10" i="7"/>
  <c r="G10" i="7"/>
  <c r="AO9" i="7"/>
  <c r="AM9" i="7"/>
  <c r="AK9" i="7"/>
  <c r="AI9" i="7"/>
  <c r="AG9" i="7"/>
  <c r="AE9" i="7"/>
  <c r="AC9" i="7"/>
  <c r="AA9" i="7"/>
  <c r="Y9" i="7"/>
  <c r="W9" i="7"/>
  <c r="U9" i="7"/>
  <c r="S9" i="7"/>
  <c r="Q9" i="7"/>
  <c r="O9" i="7"/>
  <c r="M9" i="7"/>
  <c r="K9" i="7"/>
  <c r="I9" i="7"/>
  <c r="G9" i="7"/>
  <c r="AO8" i="7"/>
  <c r="AM8" i="7"/>
  <c r="AK8" i="7"/>
  <c r="AI8" i="7"/>
  <c r="AG8" i="7"/>
  <c r="AE8" i="7"/>
  <c r="AC8" i="7"/>
  <c r="AA8" i="7"/>
  <c r="Y8" i="7"/>
  <c r="W8" i="7"/>
  <c r="U8" i="7"/>
  <c r="S8" i="7"/>
  <c r="Q8" i="7"/>
  <c r="O8" i="7"/>
  <c r="M8" i="7"/>
  <c r="K8" i="7"/>
  <c r="I8" i="7"/>
  <c r="G8" i="7"/>
  <c r="AO7" i="7"/>
  <c r="AM7" i="7"/>
  <c r="AK7" i="7"/>
  <c r="AI7" i="7"/>
  <c r="AG7" i="7"/>
  <c r="AE7" i="7"/>
  <c r="AC7" i="7"/>
  <c r="AA7" i="7"/>
  <c r="Y7" i="7"/>
  <c r="W7" i="7"/>
  <c r="U7" i="7"/>
  <c r="S7" i="7"/>
  <c r="Q7" i="7"/>
  <c r="O7" i="7"/>
  <c r="M7" i="7"/>
  <c r="K7" i="7"/>
  <c r="I7" i="7"/>
  <c r="G7" i="7"/>
  <c r="AO6" i="7"/>
  <c r="AM6" i="7"/>
  <c r="AK6" i="7"/>
  <c r="AI6" i="7"/>
  <c r="AG6" i="7"/>
  <c r="AE6" i="7"/>
  <c r="AC6" i="7"/>
  <c r="AA6" i="7"/>
  <c r="Y6" i="7"/>
  <c r="W6" i="7"/>
  <c r="U6" i="7"/>
  <c r="S6" i="7"/>
  <c r="Q6" i="7"/>
  <c r="O6" i="7"/>
  <c r="M6" i="7"/>
  <c r="K6" i="7"/>
  <c r="I6" i="7"/>
  <c r="G6" i="7"/>
  <c r="AO5" i="7"/>
  <c r="AM5" i="7"/>
  <c r="AK5" i="7"/>
  <c r="AI5" i="7"/>
  <c r="AG5" i="7"/>
  <c r="AE5" i="7"/>
  <c r="AC5" i="7"/>
  <c r="AA5" i="7"/>
  <c r="Y5" i="7"/>
  <c r="W5" i="7"/>
  <c r="U5" i="7"/>
  <c r="S5" i="7"/>
  <c r="Q5" i="7"/>
  <c r="O5" i="7"/>
  <c r="M5" i="7"/>
  <c r="K5" i="7"/>
  <c r="I5" i="7"/>
  <c r="G5" i="7"/>
  <c r="AO4" i="7"/>
  <c r="AM4" i="7"/>
  <c r="AK4" i="7"/>
  <c r="AI4" i="7"/>
  <c r="AG4" i="7"/>
  <c r="AE4" i="7"/>
  <c r="AC4" i="7"/>
  <c r="AA4" i="7"/>
  <c r="Y4" i="7"/>
  <c r="W4" i="7"/>
  <c r="U4" i="7"/>
  <c r="S4" i="7"/>
  <c r="Q4" i="7"/>
  <c r="O4" i="7"/>
  <c r="M4" i="7"/>
  <c r="K4" i="7"/>
  <c r="I4" i="7"/>
  <c r="G4" i="7"/>
  <c r="AO3" i="7"/>
  <c r="AM3" i="7"/>
  <c r="AK3" i="7"/>
  <c r="AI3" i="7"/>
  <c r="AG3" i="7"/>
  <c r="AE3" i="7"/>
  <c r="AC3" i="7"/>
  <c r="AA3" i="7"/>
  <c r="Y3" i="7"/>
  <c r="W3" i="7"/>
  <c r="U3" i="7"/>
  <c r="S3" i="7"/>
  <c r="Q3" i="7"/>
  <c r="O3" i="7"/>
  <c r="M3" i="7"/>
  <c r="K3" i="7"/>
  <c r="I3" i="7"/>
  <c r="G3" i="7"/>
  <c r="Z15" i="17" l="1"/>
  <c r="AI53" i="7"/>
  <c r="S14" i="17" s="1"/>
  <c r="AM53" i="7"/>
  <c r="U14" i="17" s="1"/>
  <c r="Q53" i="7"/>
  <c r="J14" i="17" s="1"/>
  <c r="AA53" i="7"/>
  <c r="O14" i="17" s="1"/>
  <c r="AK53" i="7"/>
  <c r="T14" i="17" s="1"/>
  <c r="O53" i="7"/>
  <c r="I14" i="17" s="1"/>
  <c r="Y53" i="7"/>
  <c r="N14" i="17" s="1"/>
  <c r="AO53" i="7"/>
  <c r="V14" i="17" s="1"/>
  <c r="G53" i="7"/>
  <c r="X14" i="17" s="1"/>
  <c r="AC53" i="7"/>
  <c r="P14" i="17" s="1"/>
  <c r="S53" i="7"/>
  <c r="K14" i="17" s="1"/>
  <c r="U53" i="7"/>
  <c r="L14" i="17" s="1"/>
  <c r="M53" i="7"/>
  <c r="H14" i="17" s="1"/>
  <c r="W53" i="7"/>
  <c r="M14" i="17" s="1"/>
  <c r="I53" i="7"/>
  <c r="Y14" i="17" s="1"/>
  <c r="AE53" i="7"/>
  <c r="Q14" i="17" s="1"/>
  <c r="K53" i="7"/>
  <c r="AG53" i="7"/>
  <c r="R14" i="17" s="1"/>
  <c r="Z14" i="17" l="1"/>
  <c r="AO292" i="6"/>
  <c r="AM292" i="6"/>
  <c r="AK292" i="6"/>
  <c r="AI292" i="6"/>
  <c r="AG292" i="6"/>
  <c r="AE292" i="6"/>
  <c r="AC292" i="6"/>
  <c r="AA292" i="6"/>
  <c r="Y292" i="6"/>
  <c r="W292" i="6"/>
  <c r="U292" i="6"/>
  <c r="S292" i="6"/>
  <c r="Q292" i="6"/>
  <c r="O292" i="6"/>
  <c r="M292" i="6"/>
  <c r="K292" i="6"/>
  <c r="I292" i="6"/>
  <c r="G292" i="6"/>
  <c r="AO291" i="6"/>
  <c r="AM291" i="6"/>
  <c r="AK291" i="6"/>
  <c r="AI291" i="6"/>
  <c r="AG291" i="6"/>
  <c r="AE291" i="6"/>
  <c r="AC291" i="6"/>
  <c r="AA291" i="6"/>
  <c r="Y291" i="6"/>
  <c r="W291" i="6"/>
  <c r="U291" i="6"/>
  <c r="S291" i="6"/>
  <c r="Q291" i="6"/>
  <c r="O291" i="6"/>
  <c r="M291" i="6"/>
  <c r="K291" i="6"/>
  <c r="I291" i="6"/>
  <c r="G291" i="6"/>
  <c r="AO290" i="6"/>
  <c r="AM290" i="6"/>
  <c r="AK290" i="6"/>
  <c r="AI290" i="6"/>
  <c r="AG290" i="6"/>
  <c r="AE290" i="6"/>
  <c r="AC290" i="6"/>
  <c r="AA290" i="6"/>
  <c r="Y290" i="6"/>
  <c r="W290" i="6"/>
  <c r="U290" i="6"/>
  <c r="S290" i="6"/>
  <c r="Q290" i="6"/>
  <c r="O290" i="6"/>
  <c r="M290" i="6"/>
  <c r="K290" i="6"/>
  <c r="I290" i="6"/>
  <c r="G290" i="6"/>
  <c r="AO289" i="6"/>
  <c r="AM289" i="6"/>
  <c r="AK289" i="6"/>
  <c r="AI289" i="6"/>
  <c r="AG289" i="6"/>
  <c r="AE289" i="6"/>
  <c r="AC289" i="6"/>
  <c r="AA289" i="6"/>
  <c r="Y289" i="6"/>
  <c r="W289" i="6"/>
  <c r="U289" i="6"/>
  <c r="S289" i="6"/>
  <c r="Q289" i="6"/>
  <c r="O289" i="6"/>
  <c r="M289" i="6"/>
  <c r="K289" i="6"/>
  <c r="I289" i="6"/>
  <c r="G289" i="6"/>
  <c r="AO288" i="6"/>
  <c r="AM288" i="6"/>
  <c r="AK288" i="6"/>
  <c r="AI288" i="6"/>
  <c r="AG288" i="6"/>
  <c r="AE288" i="6"/>
  <c r="AC288" i="6"/>
  <c r="AA288" i="6"/>
  <c r="Y288" i="6"/>
  <c r="W288" i="6"/>
  <c r="U288" i="6"/>
  <c r="S288" i="6"/>
  <c r="Q288" i="6"/>
  <c r="O288" i="6"/>
  <c r="M288" i="6"/>
  <c r="K288" i="6"/>
  <c r="I288" i="6"/>
  <c r="G288" i="6"/>
  <c r="AO287" i="6"/>
  <c r="AM287" i="6"/>
  <c r="AK287" i="6"/>
  <c r="AI287" i="6"/>
  <c r="AG287" i="6"/>
  <c r="AE287" i="6"/>
  <c r="AC287" i="6"/>
  <c r="AA287" i="6"/>
  <c r="Y287" i="6"/>
  <c r="W287" i="6"/>
  <c r="U287" i="6"/>
  <c r="S287" i="6"/>
  <c r="Q287" i="6"/>
  <c r="O287" i="6"/>
  <c r="M287" i="6"/>
  <c r="K287" i="6"/>
  <c r="I287" i="6"/>
  <c r="G287" i="6"/>
  <c r="AO286" i="6"/>
  <c r="AM286" i="6"/>
  <c r="AK286" i="6"/>
  <c r="AI286" i="6"/>
  <c r="AG286" i="6"/>
  <c r="AE286" i="6"/>
  <c r="AC286" i="6"/>
  <c r="AA286" i="6"/>
  <c r="Y286" i="6"/>
  <c r="W286" i="6"/>
  <c r="U286" i="6"/>
  <c r="S286" i="6"/>
  <c r="Q286" i="6"/>
  <c r="O286" i="6"/>
  <c r="M286" i="6"/>
  <c r="K286" i="6"/>
  <c r="I286" i="6"/>
  <c r="G286" i="6"/>
  <c r="AO285" i="6"/>
  <c r="AM285" i="6"/>
  <c r="AK285" i="6"/>
  <c r="AI285" i="6"/>
  <c r="AG285" i="6"/>
  <c r="AE285" i="6"/>
  <c r="AC285" i="6"/>
  <c r="AA285" i="6"/>
  <c r="Y285" i="6"/>
  <c r="W285" i="6"/>
  <c r="U285" i="6"/>
  <c r="S285" i="6"/>
  <c r="Q285" i="6"/>
  <c r="O285" i="6"/>
  <c r="M285" i="6"/>
  <c r="K285" i="6"/>
  <c r="I285" i="6"/>
  <c r="G285" i="6"/>
  <c r="AO284" i="6"/>
  <c r="AM284" i="6"/>
  <c r="AK284" i="6"/>
  <c r="AI284" i="6"/>
  <c r="AG284" i="6"/>
  <c r="AE284" i="6"/>
  <c r="AC284" i="6"/>
  <c r="AA284" i="6"/>
  <c r="Y284" i="6"/>
  <c r="W284" i="6"/>
  <c r="U284" i="6"/>
  <c r="S284" i="6"/>
  <c r="Q284" i="6"/>
  <c r="O284" i="6"/>
  <c r="M284" i="6"/>
  <c r="K284" i="6"/>
  <c r="I284" i="6"/>
  <c r="G284" i="6"/>
  <c r="AO283" i="6"/>
  <c r="AM283" i="6"/>
  <c r="AK283" i="6"/>
  <c r="AI283" i="6"/>
  <c r="AG283" i="6"/>
  <c r="AE283" i="6"/>
  <c r="AC283" i="6"/>
  <c r="AA283" i="6"/>
  <c r="Y283" i="6"/>
  <c r="W283" i="6"/>
  <c r="U283" i="6"/>
  <c r="S283" i="6"/>
  <c r="Q283" i="6"/>
  <c r="O283" i="6"/>
  <c r="M283" i="6"/>
  <c r="K283" i="6"/>
  <c r="I283" i="6"/>
  <c r="G283" i="6"/>
  <c r="AO282" i="6"/>
  <c r="AM282" i="6"/>
  <c r="AK282" i="6"/>
  <c r="AI282" i="6"/>
  <c r="AG282" i="6"/>
  <c r="AE282" i="6"/>
  <c r="AC282" i="6"/>
  <c r="AA282" i="6"/>
  <c r="Y282" i="6"/>
  <c r="W282" i="6"/>
  <c r="U282" i="6"/>
  <c r="S282" i="6"/>
  <c r="Q282" i="6"/>
  <c r="O282" i="6"/>
  <c r="M282" i="6"/>
  <c r="K282" i="6"/>
  <c r="I282" i="6"/>
  <c r="G282" i="6"/>
  <c r="AO281" i="6"/>
  <c r="AM281" i="6"/>
  <c r="AK281" i="6"/>
  <c r="AI281" i="6"/>
  <c r="AG281" i="6"/>
  <c r="AE281" i="6"/>
  <c r="AC281" i="6"/>
  <c r="AA281" i="6"/>
  <c r="Y281" i="6"/>
  <c r="W281" i="6"/>
  <c r="U281" i="6"/>
  <c r="S281" i="6"/>
  <c r="Q281" i="6"/>
  <c r="O281" i="6"/>
  <c r="M281" i="6"/>
  <c r="K281" i="6"/>
  <c r="I281" i="6"/>
  <c r="G281" i="6"/>
  <c r="AO280" i="6"/>
  <c r="AM280" i="6"/>
  <c r="AK280" i="6"/>
  <c r="AI280" i="6"/>
  <c r="AG280" i="6"/>
  <c r="AE280" i="6"/>
  <c r="AC280" i="6"/>
  <c r="AA280" i="6"/>
  <c r="Y280" i="6"/>
  <c r="W280" i="6"/>
  <c r="U280" i="6"/>
  <c r="S280" i="6"/>
  <c r="Q280" i="6"/>
  <c r="O280" i="6"/>
  <c r="M280" i="6"/>
  <c r="K280" i="6"/>
  <c r="I280" i="6"/>
  <c r="G280" i="6"/>
  <c r="AO279" i="6"/>
  <c r="AM279" i="6"/>
  <c r="AK279" i="6"/>
  <c r="AI279" i="6"/>
  <c r="AG279" i="6"/>
  <c r="AE279" i="6"/>
  <c r="AC279" i="6"/>
  <c r="AA279" i="6"/>
  <c r="Y279" i="6"/>
  <c r="W279" i="6"/>
  <c r="U279" i="6"/>
  <c r="S279" i="6"/>
  <c r="Q279" i="6"/>
  <c r="O279" i="6"/>
  <c r="M279" i="6"/>
  <c r="K279" i="6"/>
  <c r="I279" i="6"/>
  <c r="G279" i="6"/>
  <c r="AO278" i="6"/>
  <c r="AM278" i="6"/>
  <c r="AK278" i="6"/>
  <c r="AI278" i="6"/>
  <c r="AG278" i="6"/>
  <c r="AE278" i="6"/>
  <c r="AC278" i="6"/>
  <c r="AA278" i="6"/>
  <c r="Y278" i="6"/>
  <c r="W278" i="6"/>
  <c r="U278" i="6"/>
  <c r="S278" i="6"/>
  <c r="Q278" i="6"/>
  <c r="O278" i="6"/>
  <c r="M278" i="6"/>
  <c r="K278" i="6"/>
  <c r="I278" i="6"/>
  <c r="G278" i="6"/>
  <c r="AO277" i="6"/>
  <c r="AM277" i="6"/>
  <c r="AK277" i="6"/>
  <c r="AI277" i="6"/>
  <c r="AG277" i="6"/>
  <c r="AE277" i="6"/>
  <c r="AC277" i="6"/>
  <c r="AA277" i="6"/>
  <c r="Y277" i="6"/>
  <c r="W277" i="6"/>
  <c r="U277" i="6"/>
  <c r="S277" i="6"/>
  <c r="Q277" i="6"/>
  <c r="O277" i="6"/>
  <c r="M277" i="6"/>
  <c r="K277" i="6"/>
  <c r="I277" i="6"/>
  <c r="G277" i="6"/>
  <c r="AO276" i="6"/>
  <c r="AM276" i="6"/>
  <c r="AK276" i="6"/>
  <c r="AI276" i="6"/>
  <c r="AG276" i="6"/>
  <c r="AE276" i="6"/>
  <c r="AC276" i="6"/>
  <c r="AA276" i="6"/>
  <c r="Y276" i="6"/>
  <c r="W276" i="6"/>
  <c r="U276" i="6"/>
  <c r="S276" i="6"/>
  <c r="Q276" i="6"/>
  <c r="O276" i="6"/>
  <c r="M276" i="6"/>
  <c r="K276" i="6"/>
  <c r="I276" i="6"/>
  <c r="G276" i="6"/>
  <c r="AO275" i="6"/>
  <c r="AM275" i="6"/>
  <c r="AK275" i="6"/>
  <c r="AI275" i="6"/>
  <c r="AG275" i="6"/>
  <c r="AE275" i="6"/>
  <c r="AC275" i="6"/>
  <c r="AA275" i="6"/>
  <c r="Y275" i="6"/>
  <c r="W275" i="6"/>
  <c r="U275" i="6"/>
  <c r="S275" i="6"/>
  <c r="Q275" i="6"/>
  <c r="O275" i="6"/>
  <c r="M275" i="6"/>
  <c r="K275" i="6"/>
  <c r="I275" i="6"/>
  <c r="G275" i="6"/>
  <c r="AO274" i="6"/>
  <c r="AM274" i="6"/>
  <c r="AK274" i="6"/>
  <c r="AI274" i="6"/>
  <c r="AG274" i="6"/>
  <c r="AE274" i="6"/>
  <c r="AC274" i="6"/>
  <c r="AA274" i="6"/>
  <c r="Y274" i="6"/>
  <c r="W274" i="6"/>
  <c r="U274" i="6"/>
  <c r="S274" i="6"/>
  <c r="Q274" i="6"/>
  <c r="O274" i="6"/>
  <c r="M274" i="6"/>
  <c r="K274" i="6"/>
  <c r="I274" i="6"/>
  <c r="G274" i="6"/>
  <c r="AO273" i="6"/>
  <c r="AM273" i="6"/>
  <c r="AK273" i="6"/>
  <c r="AI273" i="6"/>
  <c r="AG273" i="6"/>
  <c r="AE273" i="6"/>
  <c r="AC273" i="6"/>
  <c r="AA273" i="6"/>
  <c r="Y273" i="6"/>
  <c r="W273" i="6"/>
  <c r="U273" i="6"/>
  <c r="S273" i="6"/>
  <c r="Q273" i="6"/>
  <c r="O273" i="6"/>
  <c r="M273" i="6"/>
  <c r="K273" i="6"/>
  <c r="I273" i="6"/>
  <c r="G273" i="6"/>
  <c r="AO272" i="6"/>
  <c r="AM272" i="6"/>
  <c r="AK272" i="6"/>
  <c r="AI272" i="6"/>
  <c r="AG272" i="6"/>
  <c r="AE272" i="6"/>
  <c r="AC272" i="6"/>
  <c r="AA272" i="6"/>
  <c r="Y272" i="6"/>
  <c r="W272" i="6"/>
  <c r="U272" i="6"/>
  <c r="S272" i="6"/>
  <c r="Q272" i="6"/>
  <c r="O272" i="6"/>
  <c r="M272" i="6"/>
  <c r="K272" i="6"/>
  <c r="I272" i="6"/>
  <c r="G272" i="6"/>
  <c r="AO271" i="6"/>
  <c r="AM271" i="6"/>
  <c r="AK271" i="6"/>
  <c r="AI271" i="6"/>
  <c r="AG271" i="6"/>
  <c r="AE271" i="6"/>
  <c r="AC271" i="6"/>
  <c r="AA271" i="6"/>
  <c r="Y271" i="6"/>
  <c r="W271" i="6"/>
  <c r="U271" i="6"/>
  <c r="S271" i="6"/>
  <c r="Q271" i="6"/>
  <c r="O271" i="6"/>
  <c r="M271" i="6"/>
  <c r="K271" i="6"/>
  <c r="I271" i="6"/>
  <c r="G271" i="6"/>
  <c r="AO270" i="6"/>
  <c r="AM270" i="6"/>
  <c r="AK270" i="6"/>
  <c r="AI270" i="6"/>
  <c r="AG270" i="6"/>
  <c r="AE270" i="6"/>
  <c r="AC270" i="6"/>
  <c r="AA270" i="6"/>
  <c r="Y270" i="6"/>
  <c r="W270" i="6"/>
  <c r="U270" i="6"/>
  <c r="S270" i="6"/>
  <c r="Q270" i="6"/>
  <c r="O270" i="6"/>
  <c r="M270" i="6"/>
  <c r="K270" i="6"/>
  <c r="I270" i="6"/>
  <c r="G270" i="6"/>
  <c r="AO269" i="6"/>
  <c r="AM269" i="6"/>
  <c r="AK269" i="6"/>
  <c r="AI269" i="6"/>
  <c r="AG269" i="6"/>
  <c r="AE269" i="6"/>
  <c r="AC269" i="6"/>
  <c r="AA269" i="6"/>
  <c r="Y269" i="6"/>
  <c r="W269" i="6"/>
  <c r="U269" i="6"/>
  <c r="S269" i="6"/>
  <c r="Q269" i="6"/>
  <c r="O269" i="6"/>
  <c r="M269" i="6"/>
  <c r="K269" i="6"/>
  <c r="I269" i="6"/>
  <c r="G269" i="6"/>
  <c r="AO268" i="6"/>
  <c r="AM268" i="6"/>
  <c r="AK268" i="6"/>
  <c r="AI268" i="6"/>
  <c r="AG268" i="6"/>
  <c r="AE268" i="6"/>
  <c r="AC268" i="6"/>
  <c r="AA268" i="6"/>
  <c r="Y268" i="6"/>
  <c r="W268" i="6"/>
  <c r="U268" i="6"/>
  <c r="S268" i="6"/>
  <c r="Q268" i="6"/>
  <c r="O268" i="6"/>
  <c r="M268" i="6"/>
  <c r="K268" i="6"/>
  <c r="I268" i="6"/>
  <c r="G268" i="6"/>
  <c r="AO267" i="6"/>
  <c r="AM267" i="6"/>
  <c r="AK267" i="6"/>
  <c r="AI267" i="6"/>
  <c r="AG267" i="6"/>
  <c r="AE267" i="6"/>
  <c r="AC267" i="6"/>
  <c r="AA267" i="6"/>
  <c r="Y267" i="6"/>
  <c r="W267" i="6"/>
  <c r="U267" i="6"/>
  <c r="S267" i="6"/>
  <c r="Q267" i="6"/>
  <c r="O267" i="6"/>
  <c r="M267" i="6"/>
  <c r="K267" i="6"/>
  <c r="I267" i="6"/>
  <c r="G267" i="6"/>
  <c r="AO266" i="6"/>
  <c r="AM266" i="6"/>
  <c r="AK266" i="6"/>
  <c r="AI266" i="6"/>
  <c r="AG266" i="6"/>
  <c r="AE266" i="6"/>
  <c r="AC266" i="6"/>
  <c r="AA266" i="6"/>
  <c r="Y266" i="6"/>
  <c r="W266" i="6"/>
  <c r="U266" i="6"/>
  <c r="S266" i="6"/>
  <c r="Q266" i="6"/>
  <c r="O266" i="6"/>
  <c r="M266" i="6"/>
  <c r="K266" i="6"/>
  <c r="I266" i="6"/>
  <c r="G266" i="6"/>
  <c r="AO265" i="6"/>
  <c r="AM265" i="6"/>
  <c r="AK265" i="6"/>
  <c r="AI265" i="6"/>
  <c r="AG265" i="6"/>
  <c r="AE265" i="6"/>
  <c r="AC265" i="6"/>
  <c r="AA265" i="6"/>
  <c r="Y265" i="6"/>
  <c r="W265" i="6"/>
  <c r="U265" i="6"/>
  <c r="S265" i="6"/>
  <c r="Q265" i="6"/>
  <c r="O265" i="6"/>
  <c r="M265" i="6"/>
  <c r="K265" i="6"/>
  <c r="I265" i="6"/>
  <c r="G265" i="6"/>
  <c r="AO264" i="6"/>
  <c r="AM264" i="6"/>
  <c r="AK264" i="6"/>
  <c r="AI264" i="6"/>
  <c r="AG264" i="6"/>
  <c r="AE264" i="6"/>
  <c r="AC264" i="6"/>
  <c r="AA264" i="6"/>
  <c r="Y264" i="6"/>
  <c r="W264" i="6"/>
  <c r="U264" i="6"/>
  <c r="S264" i="6"/>
  <c r="Q264" i="6"/>
  <c r="O264" i="6"/>
  <c r="M264" i="6"/>
  <c r="K264" i="6"/>
  <c r="I264" i="6"/>
  <c r="G264" i="6"/>
  <c r="AO263" i="6"/>
  <c r="AM263" i="6"/>
  <c r="AK263" i="6"/>
  <c r="AI263" i="6"/>
  <c r="AG263" i="6"/>
  <c r="AE263" i="6"/>
  <c r="AC263" i="6"/>
  <c r="AA263" i="6"/>
  <c r="Y263" i="6"/>
  <c r="W263" i="6"/>
  <c r="U263" i="6"/>
  <c r="S263" i="6"/>
  <c r="Q263" i="6"/>
  <c r="O263" i="6"/>
  <c r="M263" i="6"/>
  <c r="K263" i="6"/>
  <c r="I263" i="6"/>
  <c r="G263" i="6"/>
  <c r="AO262" i="6"/>
  <c r="AM262" i="6"/>
  <c r="AK262" i="6"/>
  <c r="AI262" i="6"/>
  <c r="AG262" i="6"/>
  <c r="AE262" i="6"/>
  <c r="AC262" i="6"/>
  <c r="AA262" i="6"/>
  <c r="Y262" i="6"/>
  <c r="W262" i="6"/>
  <c r="U262" i="6"/>
  <c r="S262" i="6"/>
  <c r="Q262" i="6"/>
  <c r="O262" i="6"/>
  <c r="M262" i="6"/>
  <c r="K262" i="6"/>
  <c r="I262" i="6"/>
  <c r="G262" i="6"/>
  <c r="AO261" i="6"/>
  <c r="AM261" i="6"/>
  <c r="AK261" i="6"/>
  <c r="AI261" i="6"/>
  <c r="AG261" i="6"/>
  <c r="AE261" i="6"/>
  <c r="AC261" i="6"/>
  <c r="AA261" i="6"/>
  <c r="Y261" i="6"/>
  <c r="W261" i="6"/>
  <c r="U261" i="6"/>
  <c r="S261" i="6"/>
  <c r="Q261" i="6"/>
  <c r="O261" i="6"/>
  <c r="M261" i="6"/>
  <c r="K261" i="6"/>
  <c r="I261" i="6"/>
  <c r="G261" i="6"/>
  <c r="AO260" i="6"/>
  <c r="AM260" i="6"/>
  <c r="AK260" i="6"/>
  <c r="AI260" i="6"/>
  <c r="AG260" i="6"/>
  <c r="AE260" i="6"/>
  <c r="AC260" i="6"/>
  <c r="AA260" i="6"/>
  <c r="Y260" i="6"/>
  <c r="W260" i="6"/>
  <c r="U260" i="6"/>
  <c r="S260" i="6"/>
  <c r="Q260" i="6"/>
  <c r="O260" i="6"/>
  <c r="M260" i="6"/>
  <c r="K260" i="6"/>
  <c r="I260" i="6"/>
  <c r="G260" i="6"/>
  <c r="AO259" i="6"/>
  <c r="AM259" i="6"/>
  <c r="AK259" i="6"/>
  <c r="AI259" i="6"/>
  <c r="AG259" i="6"/>
  <c r="AE259" i="6"/>
  <c r="AC259" i="6"/>
  <c r="AA259" i="6"/>
  <c r="Y259" i="6"/>
  <c r="W259" i="6"/>
  <c r="U259" i="6"/>
  <c r="S259" i="6"/>
  <c r="Q259" i="6"/>
  <c r="O259" i="6"/>
  <c r="M259" i="6"/>
  <c r="K259" i="6"/>
  <c r="I259" i="6"/>
  <c r="G259" i="6"/>
  <c r="AO258" i="6"/>
  <c r="AM258" i="6"/>
  <c r="AK258" i="6"/>
  <c r="AI258" i="6"/>
  <c r="AG258" i="6"/>
  <c r="AE258" i="6"/>
  <c r="AC258" i="6"/>
  <c r="AA258" i="6"/>
  <c r="Y258" i="6"/>
  <c r="W258" i="6"/>
  <c r="U258" i="6"/>
  <c r="S258" i="6"/>
  <c r="Q258" i="6"/>
  <c r="O258" i="6"/>
  <c r="M258" i="6"/>
  <c r="K258" i="6"/>
  <c r="I258" i="6"/>
  <c r="G258" i="6"/>
  <c r="AO257" i="6"/>
  <c r="AM257" i="6"/>
  <c r="AK257" i="6"/>
  <c r="AI257" i="6"/>
  <c r="AG257" i="6"/>
  <c r="AE257" i="6"/>
  <c r="AC257" i="6"/>
  <c r="AA257" i="6"/>
  <c r="Y257" i="6"/>
  <c r="W257" i="6"/>
  <c r="U257" i="6"/>
  <c r="S257" i="6"/>
  <c r="Q257" i="6"/>
  <c r="O257" i="6"/>
  <c r="M257" i="6"/>
  <c r="K257" i="6"/>
  <c r="I257" i="6"/>
  <c r="G257" i="6"/>
  <c r="AO256" i="6"/>
  <c r="AM256" i="6"/>
  <c r="AK256" i="6"/>
  <c r="AI256" i="6"/>
  <c r="AG256" i="6"/>
  <c r="AE256" i="6"/>
  <c r="AC256" i="6"/>
  <c r="AA256" i="6"/>
  <c r="Y256" i="6"/>
  <c r="W256" i="6"/>
  <c r="U256" i="6"/>
  <c r="S256" i="6"/>
  <c r="Q256" i="6"/>
  <c r="O256" i="6"/>
  <c r="M256" i="6"/>
  <c r="K256" i="6"/>
  <c r="I256" i="6"/>
  <c r="G256" i="6"/>
  <c r="AO255" i="6"/>
  <c r="AM255" i="6"/>
  <c r="AK255" i="6"/>
  <c r="AI255" i="6"/>
  <c r="AG255" i="6"/>
  <c r="AE255" i="6"/>
  <c r="AC255" i="6"/>
  <c r="AA255" i="6"/>
  <c r="Y255" i="6"/>
  <c r="W255" i="6"/>
  <c r="U255" i="6"/>
  <c r="S255" i="6"/>
  <c r="Q255" i="6"/>
  <c r="O255" i="6"/>
  <c r="M255" i="6"/>
  <c r="K255" i="6"/>
  <c r="I255" i="6"/>
  <c r="G255" i="6"/>
  <c r="AO254" i="6"/>
  <c r="AM254" i="6"/>
  <c r="AK254" i="6"/>
  <c r="AI254" i="6"/>
  <c r="AG254" i="6"/>
  <c r="AE254" i="6"/>
  <c r="AC254" i="6"/>
  <c r="AA254" i="6"/>
  <c r="Y254" i="6"/>
  <c r="W254" i="6"/>
  <c r="U254" i="6"/>
  <c r="S254" i="6"/>
  <c r="Q254" i="6"/>
  <c r="O254" i="6"/>
  <c r="M254" i="6"/>
  <c r="K254" i="6"/>
  <c r="I254" i="6"/>
  <c r="G254" i="6"/>
  <c r="AO253" i="6"/>
  <c r="AM253" i="6"/>
  <c r="AK253" i="6"/>
  <c r="AI253" i="6"/>
  <c r="AG253" i="6"/>
  <c r="AE253" i="6"/>
  <c r="AC253" i="6"/>
  <c r="AA253" i="6"/>
  <c r="Y253" i="6"/>
  <c r="W253" i="6"/>
  <c r="U253" i="6"/>
  <c r="S253" i="6"/>
  <c r="Q253" i="6"/>
  <c r="O253" i="6"/>
  <c r="M253" i="6"/>
  <c r="K253" i="6"/>
  <c r="I253" i="6"/>
  <c r="G253" i="6"/>
  <c r="AO252" i="6"/>
  <c r="AM252" i="6"/>
  <c r="AK252" i="6"/>
  <c r="AI252" i="6"/>
  <c r="AG252" i="6"/>
  <c r="AE252" i="6"/>
  <c r="AC252" i="6"/>
  <c r="AA252" i="6"/>
  <c r="Y252" i="6"/>
  <c r="W252" i="6"/>
  <c r="U252" i="6"/>
  <c r="S252" i="6"/>
  <c r="Q252" i="6"/>
  <c r="O252" i="6"/>
  <c r="M252" i="6"/>
  <c r="K252" i="6"/>
  <c r="I252" i="6"/>
  <c r="G252" i="6"/>
  <c r="AO251" i="6"/>
  <c r="AM251" i="6"/>
  <c r="AK251" i="6"/>
  <c r="AI251" i="6"/>
  <c r="AG251" i="6"/>
  <c r="AE251" i="6"/>
  <c r="AC251" i="6"/>
  <c r="AA251" i="6"/>
  <c r="Y251" i="6"/>
  <c r="W251" i="6"/>
  <c r="U251" i="6"/>
  <c r="S251" i="6"/>
  <c r="Q251" i="6"/>
  <c r="O251" i="6"/>
  <c r="M251" i="6"/>
  <c r="K251" i="6"/>
  <c r="I251" i="6"/>
  <c r="G251" i="6"/>
  <c r="AO250" i="6"/>
  <c r="AM250" i="6"/>
  <c r="AK250" i="6"/>
  <c r="AI250" i="6"/>
  <c r="AG250" i="6"/>
  <c r="AE250" i="6"/>
  <c r="AC250" i="6"/>
  <c r="AA250" i="6"/>
  <c r="Y250" i="6"/>
  <c r="W250" i="6"/>
  <c r="U250" i="6"/>
  <c r="S250" i="6"/>
  <c r="Q250" i="6"/>
  <c r="O250" i="6"/>
  <c r="M250" i="6"/>
  <c r="K250" i="6"/>
  <c r="I250" i="6"/>
  <c r="G250" i="6"/>
  <c r="AO249" i="6"/>
  <c r="AM249" i="6"/>
  <c r="AK249" i="6"/>
  <c r="AI249" i="6"/>
  <c r="AG249" i="6"/>
  <c r="AE249" i="6"/>
  <c r="AC249" i="6"/>
  <c r="AA249" i="6"/>
  <c r="Y249" i="6"/>
  <c r="W249" i="6"/>
  <c r="U249" i="6"/>
  <c r="S249" i="6"/>
  <c r="Q249" i="6"/>
  <c r="O249" i="6"/>
  <c r="M249" i="6"/>
  <c r="K249" i="6"/>
  <c r="I249" i="6"/>
  <c r="G249" i="6"/>
  <c r="AO248" i="6"/>
  <c r="AM248" i="6"/>
  <c r="AK248" i="6"/>
  <c r="AI248" i="6"/>
  <c r="AG248" i="6"/>
  <c r="AE248" i="6"/>
  <c r="AC248" i="6"/>
  <c r="AA248" i="6"/>
  <c r="Y248" i="6"/>
  <c r="W248" i="6"/>
  <c r="U248" i="6"/>
  <c r="S248" i="6"/>
  <c r="Q248" i="6"/>
  <c r="O248" i="6"/>
  <c r="M248" i="6"/>
  <c r="K248" i="6"/>
  <c r="I248" i="6"/>
  <c r="G248" i="6"/>
  <c r="AO247" i="6"/>
  <c r="AM247" i="6"/>
  <c r="AK247" i="6"/>
  <c r="AI247" i="6"/>
  <c r="AG247" i="6"/>
  <c r="AE247" i="6"/>
  <c r="AC247" i="6"/>
  <c r="AA247" i="6"/>
  <c r="Y247" i="6"/>
  <c r="W247" i="6"/>
  <c r="U247" i="6"/>
  <c r="S247" i="6"/>
  <c r="Q247" i="6"/>
  <c r="O247" i="6"/>
  <c r="M247" i="6"/>
  <c r="K247" i="6"/>
  <c r="I247" i="6"/>
  <c r="G247" i="6"/>
  <c r="AO246" i="6"/>
  <c r="AM246" i="6"/>
  <c r="AK246" i="6"/>
  <c r="AI246" i="6"/>
  <c r="AG246" i="6"/>
  <c r="AE246" i="6"/>
  <c r="AC246" i="6"/>
  <c r="AA246" i="6"/>
  <c r="Y246" i="6"/>
  <c r="W246" i="6"/>
  <c r="U246" i="6"/>
  <c r="S246" i="6"/>
  <c r="Q246" i="6"/>
  <c r="O246" i="6"/>
  <c r="M246" i="6"/>
  <c r="K246" i="6"/>
  <c r="I246" i="6"/>
  <c r="G246" i="6"/>
  <c r="AO245" i="6"/>
  <c r="AM245" i="6"/>
  <c r="AK245" i="6"/>
  <c r="AI245" i="6"/>
  <c r="AG245" i="6"/>
  <c r="AE245" i="6"/>
  <c r="AC245" i="6"/>
  <c r="AA245" i="6"/>
  <c r="Y245" i="6"/>
  <c r="W245" i="6"/>
  <c r="U245" i="6"/>
  <c r="S245" i="6"/>
  <c r="Q245" i="6"/>
  <c r="O245" i="6"/>
  <c r="M245" i="6"/>
  <c r="K245" i="6"/>
  <c r="I245" i="6"/>
  <c r="G245" i="6"/>
  <c r="AO244" i="6"/>
  <c r="AM244" i="6"/>
  <c r="AK244" i="6"/>
  <c r="AI244" i="6"/>
  <c r="AG244" i="6"/>
  <c r="AE244" i="6"/>
  <c r="AC244" i="6"/>
  <c r="AA244" i="6"/>
  <c r="Y244" i="6"/>
  <c r="W244" i="6"/>
  <c r="U244" i="6"/>
  <c r="S244" i="6"/>
  <c r="Q244" i="6"/>
  <c r="O244" i="6"/>
  <c r="M244" i="6"/>
  <c r="K244" i="6"/>
  <c r="I244" i="6"/>
  <c r="G244" i="6"/>
  <c r="AO243" i="6"/>
  <c r="AM243" i="6"/>
  <c r="AK243" i="6"/>
  <c r="AI243" i="6"/>
  <c r="AG243" i="6"/>
  <c r="AE243" i="6"/>
  <c r="AC243" i="6"/>
  <c r="AA243" i="6"/>
  <c r="Y243" i="6"/>
  <c r="W243" i="6"/>
  <c r="U243" i="6"/>
  <c r="S243" i="6"/>
  <c r="Q243" i="6"/>
  <c r="O243" i="6"/>
  <c r="M243" i="6"/>
  <c r="K243" i="6"/>
  <c r="I243" i="6"/>
  <c r="G243" i="6"/>
  <c r="AO242" i="6"/>
  <c r="AM242" i="6"/>
  <c r="AK242" i="6"/>
  <c r="AI242" i="6"/>
  <c r="AG242" i="6"/>
  <c r="AE242" i="6"/>
  <c r="AC242" i="6"/>
  <c r="AA242" i="6"/>
  <c r="Y242" i="6"/>
  <c r="W242" i="6"/>
  <c r="U242" i="6"/>
  <c r="S242" i="6"/>
  <c r="Q242" i="6"/>
  <c r="O242" i="6"/>
  <c r="M242" i="6"/>
  <c r="K242" i="6"/>
  <c r="I242" i="6"/>
  <c r="G242" i="6"/>
  <c r="AO241" i="6"/>
  <c r="AM241" i="6"/>
  <c r="AK241" i="6"/>
  <c r="AI241" i="6"/>
  <c r="AG241" i="6"/>
  <c r="AE241" i="6"/>
  <c r="AC241" i="6"/>
  <c r="AA241" i="6"/>
  <c r="Y241" i="6"/>
  <c r="W241" i="6"/>
  <c r="U241" i="6"/>
  <c r="S241" i="6"/>
  <c r="Q241" i="6"/>
  <c r="O241" i="6"/>
  <c r="M241" i="6"/>
  <c r="K241" i="6"/>
  <c r="I241" i="6"/>
  <c r="G241" i="6"/>
  <c r="AO240" i="6"/>
  <c r="AM240" i="6"/>
  <c r="AK240" i="6"/>
  <c r="AI240" i="6"/>
  <c r="AG240" i="6"/>
  <c r="AE240" i="6"/>
  <c r="AC240" i="6"/>
  <c r="AA240" i="6"/>
  <c r="Y240" i="6"/>
  <c r="W240" i="6"/>
  <c r="U240" i="6"/>
  <c r="S240" i="6"/>
  <c r="Q240" i="6"/>
  <c r="O240" i="6"/>
  <c r="M240" i="6"/>
  <c r="K240" i="6"/>
  <c r="I240" i="6"/>
  <c r="G240" i="6"/>
  <c r="AO239" i="6"/>
  <c r="AM239" i="6"/>
  <c r="AK239" i="6"/>
  <c r="AI239" i="6"/>
  <c r="AG239" i="6"/>
  <c r="AE239" i="6"/>
  <c r="AC239" i="6"/>
  <c r="AA239" i="6"/>
  <c r="Y239" i="6"/>
  <c r="W239" i="6"/>
  <c r="U239" i="6"/>
  <c r="S239" i="6"/>
  <c r="Q239" i="6"/>
  <c r="O239" i="6"/>
  <c r="M239" i="6"/>
  <c r="K239" i="6"/>
  <c r="I239" i="6"/>
  <c r="G239" i="6"/>
  <c r="AO238" i="6"/>
  <c r="AM238" i="6"/>
  <c r="AK238" i="6"/>
  <c r="AI238" i="6"/>
  <c r="AG238" i="6"/>
  <c r="AE238" i="6"/>
  <c r="AC238" i="6"/>
  <c r="AA238" i="6"/>
  <c r="Y238" i="6"/>
  <c r="W238" i="6"/>
  <c r="U238" i="6"/>
  <c r="S238" i="6"/>
  <c r="Q238" i="6"/>
  <c r="O238" i="6"/>
  <c r="M238" i="6"/>
  <c r="K238" i="6"/>
  <c r="I238" i="6"/>
  <c r="G238" i="6"/>
  <c r="AO237" i="6"/>
  <c r="AM237" i="6"/>
  <c r="AK237" i="6"/>
  <c r="AI237" i="6"/>
  <c r="AG237" i="6"/>
  <c r="AE237" i="6"/>
  <c r="AC237" i="6"/>
  <c r="AA237" i="6"/>
  <c r="Y237" i="6"/>
  <c r="W237" i="6"/>
  <c r="U237" i="6"/>
  <c r="S237" i="6"/>
  <c r="Q237" i="6"/>
  <c r="O237" i="6"/>
  <c r="M237" i="6"/>
  <c r="K237" i="6"/>
  <c r="I237" i="6"/>
  <c r="G237" i="6"/>
  <c r="AO236" i="6"/>
  <c r="AM236" i="6"/>
  <c r="AK236" i="6"/>
  <c r="AI236" i="6"/>
  <c r="AG236" i="6"/>
  <c r="AE236" i="6"/>
  <c r="AC236" i="6"/>
  <c r="AA236" i="6"/>
  <c r="Y236" i="6"/>
  <c r="W236" i="6"/>
  <c r="U236" i="6"/>
  <c r="S236" i="6"/>
  <c r="Q236" i="6"/>
  <c r="O236" i="6"/>
  <c r="M236" i="6"/>
  <c r="K236" i="6"/>
  <c r="I236" i="6"/>
  <c r="G236" i="6"/>
  <c r="AO235" i="6"/>
  <c r="AM235" i="6"/>
  <c r="AK235" i="6"/>
  <c r="AI235" i="6"/>
  <c r="AG235" i="6"/>
  <c r="AE235" i="6"/>
  <c r="AC235" i="6"/>
  <c r="AA235" i="6"/>
  <c r="Y235" i="6"/>
  <c r="W235" i="6"/>
  <c r="U235" i="6"/>
  <c r="S235" i="6"/>
  <c r="Q235" i="6"/>
  <c r="O235" i="6"/>
  <c r="M235" i="6"/>
  <c r="K235" i="6"/>
  <c r="I235" i="6"/>
  <c r="G235" i="6"/>
  <c r="AO234" i="6"/>
  <c r="AM234" i="6"/>
  <c r="AK234" i="6"/>
  <c r="AI234" i="6"/>
  <c r="AG234" i="6"/>
  <c r="AE234" i="6"/>
  <c r="AC234" i="6"/>
  <c r="AA234" i="6"/>
  <c r="Y234" i="6"/>
  <c r="W234" i="6"/>
  <c r="U234" i="6"/>
  <c r="S234" i="6"/>
  <c r="Q234" i="6"/>
  <c r="O234" i="6"/>
  <c r="M234" i="6"/>
  <c r="K234" i="6"/>
  <c r="I234" i="6"/>
  <c r="G234" i="6"/>
  <c r="AO233" i="6"/>
  <c r="AM233" i="6"/>
  <c r="AK233" i="6"/>
  <c r="AI233" i="6"/>
  <c r="AG233" i="6"/>
  <c r="AE233" i="6"/>
  <c r="AC233" i="6"/>
  <c r="AA233" i="6"/>
  <c r="Y233" i="6"/>
  <c r="W233" i="6"/>
  <c r="U233" i="6"/>
  <c r="S233" i="6"/>
  <c r="Q233" i="6"/>
  <c r="O233" i="6"/>
  <c r="M233" i="6"/>
  <c r="K233" i="6"/>
  <c r="I233" i="6"/>
  <c r="G233" i="6"/>
  <c r="AO232" i="6"/>
  <c r="AM232" i="6"/>
  <c r="AK232" i="6"/>
  <c r="AI232" i="6"/>
  <c r="AG232" i="6"/>
  <c r="AE232" i="6"/>
  <c r="AC232" i="6"/>
  <c r="AA232" i="6"/>
  <c r="Y232" i="6"/>
  <c r="W232" i="6"/>
  <c r="U232" i="6"/>
  <c r="S232" i="6"/>
  <c r="Q232" i="6"/>
  <c r="O232" i="6"/>
  <c r="M232" i="6"/>
  <c r="K232" i="6"/>
  <c r="I232" i="6"/>
  <c r="G232" i="6"/>
  <c r="AO231" i="6"/>
  <c r="AM231" i="6"/>
  <c r="AK231" i="6"/>
  <c r="AI231" i="6"/>
  <c r="AG231" i="6"/>
  <c r="AE231" i="6"/>
  <c r="AC231" i="6"/>
  <c r="AA231" i="6"/>
  <c r="Y231" i="6"/>
  <c r="W231" i="6"/>
  <c r="U231" i="6"/>
  <c r="S231" i="6"/>
  <c r="Q231" i="6"/>
  <c r="O231" i="6"/>
  <c r="M231" i="6"/>
  <c r="K231" i="6"/>
  <c r="I231" i="6"/>
  <c r="G231" i="6"/>
  <c r="AO230" i="6"/>
  <c r="AM230" i="6"/>
  <c r="AK230" i="6"/>
  <c r="AI230" i="6"/>
  <c r="AG230" i="6"/>
  <c r="AE230" i="6"/>
  <c r="AC230" i="6"/>
  <c r="AA230" i="6"/>
  <c r="Y230" i="6"/>
  <c r="W230" i="6"/>
  <c r="U230" i="6"/>
  <c r="S230" i="6"/>
  <c r="Q230" i="6"/>
  <c r="O230" i="6"/>
  <c r="M230" i="6"/>
  <c r="K230" i="6"/>
  <c r="I230" i="6"/>
  <c r="G230" i="6"/>
  <c r="AO229" i="6"/>
  <c r="AM229" i="6"/>
  <c r="AK229" i="6"/>
  <c r="AI229" i="6"/>
  <c r="AG229" i="6"/>
  <c r="AE229" i="6"/>
  <c r="AC229" i="6"/>
  <c r="AA229" i="6"/>
  <c r="Y229" i="6"/>
  <c r="W229" i="6"/>
  <c r="U229" i="6"/>
  <c r="S229" i="6"/>
  <c r="Q229" i="6"/>
  <c r="O229" i="6"/>
  <c r="M229" i="6"/>
  <c r="K229" i="6"/>
  <c r="I229" i="6"/>
  <c r="G229" i="6"/>
  <c r="AO228" i="6"/>
  <c r="AM228" i="6"/>
  <c r="AK228" i="6"/>
  <c r="AI228" i="6"/>
  <c r="AG228" i="6"/>
  <c r="AE228" i="6"/>
  <c r="AC228" i="6"/>
  <c r="AA228" i="6"/>
  <c r="Y228" i="6"/>
  <c r="W228" i="6"/>
  <c r="U228" i="6"/>
  <c r="S228" i="6"/>
  <c r="Q228" i="6"/>
  <c r="O228" i="6"/>
  <c r="M228" i="6"/>
  <c r="K228" i="6"/>
  <c r="I228" i="6"/>
  <c r="G228" i="6"/>
  <c r="AO227" i="6"/>
  <c r="AM227" i="6"/>
  <c r="AK227" i="6"/>
  <c r="AI227" i="6"/>
  <c r="AG227" i="6"/>
  <c r="AE227" i="6"/>
  <c r="AC227" i="6"/>
  <c r="AA227" i="6"/>
  <c r="Y227" i="6"/>
  <c r="W227" i="6"/>
  <c r="U227" i="6"/>
  <c r="S227" i="6"/>
  <c r="Q227" i="6"/>
  <c r="O227" i="6"/>
  <c r="M227" i="6"/>
  <c r="K227" i="6"/>
  <c r="I227" i="6"/>
  <c r="G227" i="6"/>
  <c r="AO226" i="6"/>
  <c r="AM226" i="6"/>
  <c r="AK226" i="6"/>
  <c r="AI226" i="6"/>
  <c r="AG226" i="6"/>
  <c r="AE226" i="6"/>
  <c r="AC226" i="6"/>
  <c r="AA226" i="6"/>
  <c r="Y226" i="6"/>
  <c r="W226" i="6"/>
  <c r="U226" i="6"/>
  <c r="S226" i="6"/>
  <c r="Q226" i="6"/>
  <c r="O226" i="6"/>
  <c r="M226" i="6"/>
  <c r="K226" i="6"/>
  <c r="I226" i="6"/>
  <c r="G226" i="6"/>
  <c r="AO225" i="6"/>
  <c r="AM225" i="6"/>
  <c r="AK225" i="6"/>
  <c r="AI225" i="6"/>
  <c r="AG225" i="6"/>
  <c r="AE225" i="6"/>
  <c r="AC225" i="6"/>
  <c r="AA225" i="6"/>
  <c r="Y225" i="6"/>
  <c r="W225" i="6"/>
  <c r="U225" i="6"/>
  <c r="S225" i="6"/>
  <c r="Q225" i="6"/>
  <c r="O225" i="6"/>
  <c r="M225" i="6"/>
  <c r="K225" i="6"/>
  <c r="I225" i="6"/>
  <c r="G225" i="6"/>
  <c r="AO224" i="6"/>
  <c r="AM224" i="6"/>
  <c r="AK224" i="6"/>
  <c r="AI224" i="6"/>
  <c r="AG224" i="6"/>
  <c r="AE224" i="6"/>
  <c r="AC224" i="6"/>
  <c r="AA224" i="6"/>
  <c r="Y224" i="6"/>
  <c r="W224" i="6"/>
  <c r="U224" i="6"/>
  <c r="S224" i="6"/>
  <c r="Q224" i="6"/>
  <c r="O224" i="6"/>
  <c r="M224" i="6"/>
  <c r="K224" i="6"/>
  <c r="I224" i="6"/>
  <c r="G224" i="6"/>
  <c r="AO223" i="6"/>
  <c r="AM223" i="6"/>
  <c r="AK223" i="6"/>
  <c r="AI223" i="6"/>
  <c r="AG223" i="6"/>
  <c r="AE223" i="6"/>
  <c r="AC223" i="6"/>
  <c r="AA223" i="6"/>
  <c r="Y223" i="6"/>
  <c r="W223" i="6"/>
  <c r="U223" i="6"/>
  <c r="S223" i="6"/>
  <c r="Q223" i="6"/>
  <c r="O223" i="6"/>
  <c r="M223" i="6"/>
  <c r="K223" i="6"/>
  <c r="I223" i="6"/>
  <c r="G223" i="6"/>
  <c r="AO222" i="6"/>
  <c r="AM222" i="6"/>
  <c r="AK222" i="6"/>
  <c r="AI222" i="6"/>
  <c r="AG222" i="6"/>
  <c r="AE222" i="6"/>
  <c r="AC222" i="6"/>
  <c r="AA222" i="6"/>
  <c r="Y222" i="6"/>
  <c r="W222" i="6"/>
  <c r="U222" i="6"/>
  <c r="S222" i="6"/>
  <c r="Q222" i="6"/>
  <c r="O222" i="6"/>
  <c r="M222" i="6"/>
  <c r="K222" i="6"/>
  <c r="I222" i="6"/>
  <c r="G222" i="6"/>
  <c r="AO221" i="6"/>
  <c r="AM221" i="6"/>
  <c r="AK221" i="6"/>
  <c r="AI221" i="6"/>
  <c r="AG221" i="6"/>
  <c r="AE221" i="6"/>
  <c r="AC221" i="6"/>
  <c r="AA221" i="6"/>
  <c r="Y221" i="6"/>
  <c r="W221" i="6"/>
  <c r="U221" i="6"/>
  <c r="S221" i="6"/>
  <c r="Q221" i="6"/>
  <c r="O221" i="6"/>
  <c r="M221" i="6"/>
  <c r="K221" i="6"/>
  <c r="I221" i="6"/>
  <c r="G221" i="6"/>
  <c r="AO220" i="6"/>
  <c r="AM220" i="6"/>
  <c r="AK220" i="6"/>
  <c r="AI220" i="6"/>
  <c r="AG220" i="6"/>
  <c r="AE220" i="6"/>
  <c r="AC220" i="6"/>
  <c r="AA220" i="6"/>
  <c r="Y220" i="6"/>
  <c r="W220" i="6"/>
  <c r="U220" i="6"/>
  <c r="S220" i="6"/>
  <c r="Q220" i="6"/>
  <c r="O220" i="6"/>
  <c r="M220" i="6"/>
  <c r="K220" i="6"/>
  <c r="I220" i="6"/>
  <c r="G220" i="6"/>
  <c r="AO219" i="6"/>
  <c r="AM219" i="6"/>
  <c r="AK219" i="6"/>
  <c r="AI219" i="6"/>
  <c r="AG219" i="6"/>
  <c r="AE219" i="6"/>
  <c r="AC219" i="6"/>
  <c r="AA219" i="6"/>
  <c r="Y219" i="6"/>
  <c r="W219" i="6"/>
  <c r="U219" i="6"/>
  <c r="S219" i="6"/>
  <c r="Q219" i="6"/>
  <c r="O219" i="6"/>
  <c r="M219" i="6"/>
  <c r="K219" i="6"/>
  <c r="I219" i="6"/>
  <c r="G219" i="6"/>
  <c r="AO218" i="6"/>
  <c r="AM218" i="6"/>
  <c r="AK218" i="6"/>
  <c r="AI218" i="6"/>
  <c r="AG218" i="6"/>
  <c r="AE218" i="6"/>
  <c r="AC218" i="6"/>
  <c r="AA218" i="6"/>
  <c r="Y218" i="6"/>
  <c r="W218" i="6"/>
  <c r="U218" i="6"/>
  <c r="S218" i="6"/>
  <c r="Q218" i="6"/>
  <c r="O218" i="6"/>
  <c r="M218" i="6"/>
  <c r="K218" i="6"/>
  <c r="I218" i="6"/>
  <c r="G218" i="6"/>
  <c r="AO217" i="6"/>
  <c r="AM217" i="6"/>
  <c r="AK217" i="6"/>
  <c r="AI217" i="6"/>
  <c r="AG217" i="6"/>
  <c r="AE217" i="6"/>
  <c r="AC217" i="6"/>
  <c r="AA217" i="6"/>
  <c r="Y217" i="6"/>
  <c r="W217" i="6"/>
  <c r="U217" i="6"/>
  <c r="S217" i="6"/>
  <c r="Q217" i="6"/>
  <c r="O217" i="6"/>
  <c r="M217" i="6"/>
  <c r="K217" i="6"/>
  <c r="I217" i="6"/>
  <c r="G217" i="6"/>
  <c r="AO216" i="6"/>
  <c r="AM216" i="6"/>
  <c r="AK216" i="6"/>
  <c r="AI216" i="6"/>
  <c r="AG216" i="6"/>
  <c r="AE216" i="6"/>
  <c r="AC216" i="6"/>
  <c r="AA216" i="6"/>
  <c r="Y216" i="6"/>
  <c r="W216" i="6"/>
  <c r="U216" i="6"/>
  <c r="S216" i="6"/>
  <c r="Q216" i="6"/>
  <c r="O216" i="6"/>
  <c r="M216" i="6"/>
  <c r="K216" i="6"/>
  <c r="I216" i="6"/>
  <c r="G216" i="6"/>
  <c r="AO215" i="6"/>
  <c r="AM215" i="6"/>
  <c r="AK215" i="6"/>
  <c r="AI215" i="6"/>
  <c r="AG215" i="6"/>
  <c r="AE215" i="6"/>
  <c r="AC215" i="6"/>
  <c r="AA215" i="6"/>
  <c r="Y215" i="6"/>
  <c r="W215" i="6"/>
  <c r="U215" i="6"/>
  <c r="S215" i="6"/>
  <c r="Q215" i="6"/>
  <c r="O215" i="6"/>
  <c r="M215" i="6"/>
  <c r="K215" i="6"/>
  <c r="I215" i="6"/>
  <c r="G215" i="6"/>
  <c r="AO214" i="6"/>
  <c r="AM214" i="6"/>
  <c r="AK214" i="6"/>
  <c r="AI214" i="6"/>
  <c r="AG214" i="6"/>
  <c r="AE214" i="6"/>
  <c r="AC214" i="6"/>
  <c r="AA214" i="6"/>
  <c r="Y214" i="6"/>
  <c r="W214" i="6"/>
  <c r="U214" i="6"/>
  <c r="S214" i="6"/>
  <c r="Q214" i="6"/>
  <c r="O214" i="6"/>
  <c r="M214" i="6"/>
  <c r="K214" i="6"/>
  <c r="I214" i="6"/>
  <c r="G214" i="6"/>
  <c r="AO213" i="6"/>
  <c r="AM213" i="6"/>
  <c r="AK213" i="6"/>
  <c r="AI213" i="6"/>
  <c r="AG213" i="6"/>
  <c r="AE213" i="6"/>
  <c r="AC213" i="6"/>
  <c r="AA213" i="6"/>
  <c r="Y213" i="6"/>
  <c r="W213" i="6"/>
  <c r="U213" i="6"/>
  <c r="S213" i="6"/>
  <c r="Q213" i="6"/>
  <c r="O213" i="6"/>
  <c r="M213" i="6"/>
  <c r="K213" i="6"/>
  <c r="I213" i="6"/>
  <c r="G213" i="6"/>
  <c r="AO212" i="6"/>
  <c r="AM212" i="6"/>
  <c r="AK212" i="6"/>
  <c r="AI212" i="6"/>
  <c r="AG212" i="6"/>
  <c r="AE212" i="6"/>
  <c r="AC212" i="6"/>
  <c r="AA212" i="6"/>
  <c r="Y212" i="6"/>
  <c r="W212" i="6"/>
  <c r="U212" i="6"/>
  <c r="S212" i="6"/>
  <c r="Q212" i="6"/>
  <c r="O212" i="6"/>
  <c r="M212" i="6"/>
  <c r="K212" i="6"/>
  <c r="I212" i="6"/>
  <c r="G212" i="6"/>
  <c r="AO211" i="6"/>
  <c r="AM211" i="6"/>
  <c r="AK211" i="6"/>
  <c r="AI211" i="6"/>
  <c r="AG211" i="6"/>
  <c r="AE211" i="6"/>
  <c r="AC211" i="6"/>
  <c r="AA211" i="6"/>
  <c r="Y211" i="6"/>
  <c r="W211" i="6"/>
  <c r="U211" i="6"/>
  <c r="S211" i="6"/>
  <c r="Q211" i="6"/>
  <c r="O211" i="6"/>
  <c r="M211" i="6"/>
  <c r="K211" i="6"/>
  <c r="I211" i="6"/>
  <c r="G211" i="6"/>
  <c r="AO210" i="6"/>
  <c r="AM210" i="6"/>
  <c r="AK210" i="6"/>
  <c r="AI210" i="6"/>
  <c r="AG210" i="6"/>
  <c r="AE210" i="6"/>
  <c r="AC210" i="6"/>
  <c r="AA210" i="6"/>
  <c r="Y210" i="6"/>
  <c r="W210" i="6"/>
  <c r="U210" i="6"/>
  <c r="S210" i="6"/>
  <c r="Q210" i="6"/>
  <c r="O210" i="6"/>
  <c r="M210" i="6"/>
  <c r="K210" i="6"/>
  <c r="I210" i="6"/>
  <c r="G210" i="6"/>
  <c r="AO209" i="6"/>
  <c r="AM209" i="6"/>
  <c r="AK209" i="6"/>
  <c r="AI209" i="6"/>
  <c r="AG209" i="6"/>
  <c r="AE209" i="6"/>
  <c r="AC209" i="6"/>
  <c r="AA209" i="6"/>
  <c r="Y209" i="6"/>
  <c r="W209" i="6"/>
  <c r="U209" i="6"/>
  <c r="S209" i="6"/>
  <c r="Q209" i="6"/>
  <c r="O209" i="6"/>
  <c r="M209" i="6"/>
  <c r="K209" i="6"/>
  <c r="I209" i="6"/>
  <c r="G209" i="6"/>
  <c r="AO208" i="6"/>
  <c r="AM208" i="6"/>
  <c r="AK208" i="6"/>
  <c r="AI208" i="6"/>
  <c r="AG208" i="6"/>
  <c r="AE208" i="6"/>
  <c r="AC208" i="6"/>
  <c r="AA208" i="6"/>
  <c r="Y208" i="6"/>
  <c r="W208" i="6"/>
  <c r="U208" i="6"/>
  <c r="S208" i="6"/>
  <c r="Q208" i="6"/>
  <c r="O208" i="6"/>
  <c r="M208" i="6"/>
  <c r="K208" i="6"/>
  <c r="I208" i="6"/>
  <c r="G208" i="6"/>
  <c r="AO207" i="6"/>
  <c r="AM207" i="6"/>
  <c r="AK207" i="6"/>
  <c r="AI207" i="6"/>
  <c r="AG207" i="6"/>
  <c r="AE207" i="6"/>
  <c r="AC207" i="6"/>
  <c r="AA207" i="6"/>
  <c r="Y207" i="6"/>
  <c r="W207" i="6"/>
  <c r="U207" i="6"/>
  <c r="S207" i="6"/>
  <c r="Q207" i="6"/>
  <c r="O207" i="6"/>
  <c r="M207" i="6"/>
  <c r="K207" i="6"/>
  <c r="I207" i="6"/>
  <c r="G207" i="6"/>
  <c r="AO206" i="6"/>
  <c r="AM206" i="6"/>
  <c r="AK206" i="6"/>
  <c r="AI206" i="6"/>
  <c r="AG206" i="6"/>
  <c r="AE206" i="6"/>
  <c r="AC206" i="6"/>
  <c r="AA206" i="6"/>
  <c r="Y206" i="6"/>
  <c r="W206" i="6"/>
  <c r="U206" i="6"/>
  <c r="S206" i="6"/>
  <c r="Q206" i="6"/>
  <c r="O206" i="6"/>
  <c r="M206" i="6"/>
  <c r="K206" i="6"/>
  <c r="I206" i="6"/>
  <c r="G206" i="6"/>
  <c r="AO205" i="6"/>
  <c r="AM205" i="6"/>
  <c r="AK205" i="6"/>
  <c r="AI205" i="6"/>
  <c r="AG205" i="6"/>
  <c r="AE205" i="6"/>
  <c r="AC205" i="6"/>
  <c r="AA205" i="6"/>
  <c r="Y205" i="6"/>
  <c r="W205" i="6"/>
  <c r="U205" i="6"/>
  <c r="S205" i="6"/>
  <c r="Q205" i="6"/>
  <c r="O205" i="6"/>
  <c r="M205" i="6"/>
  <c r="K205" i="6"/>
  <c r="I205" i="6"/>
  <c r="G205" i="6"/>
  <c r="AO204" i="6"/>
  <c r="AM204" i="6"/>
  <c r="AK204" i="6"/>
  <c r="AI204" i="6"/>
  <c r="AG204" i="6"/>
  <c r="AE204" i="6"/>
  <c r="AC204" i="6"/>
  <c r="AA204" i="6"/>
  <c r="Y204" i="6"/>
  <c r="W204" i="6"/>
  <c r="U204" i="6"/>
  <c r="S204" i="6"/>
  <c r="Q204" i="6"/>
  <c r="O204" i="6"/>
  <c r="M204" i="6"/>
  <c r="K204" i="6"/>
  <c r="I204" i="6"/>
  <c r="G204" i="6"/>
  <c r="AO203" i="6"/>
  <c r="AM203" i="6"/>
  <c r="AK203" i="6"/>
  <c r="AI203" i="6"/>
  <c r="AG203" i="6"/>
  <c r="AE203" i="6"/>
  <c r="AC203" i="6"/>
  <c r="AA203" i="6"/>
  <c r="Y203" i="6"/>
  <c r="W203" i="6"/>
  <c r="U203" i="6"/>
  <c r="S203" i="6"/>
  <c r="Q203" i="6"/>
  <c r="O203" i="6"/>
  <c r="M203" i="6"/>
  <c r="K203" i="6"/>
  <c r="I203" i="6"/>
  <c r="G203" i="6"/>
  <c r="AO202" i="6"/>
  <c r="AM202" i="6"/>
  <c r="AK202" i="6"/>
  <c r="AI202" i="6"/>
  <c r="AG202" i="6"/>
  <c r="AE202" i="6"/>
  <c r="AC202" i="6"/>
  <c r="AA202" i="6"/>
  <c r="Y202" i="6"/>
  <c r="W202" i="6"/>
  <c r="U202" i="6"/>
  <c r="S202" i="6"/>
  <c r="Q202" i="6"/>
  <c r="O202" i="6"/>
  <c r="M202" i="6"/>
  <c r="K202" i="6"/>
  <c r="I202" i="6"/>
  <c r="G202" i="6"/>
  <c r="AO201" i="6"/>
  <c r="AM201" i="6"/>
  <c r="AK201" i="6"/>
  <c r="AI201" i="6"/>
  <c r="AG201" i="6"/>
  <c r="AE201" i="6"/>
  <c r="AC201" i="6"/>
  <c r="AA201" i="6"/>
  <c r="Y201" i="6"/>
  <c r="W201" i="6"/>
  <c r="U201" i="6"/>
  <c r="S201" i="6"/>
  <c r="Q201" i="6"/>
  <c r="O201" i="6"/>
  <c r="M201" i="6"/>
  <c r="K201" i="6"/>
  <c r="I201" i="6"/>
  <c r="G201" i="6"/>
  <c r="AO200" i="6"/>
  <c r="AM200" i="6"/>
  <c r="AK200" i="6"/>
  <c r="AI200" i="6"/>
  <c r="AG200" i="6"/>
  <c r="AE200" i="6"/>
  <c r="AC200" i="6"/>
  <c r="AA200" i="6"/>
  <c r="Y200" i="6"/>
  <c r="W200" i="6"/>
  <c r="U200" i="6"/>
  <c r="S200" i="6"/>
  <c r="Q200" i="6"/>
  <c r="O200" i="6"/>
  <c r="M200" i="6"/>
  <c r="K200" i="6"/>
  <c r="I200" i="6"/>
  <c r="G200" i="6"/>
  <c r="AO199" i="6"/>
  <c r="AM199" i="6"/>
  <c r="AK199" i="6"/>
  <c r="AI199" i="6"/>
  <c r="AG199" i="6"/>
  <c r="AE199" i="6"/>
  <c r="AC199" i="6"/>
  <c r="AA199" i="6"/>
  <c r="Y199" i="6"/>
  <c r="W199" i="6"/>
  <c r="U199" i="6"/>
  <c r="S199" i="6"/>
  <c r="Q199" i="6"/>
  <c r="O199" i="6"/>
  <c r="M199" i="6"/>
  <c r="K199" i="6"/>
  <c r="I199" i="6"/>
  <c r="G199" i="6"/>
  <c r="AO198" i="6"/>
  <c r="AM198" i="6"/>
  <c r="AK198" i="6"/>
  <c r="AI198" i="6"/>
  <c r="AG198" i="6"/>
  <c r="AE198" i="6"/>
  <c r="AC198" i="6"/>
  <c r="AA198" i="6"/>
  <c r="Y198" i="6"/>
  <c r="W198" i="6"/>
  <c r="U198" i="6"/>
  <c r="S198" i="6"/>
  <c r="Q198" i="6"/>
  <c r="O198" i="6"/>
  <c r="M198" i="6"/>
  <c r="K198" i="6"/>
  <c r="I198" i="6"/>
  <c r="G198" i="6"/>
  <c r="AO197" i="6"/>
  <c r="AM197" i="6"/>
  <c r="AK197" i="6"/>
  <c r="AI197" i="6"/>
  <c r="AG197" i="6"/>
  <c r="AE197" i="6"/>
  <c r="AC197" i="6"/>
  <c r="AA197" i="6"/>
  <c r="Y197" i="6"/>
  <c r="W197" i="6"/>
  <c r="U197" i="6"/>
  <c r="S197" i="6"/>
  <c r="Q197" i="6"/>
  <c r="O197" i="6"/>
  <c r="M197" i="6"/>
  <c r="K197" i="6"/>
  <c r="I197" i="6"/>
  <c r="G197" i="6"/>
  <c r="AO196" i="6"/>
  <c r="AM196" i="6"/>
  <c r="AK196" i="6"/>
  <c r="AI196" i="6"/>
  <c r="AG196" i="6"/>
  <c r="AE196" i="6"/>
  <c r="AC196" i="6"/>
  <c r="AA196" i="6"/>
  <c r="Y196" i="6"/>
  <c r="W196" i="6"/>
  <c r="U196" i="6"/>
  <c r="S196" i="6"/>
  <c r="Q196" i="6"/>
  <c r="O196" i="6"/>
  <c r="M196" i="6"/>
  <c r="K196" i="6"/>
  <c r="I196" i="6"/>
  <c r="G196" i="6"/>
  <c r="AO195" i="6"/>
  <c r="AM195" i="6"/>
  <c r="AK195" i="6"/>
  <c r="AI195" i="6"/>
  <c r="AG195" i="6"/>
  <c r="AE195" i="6"/>
  <c r="AC195" i="6"/>
  <c r="AA195" i="6"/>
  <c r="Y195" i="6"/>
  <c r="W195" i="6"/>
  <c r="U195" i="6"/>
  <c r="S195" i="6"/>
  <c r="Q195" i="6"/>
  <c r="O195" i="6"/>
  <c r="M195" i="6"/>
  <c r="K195" i="6"/>
  <c r="I195" i="6"/>
  <c r="G195" i="6"/>
  <c r="AO194" i="6"/>
  <c r="AM194" i="6"/>
  <c r="AK194" i="6"/>
  <c r="AI194" i="6"/>
  <c r="AG194" i="6"/>
  <c r="AE194" i="6"/>
  <c r="AC194" i="6"/>
  <c r="AA194" i="6"/>
  <c r="Y194" i="6"/>
  <c r="W194" i="6"/>
  <c r="U194" i="6"/>
  <c r="S194" i="6"/>
  <c r="Q194" i="6"/>
  <c r="O194" i="6"/>
  <c r="M194" i="6"/>
  <c r="K194" i="6"/>
  <c r="I194" i="6"/>
  <c r="G194" i="6"/>
  <c r="AO193" i="6"/>
  <c r="AM193" i="6"/>
  <c r="AK193" i="6"/>
  <c r="AI193" i="6"/>
  <c r="AG193" i="6"/>
  <c r="AE193" i="6"/>
  <c r="AC193" i="6"/>
  <c r="AA193" i="6"/>
  <c r="Y193" i="6"/>
  <c r="W193" i="6"/>
  <c r="U193" i="6"/>
  <c r="S193" i="6"/>
  <c r="Q193" i="6"/>
  <c r="O193" i="6"/>
  <c r="M193" i="6"/>
  <c r="K193" i="6"/>
  <c r="I193" i="6"/>
  <c r="G193" i="6"/>
  <c r="AO192" i="6"/>
  <c r="AM192" i="6"/>
  <c r="AK192" i="6"/>
  <c r="AI192" i="6"/>
  <c r="AG192" i="6"/>
  <c r="AE192" i="6"/>
  <c r="AC192" i="6"/>
  <c r="AA192" i="6"/>
  <c r="Y192" i="6"/>
  <c r="W192" i="6"/>
  <c r="U192" i="6"/>
  <c r="S192" i="6"/>
  <c r="Q192" i="6"/>
  <c r="O192" i="6"/>
  <c r="M192" i="6"/>
  <c r="K192" i="6"/>
  <c r="I192" i="6"/>
  <c r="G192" i="6"/>
  <c r="AO191" i="6"/>
  <c r="AM191" i="6"/>
  <c r="AK191" i="6"/>
  <c r="AI191" i="6"/>
  <c r="AG191" i="6"/>
  <c r="AE191" i="6"/>
  <c r="AC191" i="6"/>
  <c r="AA191" i="6"/>
  <c r="Y191" i="6"/>
  <c r="W191" i="6"/>
  <c r="U191" i="6"/>
  <c r="S191" i="6"/>
  <c r="Q191" i="6"/>
  <c r="O191" i="6"/>
  <c r="M191" i="6"/>
  <c r="K191" i="6"/>
  <c r="I191" i="6"/>
  <c r="G191" i="6"/>
  <c r="AO190" i="6"/>
  <c r="AM190" i="6"/>
  <c r="AK190" i="6"/>
  <c r="AI190" i="6"/>
  <c r="AG190" i="6"/>
  <c r="AE190" i="6"/>
  <c r="AC190" i="6"/>
  <c r="AA190" i="6"/>
  <c r="Y190" i="6"/>
  <c r="W190" i="6"/>
  <c r="U190" i="6"/>
  <c r="S190" i="6"/>
  <c r="Q190" i="6"/>
  <c r="O190" i="6"/>
  <c r="M190" i="6"/>
  <c r="K190" i="6"/>
  <c r="I190" i="6"/>
  <c r="G190" i="6"/>
  <c r="AO189" i="6"/>
  <c r="AM189" i="6"/>
  <c r="AK189" i="6"/>
  <c r="AI189" i="6"/>
  <c r="AG189" i="6"/>
  <c r="AE189" i="6"/>
  <c r="AC189" i="6"/>
  <c r="AA189" i="6"/>
  <c r="Y189" i="6"/>
  <c r="W189" i="6"/>
  <c r="U189" i="6"/>
  <c r="S189" i="6"/>
  <c r="Q189" i="6"/>
  <c r="O189" i="6"/>
  <c r="M189" i="6"/>
  <c r="K189" i="6"/>
  <c r="I189" i="6"/>
  <c r="G189" i="6"/>
  <c r="AO188" i="6"/>
  <c r="AM188" i="6"/>
  <c r="AK188" i="6"/>
  <c r="AI188" i="6"/>
  <c r="AG188" i="6"/>
  <c r="AE188" i="6"/>
  <c r="AC188" i="6"/>
  <c r="AA188" i="6"/>
  <c r="Y188" i="6"/>
  <c r="W188" i="6"/>
  <c r="U188" i="6"/>
  <c r="S188" i="6"/>
  <c r="Q188" i="6"/>
  <c r="O188" i="6"/>
  <c r="M188" i="6"/>
  <c r="K188" i="6"/>
  <c r="I188" i="6"/>
  <c r="G188" i="6"/>
  <c r="AO187" i="6"/>
  <c r="AM187" i="6"/>
  <c r="AK187" i="6"/>
  <c r="AI187" i="6"/>
  <c r="AG187" i="6"/>
  <c r="AE187" i="6"/>
  <c r="AC187" i="6"/>
  <c r="AA187" i="6"/>
  <c r="Y187" i="6"/>
  <c r="W187" i="6"/>
  <c r="U187" i="6"/>
  <c r="S187" i="6"/>
  <c r="Q187" i="6"/>
  <c r="O187" i="6"/>
  <c r="M187" i="6"/>
  <c r="K187" i="6"/>
  <c r="I187" i="6"/>
  <c r="G187" i="6"/>
  <c r="AO186" i="6"/>
  <c r="AM186" i="6"/>
  <c r="AK186" i="6"/>
  <c r="AI186" i="6"/>
  <c r="AG186" i="6"/>
  <c r="AE186" i="6"/>
  <c r="AC186" i="6"/>
  <c r="AA186" i="6"/>
  <c r="Y186" i="6"/>
  <c r="W186" i="6"/>
  <c r="U186" i="6"/>
  <c r="S186" i="6"/>
  <c r="Q186" i="6"/>
  <c r="O186" i="6"/>
  <c r="M186" i="6"/>
  <c r="K186" i="6"/>
  <c r="I186" i="6"/>
  <c r="G186" i="6"/>
  <c r="AO185" i="6"/>
  <c r="AM185" i="6"/>
  <c r="AK185" i="6"/>
  <c r="AI185" i="6"/>
  <c r="AG185" i="6"/>
  <c r="AE185" i="6"/>
  <c r="AC185" i="6"/>
  <c r="AA185" i="6"/>
  <c r="Y185" i="6"/>
  <c r="W185" i="6"/>
  <c r="U185" i="6"/>
  <c r="S185" i="6"/>
  <c r="Q185" i="6"/>
  <c r="O185" i="6"/>
  <c r="M185" i="6"/>
  <c r="K185" i="6"/>
  <c r="I185" i="6"/>
  <c r="G185" i="6"/>
  <c r="AO184" i="6"/>
  <c r="AM184" i="6"/>
  <c r="AK184" i="6"/>
  <c r="AI184" i="6"/>
  <c r="AG184" i="6"/>
  <c r="AE184" i="6"/>
  <c r="AC184" i="6"/>
  <c r="AA184" i="6"/>
  <c r="Y184" i="6"/>
  <c r="W184" i="6"/>
  <c r="U184" i="6"/>
  <c r="S184" i="6"/>
  <c r="Q184" i="6"/>
  <c r="O184" i="6"/>
  <c r="M184" i="6"/>
  <c r="K184" i="6"/>
  <c r="I184" i="6"/>
  <c r="G184" i="6"/>
  <c r="AO183" i="6"/>
  <c r="AM183" i="6"/>
  <c r="AK183" i="6"/>
  <c r="AI183" i="6"/>
  <c r="AG183" i="6"/>
  <c r="AE183" i="6"/>
  <c r="AC183" i="6"/>
  <c r="AA183" i="6"/>
  <c r="Y183" i="6"/>
  <c r="W183" i="6"/>
  <c r="U183" i="6"/>
  <c r="S183" i="6"/>
  <c r="Q183" i="6"/>
  <c r="O183" i="6"/>
  <c r="M183" i="6"/>
  <c r="K183" i="6"/>
  <c r="I183" i="6"/>
  <c r="G183" i="6"/>
  <c r="AO182" i="6"/>
  <c r="AM182" i="6"/>
  <c r="AK182" i="6"/>
  <c r="AI182" i="6"/>
  <c r="AG182" i="6"/>
  <c r="AE182" i="6"/>
  <c r="AC182" i="6"/>
  <c r="AA182" i="6"/>
  <c r="Y182" i="6"/>
  <c r="W182" i="6"/>
  <c r="U182" i="6"/>
  <c r="S182" i="6"/>
  <c r="Q182" i="6"/>
  <c r="O182" i="6"/>
  <c r="M182" i="6"/>
  <c r="K182" i="6"/>
  <c r="I182" i="6"/>
  <c r="G182" i="6"/>
  <c r="AO181" i="6"/>
  <c r="AM181" i="6"/>
  <c r="AK181" i="6"/>
  <c r="AI181" i="6"/>
  <c r="AG181" i="6"/>
  <c r="AE181" i="6"/>
  <c r="AC181" i="6"/>
  <c r="AA181" i="6"/>
  <c r="Y181" i="6"/>
  <c r="W181" i="6"/>
  <c r="U181" i="6"/>
  <c r="S181" i="6"/>
  <c r="Q181" i="6"/>
  <c r="O181" i="6"/>
  <c r="M181" i="6"/>
  <c r="K181" i="6"/>
  <c r="I181" i="6"/>
  <c r="G181" i="6"/>
  <c r="AO180" i="6"/>
  <c r="AM180" i="6"/>
  <c r="AK180" i="6"/>
  <c r="AI180" i="6"/>
  <c r="AG180" i="6"/>
  <c r="AE180" i="6"/>
  <c r="AC180" i="6"/>
  <c r="AA180" i="6"/>
  <c r="Y180" i="6"/>
  <c r="W180" i="6"/>
  <c r="U180" i="6"/>
  <c r="S180" i="6"/>
  <c r="Q180" i="6"/>
  <c r="O180" i="6"/>
  <c r="M180" i="6"/>
  <c r="K180" i="6"/>
  <c r="I180" i="6"/>
  <c r="G180" i="6"/>
  <c r="AO179" i="6"/>
  <c r="AM179" i="6"/>
  <c r="AK179" i="6"/>
  <c r="AI179" i="6"/>
  <c r="AG179" i="6"/>
  <c r="AE179" i="6"/>
  <c r="AC179" i="6"/>
  <c r="AA179" i="6"/>
  <c r="Y179" i="6"/>
  <c r="W179" i="6"/>
  <c r="U179" i="6"/>
  <c r="S179" i="6"/>
  <c r="Q179" i="6"/>
  <c r="O179" i="6"/>
  <c r="M179" i="6"/>
  <c r="K179" i="6"/>
  <c r="I179" i="6"/>
  <c r="G179" i="6"/>
  <c r="AO178" i="6"/>
  <c r="AM178" i="6"/>
  <c r="AK178" i="6"/>
  <c r="AI178" i="6"/>
  <c r="AG178" i="6"/>
  <c r="AE178" i="6"/>
  <c r="AC178" i="6"/>
  <c r="AA178" i="6"/>
  <c r="Y178" i="6"/>
  <c r="W178" i="6"/>
  <c r="U178" i="6"/>
  <c r="S178" i="6"/>
  <c r="Q178" i="6"/>
  <c r="O178" i="6"/>
  <c r="M178" i="6"/>
  <c r="K178" i="6"/>
  <c r="I178" i="6"/>
  <c r="G178" i="6"/>
  <c r="AO177" i="6"/>
  <c r="AM177" i="6"/>
  <c r="AK177" i="6"/>
  <c r="AI177" i="6"/>
  <c r="AG177" i="6"/>
  <c r="AE177" i="6"/>
  <c r="AC177" i="6"/>
  <c r="AA177" i="6"/>
  <c r="Y177" i="6"/>
  <c r="W177" i="6"/>
  <c r="U177" i="6"/>
  <c r="S177" i="6"/>
  <c r="Q177" i="6"/>
  <c r="O177" i="6"/>
  <c r="M177" i="6"/>
  <c r="K177" i="6"/>
  <c r="I177" i="6"/>
  <c r="G177" i="6"/>
  <c r="AO176" i="6"/>
  <c r="AM176" i="6"/>
  <c r="AK176" i="6"/>
  <c r="AI176" i="6"/>
  <c r="AG176" i="6"/>
  <c r="AE176" i="6"/>
  <c r="AC176" i="6"/>
  <c r="AA176" i="6"/>
  <c r="Y176" i="6"/>
  <c r="W176" i="6"/>
  <c r="U176" i="6"/>
  <c r="S176" i="6"/>
  <c r="Q176" i="6"/>
  <c r="O176" i="6"/>
  <c r="M176" i="6"/>
  <c r="K176" i="6"/>
  <c r="I176" i="6"/>
  <c r="G176" i="6"/>
  <c r="AO175" i="6"/>
  <c r="AM175" i="6"/>
  <c r="AK175" i="6"/>
  <c r="AI175" i="6"/>
  <c r="AG175" i="6"/>
  <c r="AE175" i="6"/>
  <c r="AC175" i="6"/>
  <c r="AA175" i="6"/>
  <c r="Y175" i="6"/>
  <c r="W175" i="6"/>
  <c r="U175" i="6"/>
  <c r="S175" i="6"/>
  <c r="Q175" i="6"/>
  <c r="O175" i="6"/>
  <c r="M175" i="6"/>
  <c r="K175" i="6"/>
  <c r="I175" i="6"/>
  <c r="G175" i="6"/>
  <c r="AO174" i="6"/>
  <c r="AM174" i="6"/>
  <c r="AK174" i="6"/>
  <c r="AI174" i="6"/>
  <c r="AG174" i="6"/>
  <c r="AE174" i="6"/>
  <c r="AC174" i="6"/>
  <c r="AA174" i="6"/>
  <c r="Y174" i="6"/>
  <c r="W174" i="6"/>
  <c r="U174" i="6"/>
  <c r="S174" i="6"/>
  <c r="Q174" i="6"/>
  <c r="O174" i="6"/>
  <c r="M174" i="6"/>
  <c r="K174" i="6"/>
  <c r="I174" i="6"/>
  <c r="G174" i="6"/>
  <c r="AO173" i="6"/>
  <c r="AM173" i="6"/>
  <c r="AK173" i="6"/>
  <c r="AI173" i="6"/>
  <c r="AG173" i="6"/>
  <c r="AE173" i="6"/>
  <c r="AC173" i="6"/>
  <c r="AA173" i="6"/>
  <c r="Y173" i="6"/>
  <c r="W173" i="6"/>
  <c r="U173" i="6"/>
  <c r="S173" i="6"/>
  <c r="Q173" i="6"/>
  <c r="O173" i="6"/>
  <c r="M173" i="6"/>
  <c r="K173" i="6"/>
  <c r="I173" i="6"/>
  <c r="G173" i="6"/>
  <c r="AO172" i="6"/>
  <c r="AM172" i="6"/>
  <c r="AK172" i="6"/>
  <c r="AI172" i="6"/>
  <c r="AG172" i="6"/>
  <c r="AE172" i="6"/>
  <c r="AC172" i="6"/>
  <c r="AA172" i="6"/>
  <c r="Y172" i="6"/>
  <c r="W172" i="6"/>
  <c r="U172" i="6"/>
  <c r="S172" i="6"/>
  <c r="Q172" i="6"/>
  <c r="O172" i="6"/>
  <c r="M172" i="6"/>
  <c r="K172" i="6"/>
  <c r="I172" i="6"/>
  <c r="G172" i="6"/>
  <c r="AO171" i="6"/>
  <c r="AM171" i="6"/>
  <c r="AK171" i="6"/>
  <c r="AI171" i="6"/>
  <c r="AG171" i="6"/>
  <c r="AE171" i="6"/>
  <c r="AC171" i="6"/>
  <c r="AA171" i="6"/>
  <c r="Y171" i="6"/>
  <c r="W171" i="6"/>
  <c r="U171" i="6"/>
  <c r="S171" i="6"/>
  <c r="Q171" i="6"/>
  <c r="O171" i="6"/>
  <c r="M171" i="6"/>
  <c r="K171" i="6"/>
  <c r="I171" i="6"/>
  <c r="G171" i="6"/>
  <c r="AO170" i="6"/>
  <c r="AM170" i="6"/>
  <c r="AK170" i="6"/>
  <c r="AI170" i="6"/>
  <c r="AG170" i="6"/>
  <c r="AE170" i="6"/>
  <c r="AC170" i="6"/>
  <c r="AA170" i="6"/>
  <c r="Y170" i="6"/>
  <c r="W170" i="6"/>
  <c r="U170" i="6"/>
  <c r="S170" i="6"/>
  <c r="Q170" i="6"/>
  <c r="O170" i="6"/>
  <c r="M170" i="6"/>
  <c r="K170" i="6"/>
  <c r="I170" i="6"/>
  <c r="G170" i="6"/>
  <c r="AO169" i="6"/>
  <c r="AM169" i="6"/>
  <c r="AK169" i="6"/>
  <c r="AI169" i="6"/>
  <c r="AG169" i="6"/>
  <c r="AE169" i="6"/>
  <c r="AC169" i="6"/>
  <c r="AA169" i="6"/>
  <c r="Y169" i="6"/>
  <c r="W169" i="6"/>
  <c r="U169" i="6"/>
  <c r="S169" i="6"/>
  <c r="Q169" i="6"/>
  <c r="O169" i="6"/>
  <c r="M169" i="6"/>
  <c r="K169" i="6"/>
  <c r="I169" i="6"/>
  <c r="G169" i="6"/>
  <c r="AO168" i="6"/>
  <c r="AM168" i="6"/>
  <c r="AK168" i="6"/>
  <c r="AI168" i="6"/>
  <c r="AG168" i="6"/>
  <c r="AE168" i="6"/>
  <c r="AC168" i="6"/>
  <c r="AA168" i="6"/>
  <c r="Y168" i="6"/>
  <c r="W168" i="6"/>
  <c r="U168" i="6"/>
  <c r="S168" i="6"/>
  <c r="Q168" i="6"/>
  <c r="O168" i="6"/>
  <c r="M168" i="6"/>
  <c r="K168" i="6"/>
  <c r="I168" i="6"/>
  <c r="G168" i="6"/>
  <c r="AO167" i="6"/>
  <c r="AM167" i="6"/>
  <c r="AK167" i="6"/>
  <c r="AI167" i="6"/>
  <c r="AG167" i="6"/>
  <c r="AE167" i="6"/>
  <c r="AC167" i="6"/>
  <c r="AA167" i="6"/>
  <c r="Y167" i="6"/>
  <c r="W167" i="6"/>
  <c r="U167" i="6"/>
  <c r="S167" i="6"/>
  <c r="Q167" i="6"/>
  <c r="O167" i="6"/>
  <c r="M167" i="6"/>
  <c r="K167" i="6"/>
  <c r="I167" i="6"/>
  <c r="G167" i="6"/>
  <c r="AO166" i="6"/>
  <c r="AM166" i="6"/>
  <c r="AK166" i="6"/>
  <c r="AI166" i="6"/>
  <c r="AG166" i="6"/>
  <c r="AE166" i="6"/>
  <c r="AC166" i="6"/>
  <c r="AA166" i="6"/>
  <c r="Y166" i="6"/>
  <c r="W166" i="6"/>
  <c r="U166" i="6"/>
  <c r="S166" i="6"/>
  <c r="Q166" i="6"/>
  <c r="O166" i="6"/>
  <c r="M166" i="6"/>
  <c r="K166" i="6"/>
  <c r="I166" i="6"/>
  <c r="G166" i="6"/>
  <c r="AO165" i="6"/>
  <c r="AM165" i="6"/>
  <c r="AK165" i="6"/>
  <c r="AI165" i="6"/>
  <c r="AG165" i="6"/>
  <c r="AE165" i="6"/>
  <c r="AC165" i="6"/>
  <c r="AA165" i="6"/>
  <c r="Y165" i="6"/>
  <c r="W165" i="6"/>
  <c r="U165" i="6"/>
  <c r="S165" i="6"/>
  <c r="Q165" i="6"/>
  <c r="O165" i="6"/>
  <c r="M165" i="6"/>
  <c r="K165" i="6"/>
  <c r="I165" i="6"/>
  <c r="G165" i="6"/>
  <c r="AO164" i="6"/>
  <c r="AM164" i="6"/>
  <c r="AK164" i="6"/>
  <c r="AI164" i="6"/>
  <c r="AG164" i="6"/>
  <c r="AE164" i="6"/>
  <c r="AC164" i="6"/>
  <c r="AA164" i="6"/>
  <c r="Y164" i="6"/>
  <c r="W164" i="6"/>
  <c r="U164" i="6"/>
  <c r="S164" i="6"/>
  <c r="Q164" i="6"/>
  <c r="O164" i="6"/>
  <c r="M164" i="6"/>
  <c r="K164" i="6"/>
  <c r="I164" i="6"/>
  <c r="G164" i="6"/>
  <c r="AO163" i="6"/>
  <c r="AM163" i="6"/>
  <c r="AK163" i="6"/>
  <c r="AI163" i="6"/>
  <c r="AG163" i="6"/>
  <c r="AE163" i="6"/>
  <c r="AC163" i="6"/>
  <c r="AA163" i="6"/>
  <c r="Y163" i="6"/>
  <c r="W163" i="6"/>
  <c r="U163" i="6"/>
  <c r="S163" i="6"/>
  <c r="Q163" i="6"/>
  <c r="O163" i="6"/>
  <c r="M163" i="6"/>
  <c r="K163" i="6"/>
  <c r="I163" i="6"/>
  <c r="G163" i="6"/>
  <c r="AO162" i="6"/>
  <c r="AM162" i="6"/>
  <c r="AK162" i="6"/>
  <c r="AI162" i="6"/>
  <c r="AG162" i="6"/>
  <c r="AE162" i="6"/>
  <c r="AC162" i="6"/>
  <c r="AA162" i="6"/>
  <c r="Y162" i="6"/>
  <c r="W162" i="6"/>
  <c r="U162" i="6"/>
  <c r="S162" i="6"/>
  <c r="Q162" i="6"/>
  <c r="O162" i="6"/>
  <c r="M162" i="6"/>
  <c r="K162" i="6"/>
  <c r="I162" i="6"/>
  <c r="G162" i="6"/>
  <c r="AO161" i="6"/>
  <c r="AM161" i="6"/>
  <c r="AK161" i="6"/>
  <c r="AI161" i="6"/>
  <c r="AG161" i="6"/>
  <c r="AE161" i="6"/>
  <c r="AC161" i="6"/>
  <c r="AA161" i="6"/>
  <c r="Y161" i="6"/>
  <c r="W161" i="6"/>
  <c r="U161" i="6"/>
  <c r="S161" i="6"/>
  <c r="Q161" i="6"/>
  <c r="O161" i="6"/>
  <c r="M161" i="6"/>
  <c r="K161" i="6"/>
  <c r="I161" i="6"/>
  <c r="G161" i="6"/>
  <c r="AO160" i="6"/>
  <c r="AM160" i="6"/>
  <c r="AK160" i="6"/>
  <c r="AI160" i="6"/>
  <c r="AG160" i="6"/>
  <c r="AE160" i="6"/>
  <c r="AC160" i="6"/>
  <c r="AA160" i="6"/>
  <c r="Y160" i="6"/>
  <c r="W160" i="6"/>
  <c r="U160" i="6"/>
  <c r="S160" i="6"/>
  <c r="Q160" i="6"/>
  <c r="O160" i="6"/>
  <c r="M160" i="6"/>
  <c r="K160" i="6"/>
  <c r="I160" i="6"/>
  <c r="G160" i="6"/>
  <c r="AO159" i="6"/>
  <c r="AM159" i="6"/>
  <c r="AK159" i="6"/>
  <c r="AI159" i="6"/>
  <c r="AG159" i="6"/>
  <c r="AE159" i="6"/>
  <c r="AC159" i="6"/>
  <c r="AA159" i="6"/>
  <c r="Y159" i="6"/>
  <c r="W159" i="6"/>
  <c r="U159" i="6"/>
  <c r="S159" i="6"/>
  <c r="Q159" i="6"/>
  <c r="O159" i="6"/>
  <c r="M159" i="6"/>
  <c r="K159" i="6"/>
  <c r="I159" i="6"/>
  <c r="G159" i="6"/>
  <c r="AO158" i="6"/>
  <c r="AM158" i="6"/>
  <c r="AK158" i="6"/>
  <c r="AI158" i="6"/>
  <c r="AG158" i="6"/>
  <c r="AE158" i="6"/>
  <c r="AC158" i="6"/>
  <c r="AA158" i="6"/>
  <c r="Y158" i="6"/>
  <c r="W158" i="6"/>
  <c r="U158" i="6"/>
  <c r="S158" i="6"/>
  <c r="Q158" i="6"/>
  <c r="O158" i="6"/>
  <c r="M158" i="6"/>
  <c r="K158" i="6"/>
  <c r="I158" i="6"/>
  <c r="G158" i="6"/>
  <c r="AO157" i="6"/>
  <c r="AM157" i="6"/>
  <c r="AK157" i="6"/>
  <c r="AI157" i="6"/>
  <c r="AG157" i="6"/>
  <c r="AE157" i="6"/>
  <c r="AC157" i="6"/>
  <c r="AA157" i="6"/>
  <c r="Y157" i="6"/>
  <c r="W157" i="6"/>
  <c r="U157" i="6"/>
  <c r="S157" i="6"/>
  <c r="Q157" i="6"/>
  <c r="O157" i="6"/>
  <c r="M157" i="6"/>
  <c r="K157" i="6"/>
  <c r="I157" i="6"/>
  <c r="G157" i="6"/>
  <c r="AO156" i="6"/>
  <c r="AM156" i="6"/>
  <c r="AK156" i="6"/>
  <c r="AI156" i="6"/>
  <c r="AG156" i="6"/>
  <c r="AE156" i="6"/>
  <c r="AC156" i="6"/>
  <c r="AA156" i="6"/>
  <c r="Y156" i="6"/>
  <c r="W156" i="6"/>
  <c r="U156" i="6"/>
  <c r="S156" i="6"/>
  <c r="Q156" i="6"/>
  <c r="O156" i="6"/>
  <c r="M156" i="6"/>
  <c r="K156" i="6"/>
  <c r="I156" i="6"/>
  <c r="G156" i="6"/>
  <c r="AO155" i="6"/>
  <c r="AM155" i="6"/>
  <c r="AK155" i="6"/>
  <c r="AI155" i="6"/>
  <c r="AG155" i="6"/>
  <c r="AE155" i="6"/>
  <c r="AC155" i="6"/>
  <c r="AA155" i="6"/>
  <c r="Y155" i="6"/>
  <c r="W155" i="6"/>
  <c r="U155" i="6"/>
  <c r="S155" i="6"/>
  <c r="Q155" i="6"/>
  <c r="O155" i="6"/>
  <c r="M155" i="6"/>
  <c r="K155" i="6"/>
  <c r="I155" i="6"/>
  <c r="G155" i="6"/>
  <c r="AO154" i="6"/>
  <c r="AM154" i="6"/>
  <c r="AK154" i="6"/>
  <c r="AI154" i="6"/>
  <c r="AG154" i="6"/>
  <c r="AE154" i="6"/>
  <c r="AC154" i="6"/>
  <c r="AA154" i="6"/>
  <c r="Y154" i="6"/>
  <c r="W154" i="6"/>
  <c r="U154" i="6"/>
  <c r="S154" i="6"/>
  <c r="Q154" i="6"/>
  <c r="O154" i="6"/>
  <c r="M154" i="6"/>
  <c r="K154" i="6"/>
  <c r="I154" i="6"/>
  <c r="G154" i="6"/>
  <c r="AO153" i="6"/>
  <c r="AM153" i="6"/>
  <c r="AK153" i="6"/>
  <c r="AI153" i="6"/>
  <c r="AG153" i="6"/>
  <c r="AE153" i="6"/>
  <c r="AC153" i="6"/>
  <c r="AA153" i="6"/>
  <c r="Y153" i="6"/>
  <c r="W153" i="6"/>
  <c r="U153" i="6"/>
  <c r="S153" i="6"/>
  <c r="Q153" i="6"/>
  <c r="O153" i="6"/>
  <c r="M153" i="6"/>
  <c r="K153" i="6"/>
  <c r="I153" i="6"/>
  <c r="G153" i="6"/>
  <c r="AO152" i="6"/>
  <c r="AM152" i="6"/>
  <c r="AK152" i="6"/>
  <c r="AI152" i="6"/>
  <c r="AG152" i="6"/>
  <c r="AE152" i="6"/>
  <c r="AC152" i="6"/>
  <c r="AA152" i="6"/>
  <c r="Y152" i="6"/>
  <c r="W152" i="6"/>
  <c r="U152" i="6"/>
  <c r="S152" i="6"/>
  <c r="Q152" i="6"/>
  <c r="O152" i="6"/>
  <c r="M152" i="6"/>
  <c r="K152" i="6"/>
  <c r="I152" i="6"/>
  <c r="G152" i="6"/>
  <c r="AO151" i="6"/>
  <c r="AM151" i="6"/>
  <c r="AK151" i="6"/>
  <c r="AI151" i="6"/>
  <c r="AG151" i="6"/>
  <c r="AE151" i="6"/>
  <c r="AC151" i="6"/>
  <c r="AA151" i="6"/>
  <c r="Y151" i="6"/>
  <c r="W151" i="6"/>
  <c r="U151" i="6"/>
  <c r="S151" i="6"/>
  <c r="Q151" i="6"/>
  <c r="O151" i="6"/>
  <c r="M151" i="6"/>
  <c r="K151" i="6"/>
  <c r="I151" i="6"/>
  <c r="G151" i="6"/>
  <c r="AO150" i="6"/>
  <c r="AM150" i="6"/>
  <c r="AK150" i="6"/>
  <c r="AI150" i="6"/>
  <c r="AG150" i="6"/>
  <c r="AE150" i="6"/>
  <c r="AC150" i="6"/>
  <c r="AA150" i="6"/>
  <c r="Y150" i="6"/>
  <c r="W150" i="6"/>
  <c r="U150" i="6"/>
  <c r="S150" i="6"/>
  <c r="Q150" i="6"/>
  <c r="O150" i="6"/>
  <c r="M150" i="6"/>
  <c r="K150" i="6"/>
  <c r="I150" i="6"/>
  <c r="G150" i="6"/>
  <c r="AO149" i="6"/>
  <c r="AM149" i="6"/>
  <c r="AK149" i="6"/>
  <c r="AI149" i="6"/>
  <c r="AG149" i="6"/>
  <c r="AE149" i="6"/>
  <c r="AC149" i="6"/>
  <c r="AA149" i="6"/>
  <c r="Y149" i="6"/>
  <c r="W149" i="6"/>
  <c r="U149" i="6"/>
  <c r="S149" i="6"/>
  <c r="Q149" i="6"/>
  <c r="O149" i="6"/>
  <c r="M149" i="6"/>
  <c r="K149" i="6"/>
  <c r="I149" i="6"/>
  <c r="G149" i="6"/>
  <c r="AO148" i="6"/>
  <c r="AM148" i="6"/>
  <c r="AK148" i="6"/>
  <c r="AI148" i="6"/>
  <c r="AG148" i="6"/>
  <c r="AE148" i="6"/>
  <c r="AC148" i="6"/>
  <c r="AA148" i="6"/>
  <c r="Y148" i="6"/>
  <c r="W148" i="6"/>
  <c r="U148" i="6"/>
  <c r="S148" i="6"/>
  <c r="Q148" i="6"/>
  <c r="O148" i="6"/>
  <c r="M148" i="6"/>
  <c r="K148" i="6"/>
  <c r="I148" i="6"/>
  <c r="G148" i="6"/>
  <c r="AO147" i="6"/>
  <c r="AM147" i="6"/>
  <c r="AK147" i="6"/>
  <c r="AI147" i="6"/>
  <c r="AG147" i="6"/>
  <c r="AE147" i="6"/>
  <c r="AC147" i="6"/>
  <c r="AA147" i="6"/>
  <c r="Y147" i="6"/>
  <c r="W147" i="6"/>
  <c r="U147" i="6"/>
  <c r="S147" i="6"/>
  <c r="Q147" i="6"/>
  <c r="O147" i="6"/>
  <c r="M147" i="6"/>
  <c r="K147" i="6"/>
  <c r="I147" i="6"/>
  <c r="G147" i="6"/>
  <c r="AO146" i="6"/>
  <c r="AM146" i="6"/>
  <c r="AK146" i="6"/>
  <c r="AI146" i="6"/>
  <c r="AG146" i="6"/>
  <c r="AE146" i="6"/>
  <c r="AC146" i="6"/>
  <c r="AA146" i="6"/>
  <c r="Y146" i="6"/>
  <c r="W146" i="6"/>
  <c r="U146" i="6"/>
  <c r="S146" i="6"/>
  <c r="Q146" i="6"/>
  <c r="O146" i="6"/>
  <c r="M146" i="6"/>
  <c r="K146" i="6"/>
  <c r="I146" i="6"/>
  <c r="G146" i="6"/>
  <c r="AO145" i="6"/>
  <c r="AM145" i="6"/>
  <c r="AK145" i="6"/>
  <c r="AI145" i="6"/>
  <c r="AG145" i="6"/>
  <c r="AE145" i="6"/>
  <c r="AC145" i="6"/>
  <c r="AA145" i="6"/>
  <c r="Y145" i="6"/>
  <c r="W145" i="6"/>
  <c r="U145" i="6"/>
  <c r="S145" i="6"/>
  <c r="Q145" i="6"/>
  <c r="O145" i="6"/>
  <c r="M145" i="6"/>
  <c r="K145" i="6"/>
  <c r="I145" i="6"/>
  <c r="G145" i="6"/>
  <c r="AO144" i="6"/>
  <c r="AM144" i="6"/>
  <c r="AK144" i="6"/>
  <c r="AI144" i="6"/>
  <c r="AG144" i="6"/>
  <c r="AE144" i="6"/>
  <c r="AC144" i="6"/>
  <c r="AA144" i="6"/>
  <c r="Y144" i="6"/>
  <c r="W144" i="6"/>
  <c r="U144" i="6"/>
  <c r="S144" i="6"/>
  <c r="Q144" i="6"/>
  <c r="O144" i="6"/>
  <c r="M144" i="6"/>
  <c r="K144" i="6"/>
  <c r="I144" i="6"/>
  <c r="G144" i="6"/>
  <c r="AO143" i="6"/>
  <c r="AM143" i="6"/>
  <c r="AK143" i="6"/>
  <c r="AI143" i="6"/>
  <c r="AG143" i="6"/>
  <c r="AE143" i="6"/>
  <c r="AC143" i="6"/>
  <c r="AA143" i="6"/>
  <c r="Y143" i="6"/>
  <c r="W143" i="6"/>
  <c r="U143" i="6"/>
  <c r="S143" i="6"/>
  <c r="Q143" i="6"/>
  <c r="O143" i="6"/>
  <c r="M143" i="6"/>
  <c r="K143" i="6"/>
  <c r="I143" i="6"/>
  <c r="G143" i="6"/>
  <c r="AO142" i="6"/>
  <c r="AM142" i="6"/>
  <c r="AK142" i="6"/>
  <c r="AI142" i="6"/>
  <c r="AG142" i="6"/>
  <c r="AE142" i="6"/>
  <c r="AC142" i="6"/>
  <c r="AA142" i="6"/>
  <c r="Y142" i="6"/>
  <c r="W142" i="6"/>
  <c r="U142" i="6"/>
  <c r="S142" i="6"/>
  <c r="Q142" i="6"/>
  <c r="O142" i="6"/>
  <c r="M142" i="6"/>
  <c r="K142" i="6"/>
  <c r="I142" i="6"/>
  <c r="G142" i="6"/>
  <c r="AO141" i="6"/>
  <c r="AM141" i="6"/>
  <c r="AK141" i="6"/>
  <c r="AI141" i="6"/>
  <c r="AG141" i="6"/>
  <c r="AE141" i="6"/>
  <c r="AC141" i="6"/>
  <c r="AA141" i="6"/>
  <c r="Y141" i="6"/>
  <c r="W141" i="6"/>
  <c r="U141" i="6"/>
  <c r="S141" i="6"/>
  <c r="Q141" i="6"/>
  <c r="O141" i="6"/>
  <c r="M141" i="6"/>
  <c r="K141" i="6"/>
  <c r="I141" i="6"/>
  <c r="G141" i="6"/>
  <c r="AO140" i="6"/>
  <c r="AM140" i="6"/>
  <c r="AK140" i="6"/>
  <c r="AI140" i="6"/>
  <c r="AG140" i="6"/>
  <c r="AE140" i="6"/>
  <c r="AC140" i="6"/>
  <c r="AA140" i="6"/>
  <c r="Y140" i="6"/>
  <c r="W140" i="6"/>
  <c r="U140" i="6"/>
  <c r="S140" i="6"/>
  <c r="Q140" i="6"/>
  <c r="O140" i="6"/>
  <c r="M140" i="6"/>
  <c r="K140" i="6"/>
  <c r="I140" i="6"/>
  <c r="G140" i="6"/>
  <c r="AO139" i="6"/>
  <c r="AM139" i="6"/>
  <c r="AK139" i="6"/>
  <c r="AI139" i="6"/>
  <c r="AG139" i="6"/>
  <c r="AE139" i="6"/>
  <c r="AC139" i="6"/>
  <c r="AA139" i="6"/>
  <c r="Y139" i="6"/>
  <c r="W139" i="6"/>
  <c r="U139" i="6"/>
  <c r="S139" i="6"/>
  <c r="Q139" i="6"/>
  <c r="O139" i="6"/>
  <c r="M139" i="6"/>
  <c r="K139" i="6"/>
  <c r="I139" i="6"/>
  <c r="G139" i="6"/>
  <c r="AO138" i="6"/>
  <c r="AM138" i="6"/>
  <c r="AK138" i="6"/>
  <c r="AI138" i="6"/>
  <c r="AG138" i="6"/>
  <c r="AE138" i="6"/>
  <c r="AC138" i="6"/>
  <c r="AA138" i="6"/>
  <c r="Y138" i="6"/>
  <c r="W138" i="6"/>
  <c r="U138" i="6"/>
  <c r="S138" i="6"/>
  <c r="Q138" i="6"/>
  <c r="O138" i="6"/>
  <c r="M138" i="6"/>
  <c r="K138" i="6"/>
  <c r="I138" i="6"/>
  <c r="G138" i="6"/>
  <c r="AO137" i="6"/>
  <c r="AM137" i="6"/>
  <c r="AK137" i="6"/>
  <c r="AI137" i="6"/>
  <c r="AG137" i="6"/>
  <c r="AE137" i="6"/>
  <c r="AC137" i="6"/>
  <c r="AA137" i="6"/>
  <c r="Y137" i="6"/>
  <c r="W137" i="6"/>
  <c r="U137" i="6"/>
  <c r="S137" i="6"/>
  <c r="Q137" i="6"/>
  <c r="O137" i="6"/>
  <c r="M137" i="6"/>
  <c r="K137" i="6"/>
  <c r="I137" i="6"/>
  <c r="G137" i="6"/>
  <c r="AO136" i="6"/>
  <c r="AM136" i="6"/>
  <c r="AK136" i="6"/>
  <c r="AI136" i="6"/>
  <c r="AG136" i="6"/>
  <c r="AE136" i="6"/>
  <c r="AC136" i="6"/>
  <c r="AA136" i="6"/>
  <c r="Y136" i="6"/>
  <c r="W136" i="6"/>
  <c r="U136" i="6"/>
  <c r="S136" i="6"/>
  <c r="Q136" i="6"/>
  <c r="O136" i="6"/>
  <c r="M136" i="6"/>
  <c r="K136" i="6"/>
  <c r="I136" i="6"/>
  <c r="G136" i="6"/>
  <c r="AO135" i="6"/>
  <c r="AM135" i="6"/>
  <c r="AK135" i="6"/>
  <c r="AI135" i="6"/>
  <c r="AG135" i="6"/>
  <c r="AE135" i="6"/>
  <c r="AC135" i="6"/>
  <c r="AA135" i="6"/>
  <c r="Y135" i="6"/>
  <c r="W135" i="6"/>
  <c r="U135" i="6"/>
  <c r="S135" i="6"/>
  <c r="Q135" i="6"/>
  <c r="O135" i="6"/>
  <c r="M135" i="6"/>
  <c r="K135" i="6"/>
  <c r="I135" i="6"/>
  <c r="G135" i="6"/>
  <c r="AO134" i="6"/>
  <c r="AM134" i="6"/>
  <c r="AK134" i="6"/>
  <c r="AI134" i="6"/>
  <c r="AG134" i="6"/>
  <c r="AE134" i="6"/>
  <c r="AC134" i="6"/>
  <c r="AA134" i="6"/>
  <c r="Y134" i="6"/>
  <c r="W134" i="6"/>
  <c r="U134" i="6"/>
  <c r="S134" i="6"/>
  <c r="Q134" i="6"/>
  <c r="O134" i="6"/>
  <c r="M134" i="6"/>
  <c r="K134" i="6"/>
  <c r="I134" i="6"/>
  <c r="G134" i="6"/>
  <c r="AO133" i="6"/>
  <c r="AM133" i="6"/>
  <c r="AK133" i="6"/>
  <c r="AI133" i="6"/>
  <c r="AG133" i="6"/>
  <c r="AE133" i="6"/>
  <c r="AC133" i="6"/>
  <c r="AA133" i="6"/>
  <c r="Y133" i="6"/>
  <c r="W133" i="6"/>
  <c r="U133" i="6"/>
  <c r="S133" i="6"/>
  <c r="Q133" i="6"/>
  <c r="O133" i="6"/>
  <c r="M133" i="6"/>
  <c r="K133" i="6"/>
  <c r="I133" i="6"/>
  <c r="G133" i="6"/>
  <c r="AO132" i="6"/>
  <c r="AM132" i="6"/>
  <c r="AK132" i="6"/>
  <c r="AI132" i="6"/>
  <c r="AG132" i="6"/>
  <c r="AE132" i="6"/>
  <c r="AC132" i="6"/>
  <c r="AA132" i="6"/>
  <c r="Y132" i="6"/>
  <c r="W132" i="6"/>
  <c r="U132" i="6"/>
  <c r="S132" i="6"/>
  <c r="Q132" i="6"/>
  <c r="O132" i="6"/>
  <c r="M132" i="6"/>
  <c r="K132" i="6"/>
  <c r="I132" i="6"/>
  <c r="G132" i="6"/>
  <c r="AO131" i="6"/>
  <c r="AM131" i="6"/>
  <c r="AK131" i="6"/>
  <c r="AI131" i="6"/>
  <c r="AG131" i="6"/>
  <c r="AE131" i="6"/>
  <c r="AC131" i="6"/>
  <c r="AA131" i="6"/>
  <c r="Y131" i="6"/>
  <c r="W131" i="6"/>
  <c r="U131" i="6"/>
  <c r="S131" i="6"/>
  <c r="Q131" i="6"/>
  <c r="O131" i="6"/>
  <c r="M131" i="6"/>
  <c r="K131" i="6"/>
  <c r="I131" i="6"/>
  <c r="G131" i="6"/>
  <c r="AO130" i="6"/>
  <c r="AM130" i="6"/>
  <c r="AK130" i="6"/>
  <c r="AI130" i="6"/>
  <c r="AG130" i="6"/>
  <c r="AE130" i="6"/>
  <c r="AC130" i="6"/>
  <c r="AA130" i="6"/>
  <c r="Y130" i="6"/>
  <c r="W130" i="6"/>
  <c r="U130" i="6"/>
  <c r="S130" i="6"/>
  <c r="Q130" i="6"/>
  <c r="O130" i="6"/>
  <c r="M130" i="6"/>
  <c r="K130" i="6"/>
  <c r="I130" i="6"/>
  <c r="G130" i="6"/>
  <c r="AO129" i="6"/>
  <c r="AM129" i="6"/>
  <c r="AK129" i="6"/>
  <c r="AI129" i="6"/>
  <c r="AG129" i="6"/>
  <c r="AE129" i="6"/>
  <c r="AC129" i="6"/>
  <c r="AA129" i="6"/>
  <c r="Y129" i="6"/>
  <c r="W129" i="6"/>
  <c r="U129" i="6"/>
  <c r="S129" i="6"/>
  <c r="Q129" i="6"/>
  <c r="O129" i="6"/>
  <c r="M129" i="6"/>
  <c r="K129" i="6"/>
  <c r="I129" i="6"/>
  <c r="G129" i="6"/>
  <c r="AO128" i="6"/>
  <c r="AM128" i="6"/>
  <c r="AK128" i="6"/>
  <c r="AI128" i="6"/>
  <c r="AG128" i="6"/>
  <c r="AE128" i="6"/>
  <c r="AC128" i="6"/>
  <c r="AA128" i="6"/>
  <c r="Y128" i="6"/>
  <c r="W128" i="6"/>
  <c r="U128" i="6"/>
  <c r="S128" i="6"/>
  <c r="Q128" i="6"/>
  <c r="O128" i="6"/>
  <c r="M128" i="6"/>
  <c r="K128" i="6"/>
  <c r="I128" i="6"/>
  <c r="G128" i="6"/>
  <c r="AO127" i="6"/>
  <c r="AM127" i="6"/>
  <c r="AK127" i="6"/>
  <c r="AI127" i="6"/>
  <c r="AG127" i="6"/>
  <c r="AE127" i="6"/>
  <c r="AC127" i="6"/>
  <c r="AA127" i="6"/>
  <c r="Y127" i="6"/>
  <c r="W127" i="6"/>
  <c r="U127" i="6"/>
  <c r="S127" i="6"/>
  <c r="Q127" i="6"/>
  <c r="O127" i="6"/>
  <c r="M127" i="6"/>
  <c r="K127" i="6"/>
  <c r="I127" i="6"/>
  <c r="G127" i="6"/>
  <c r="AO126" i="6"/>
  <c r="AM126" i="6"/>
  <c r="AK126" i="6"/>
  <c r="AI126" i="6"/>
  <c r="AG126" i="6"/>
  <c r="AE126" i="6"/>
  <c r="AC126" i="6"/>
  <c r="AA126" i="6"/>
  <c r="Y126" i="6"/>
  <c r="W126" i="6"/>
  <c r="U126" i="6"/>
  <c r="S126" i="6"/>
  <c r="Q126" i="6"/>
  <c r="O126" i="6"/>
  <c r="M126" i="6"/>
  <c r="K126" i="6"/>
  <c r="I126" i="6"/>
  <c r="G126" i="6"/>
  <c r="AO125" i="6"/>
  <c r="AM125" i="6"/>
  <c r="AK125" i="6"/>
  <c r="AI125" i="6"/>
  <c r="AG125" i="6"/>
  <c r="AE125" i="6"/>
  <c r="AC125" i="6"/>
  <c r="AA125" i="6"/>
  <c r="Y125" i="6"/>
  <c r="W125" i="6"/>
  <c r="U125" i="6"/>
  <c r="S125" i="6"/>
  <c r="Q125" i="6"/>
  <c r="O125" i="6"/>
  <c r="M125" i="6"/>
  <c r="K125" i="6"/>
  <c r="I125" i="6"/>
  <c r="G125" i="6"/>
  <c r="AO124" i="6"/>
  <c r="AM124" i="6"/>
  <c r="AK124" i="6"/>
  <c r="AI124" i="6"/>
  <c r="AG124" i="6"/>
  <c r="AE124" i="6"/>
  <c r="AC124" i="6"/>
  <c r="AA124" i="6"/>
  <c r="Y124" i="6"/>
  <c r="W124" i="6"/>
  <c r="U124" i="6"/>
  <c r="S124" i="6"/>
  <c r="Q124" i="6"/>
  <c r="O124" i="6"/>
  <c r="M124" i="6"/>
  <c r="K124" i="6"/>
  <c r="I124" i="6"/>
  <c r="G124" i="6"/>
  <c r="AO123" i="6"/>
  <c r="AM123" i="6"/>
  <c r="AK123" i="6"/>
  <c r="AI123" i="6"/>
  <c r="AG123" i="6"/>
  <c r="AE123" i="6"/>
  <c r="AC123" i="6"/>
  <c r="AA123" i="6"/>
  <c r="Y123" i="6"/>
  <c r="W123" i="6"/>
  <c r="U123" i="6"/>
  <c r="S123" i="6"/>
  <c r="Q123" i="6"/>
  <c r="O123" i="6"/>
  <c r="M123" i="6"/>
  <c r="K123" i="6"/>
  <c r="I123" i="6"/>
  <c r="G123" i="6"/>
  <c r="AO122" i="6"/>
  <c r="AM122" i="6"/>
  <c r="AK122" i="6"/>
  <c r="AI122" i="6"/>
  <c r="AG122" i="6"/>
  <c r="AE122" i="6"/>
  <c r="AC122" i="6"/>
  <c r="AA122" i="6"/>
  <c r="Y122" i="6"/>
  <c r="W122" i="6"/>
  <c r="U122" i="6"/>
  <c r="S122" i="6"/>
  <c r="Q122" i="6"/>
  <c r="O122" i="6"/>
  <c r="M122" i="6"/>
  <c r="K122" i="6"/>
  <c r="I122" i="6"/>
  <c r="G122" i="6"/>
  <c r="AO121" i="6"/>
  <c r="AM121" i="6"/>
  <c r="AK121" i="6"/>
  <c r="AI121" i="6"/>
  <c r="AG121" i="6"/>
  <c r="AE121" i="6"/>
  <c r="AC121" i="6"/>
  <c r="AA121" i="6"/>
  <c r="Y121" i="6"/>
  <c r="W121" i="6"/>
  <c r="U121" i="6"/>
  <c r="S121" i="6"/>
  <c r="Q121" i="6"/>
  <c r="O121" i="6"/>
  <c r="M121" i="6"/>
  <c r="K121" i="6"/>
  <c r="I121" i="6"/>
  <c r="G121" i="6"/>
  <c r="AO120" i="6"/>
  <c r="AM120" i="6"/>
  <c r="AK120" i="6"/>
  <c r="AI120" i="6"/>
  <c r="AG120" i="6"/>
  <c r="AE120" i="6"/>
  <c r="AC120" i="6"/>
  <c r="AA120" i="6"/>
  <c r="Y120" i="6"/>
  <c r="W120" i="6"/>
  <c r="U120" i="6"/>
  <c r="S120" i="6"/>
  <c r="Q120" i="6"/>
  <c r="O120" i="6"/>
  <c r="M120" i="6"/>
  <c r="K120" i="6"/>
  <c r="I120" i="6"/>
  <c r="G120" i="6"/>
  <c r="AO119" i="6"/>
  <c r="AM119" i="6"/>
  <c r="AK119" i="6"/>
  <c r="AI119" i="6"/>
  <c r="AG119" i="6"/>
  <c r="AE119" i="6"/>
  <c r="AC119" i="6"/>
  <c r="AA119" i="6"/>
  <c r="Y119" i="6"/>
  <c r="W119" i="6"/>
  <c r="U119" i="6"/>
  <c r="S119" i="6"/>
  <c r="Q119" i="6"/>
  <c r="O119" i="6"/>
  <c r="M119" i="6"/>
  <c r="K119" i="6"/>
  <c r="I119" i="6"/>
  <c r="G119" i="6"/>
  <c r="AO118" i="6"/>
  <c r="AM118" i="6"/>
  <c r="AK118" i="6"/>
  <c r="AI118" i="6"/>
  <c r="AG118" i="6"/>
  <c r="AE118" i="6"/>
  <c r="AC118" i="6"/>
  <c r="AA118" i="6"/>
  <c r="Y118" i="6"/>
  <c r="W118" i="6"/>
  <c r="U118" i="6"/>
  <c r="S118" i="6"/>
  <c r="Q118" i="6"/>
  <c r="O118" i="6"/>
  <c r="M118" i="6"/>
  <c r="K118" i="6"/>
  <c r="I118" i="6"/>
  <c r="G118" i="6"/>
  <c r="AO117" i="6"/>
  <c r="AM117" i="6"/>
  <c r="AK117" i="6"/>
  <c r="AI117" i="6"/>
  <c r="AG117" i="6"/>
  <c r="AE117" i="6"/>
  <c r="AC117" i="6"/>
  <c r="AA117" i="6"/>
  <c r="Y117" i="6"/>
  <c r="W117" i="6"/>
  <c r="U117" i="6"/>
  <c r="S117" i="6"/>
  <c r="Q117" i="6"/>
  <c r="O117" i="6"/>
  <c r="M117" i="6"/>
  <c r="K117" i="6"/>
  <c r="I117" i="6"/>
  <c r="G117" i="6"/>
  <c r="AO116" i="6"/>
  <c r="AM116" i="6"/>
  <c r="AK116" i="6"/>
  <c r="AI116" i="6"/>
  <c r="AG116" i="6"/>
  <c r="AE116" i="6"/>
  <c r="AC116" i="6"/>
  <c r="AA116" i="6"/>
  <c r="Y116" i="6"/>
  <c r="W116" i="6"/>
  <c r="U116" i="6"/>
  <c r="S116" i="6"/>
  <c r="Q116" i="6"/>
  <c r="O116" i="6"/>
  <c r="M116" i="6"/>
  <c r="K116" i="6"/>
  <c r="I116" i="6"/>
  <c r="G116" i="6"/>
  <c r="AO115" i="6"/>
  <c r="AM115" i="6"/>
  <c r="AK115" i="6"/>
  <c r="AI115" i="6"/>
  <c r="AG115" i="6"/>
  <c r="AE115" i="6"/>
  <c r="AC115" i="6"/>
  <c r="AA115" i="6"/>
  <c r="Y115" i="6"/>
  <c r="W115" i="6"/>
  <c r="U115" i="6"/>
  <c r="S115" i="6"/>
  <c r="Q115" i="6"/>
  <c r="O115" i="6"/>
  <c r="M115" i="6"/>
  <c r="K115" i="6"/>
  <c r="I115" i="6"/>
  <c r="G115" i="6"/>
  <c r="AO114" i="6"/>
  <c r="AM114" i="6"/>
  <c r="AK114" i="6"/>
  <c r="AI114" i="6"/>
  <c r="AG114" i="6"/>
  <c r="AE114" i="6"/>
  <c r="AC114" i="6"/>
  <c r="AA114" i="6"/>
  <c r="Y114" i="6"/>
  <c r="W114" i="6"/>
  <c r="U114" i="6"/>
  <c r="S114" i="6"/>
  <c r="Q114" i="6"/>
  <c r="O114" i="6"/>
  <c r="M114" i="6"/>
  <c r="K114" i="6"/>
  <c r="I114" i="6"/>
  <c r="G114" i="6"/>
  <c r="AO113" i="6"/>
  <c r="AM113" i="6"/>
  <c r="AK113" i="6"/>
  <c r="AI113" i="6"/>
  <c r="AG113" i="6"/>
  <c r="AE113" i="6"/>
  <c r="AC113" i="6"/>
  <c r="AA113" i="6"/>
  <c r="Y113" i="6"/>
  <c r="W113" i="6"/>
  <c r="U113" i="6"/>
  <c r="S113" i="6"/>
  <c r="Q113" i="6"/>
  <c r="O113" i="6"/>
  <c r="M113" i="6"/>
  <c r="K113" i="6"/>
  <c r="I113" i="6"/>
  <c r="G113" i="6"/>
  <c r="AO112" i="6"/>
  <c r="AM112" i="6"/>
  <c r="AK112" i="6"/>
  <c r="AI112" i="6"/>
  <c r="AG112" i="6"/>
  <c r="AE112" i="6"/>
  <c r="AC112" i="6"/>
  <c r="AA112" i="6"/>
  <c r="Y112" i="6"/>
  <c r="W112" i="6"/>
  <c r="U112" i="6"/>
  <c r="S112" i="6"/>
  <c r="Q112" i="6"/>
  <c r="O112" i="6"/>
  <c r="M112" i="6"/>
  <c r="K112" i="6"/>
  <c r="I112" i="6"/>
  <c r="G112" i="6"/>
  <c r="AO111" i="6"/>
  <c r="AM111" i="6"/>
  <c r="AK111" i="6"/>
  <c r="AI111" i="6"/>
  <c r="AG111" i="6"/>
  <c r="AE111" i="6"/>
  <c r="AC111" i="6"/>
  <c r="AA111" i="6"/>
  <c r="Y111" i="6"/>
  <c r="W111" i="6"/>
  <c r="U111" i="6"/>
  <c r="S111" i="6"/>
  <c r="Q111" i="6"/>
  <c r="O111" i="6"/>
  <c r="M111" i="6"/>
  <c r="K111" i="6"/>
  <c r="I111" i="6"/>
  <c r="G111" i="6"/>
  <c r="AO110" i="6"/>
  <c r="AM110" i="6"/>
  <c r="AK110" i="6"/>
  <c r="AI110" i="6"/>
  <c r="AG110" i="6"/>
  <c r="AE110" i="6"/>
  <c r="AC110" i="6"/>
  <c r="AA110" i="6"/>
  <c r="Y110" i="6"/>
  <c r="W110" i="6"/>
  <c r="U110" i="6"/>
  <c r="S110" i="6"/>
  <c r="Q110" i="6"/>
  <c r="O110" i="6"/>
  <c r="M110" i="6"/>
  <c r="K110" i="6"/>
  <c r="I110" i="6"/>
  <c r="G110" i="6"/>
  <c r="AO109" i="6"/>
  <c r="AM109" i="6"/>
  <c r="AK109" i="6"/>
  <c r="AI109" i="6"/>
  <c r="AG109" i="6"/>
  <c r="AE109" i="6"/>
  <c r="AC109" i="6"/>
  <c r="AA109" i="6"/>
  <c r="Y109" i="6"/>
  <c r="W109" i="6"/>
  <c r="U109" i="6"/>
  <c r="S109" i="6"/>
  <c r="Q109" i="6"/>
  <c r="O109" i="6"/>
  <c r="M109" i="6"/>
  <c r="K109" i="6"/>
  <c r="I109" i="6"/>
  <c r="G109" i="6"/>
  <c r="AO108" i="6"/>
  <c r="AM108" i="6"/>
  <c r="AK108" i="6"/>
  <c r="AI108" i="6"/>
  <c r="AG108" i="6"/>
  <c r="AE108" i="6"/>
  <c r="AC108" i="6"/>
  <c r="AA108" i="6"/>
  <c r="Y108" i="6"/>
  <c r="W108" i="6"/>
  <c r="U108" i="6"/>
  <c r="S108" i="6"/>
  <c r="Q108" i="6"/>
  <c r="O108" i="6"/>
  <c r="M108" i="6"/>
  <c r="K108" i="6"/>
  <c r="I108" i="6"/>
  <c r="G108" i="6"/>
  <c r="AO107" i="6"/>
  <c r="AM107" i="6"/>
  <c r="AK107" i="6"/>
  <c r="AI107" i="6"/>
  <c r="AG107" i="6"/>
  <c r="AE107" i="6"/>
  <c r="AC107" i="6"/>
  <c r="AA107" i="6"/>
  <c r="Y107" i="6"/>
  <c r="W107" i="6"/>
  <c r="U107" i="6"/>
  <c r="S107" i="6"/>
  <c r="Q107" i="6"/>
  <c r="O107" i="6"/>
  <c r="M107" i="6"/>
  <c r="K107" i="6"/>
  <c r="I107" i="6"/>
  <c r="G107" i="6"/>
  <c r="AO106" i="6"/>
  <c r="AM106" i="6"/>
  <c r="AK106" i="6"/>
  <c r="AI106" i="6"/>
  <c r="AG106" i="6"/>
  <c r="AE106" i="6"/>
  <c r="AC106" i="6"/>
  <c r="AA106" i="6"/>
  <c r="Y106" i="6"/>
  <c r="W106" i="6"/>
  <c r="U106" i="6"/>
  <c r="S106" i="6"/>
  <c r="Q106" i="6"/>
  <c r="O106" i="6"/>
  <c r="M106" i="6"/>
  <c r="K106" i="6"/>
  <c r="I106" i="6"/>
  <c r="G106" i="6"/>
  <c r="AO105" i="6"/>
  <c r="AM105" i="6"/>
  <c r="AK105" i="6"/>
  <c r="AI105" i="6"/>
  <c r="AG105" i="6"/>
  <c r="AE105" i="6"/>
  <c r="AC105" i="6"/>
  <c r="AA105" i="6"/>
  <c r="Y105" i="6"/>
  <c r="W105" i="6"/>
  <c r="U105" i="6"/>
  <c r="S105" i="6"/>
  <c r="Q105" i="6"/>
  <c r="O105" i="6"/>
  <c r="M105" i="6"/>
  <c r="K105" i="6"/>
  <c r="I105" i="6"/>
  <c r="G105" i="6"/>
  <c r="AO104" i="6"/>
  <c r="AM104" i="6"/>
  <c r="AK104" i="6"/>
  <c r="AI104" i="6"/>
  <c r="AG104" i="6"/>
  <c r="AE104" i="6"/>
  <c r="AC104" i="6"/>
  <c r="AA104" i="6"/>
  <c r="Y104" i="6"/>
  <c r="W104" i="6"/>
  <c r="U104" i="6"/>
  <c r="S104" i="6"/>
  <c r="Q104" i="6"/>
  <c r="O104" i="6"/>
  <c r="M104" i="6"/>
  <c r="K104" i="6"/>
  <c r="I104" i="6"/>
  <c r="G104" i="6"/>
  <c r="AO103" i="6"/>
  <c r="AM103" i="6"/>
  <c r="AK103" i="6"/>
  <c r="AI103" i="6"/>
  <c r="AG103" i="6"/>
  <c r="AE103" i="6"/>
  <c r="AC103" i="6"/>
  <c r="AA103" i="6"/>
  <c r="Y103" i="6"/>
  <c r="W103" i="6"/>
  <c r="U103" i="6"/>
  <c r="S103" i="6"/>
  <c r="Q103" i="6"/>
  <c r="O103" i="6"/>
  <c r="M103" i="6"/>
  <c r="K103" i="6"/>
  <c r="I103" i="6"/>
  <c r="G103" i="6"/>
  <c r="AO102" i="6"/>
  <c r="AM102" i="6"/>
  <c r="AK102" i="6"/>
  <c r="AI102" i="6"/>
  <c r="AG102" i="6"/>
  <c r="AE102" i="6"/>
  <c r="AC102" i="6"/>
  <c r="AA102" i="6"/>
  <c r="Y102" i="6"/>
  <c r="W102" i="6"/>
  <c r="U102" i="6"/>
  <c r="S102" i="6"/>
  <c r="Q102" i="6"/>
  <c r="O102" i="6"/>
  <c r="M102" i="6"/>
  <c r="K102" i="6"/>
  <c r="I102" i="6"/>
  <c r="G102" i="6"/>
  <c r="AO101" i="6"/>
  <c r="AM101" i="6"/>
  <c r="AK101" i="6"/>
  <c r="AI101" i="6"/>
  <c r="AG101" i="6"/>
  <c r="AE101" i="6"/>
  <c r="AC101" i="6"/>
  <c r="AA101" i="6"/>
  <c r="Y101" i="6"/>
  <c r="W101" i="6"/>
  <c r="U101" i="6"/>
  <c r="S101" i="6"/>
  <c r="Q101" i="6"/>
  <c r="O101" i="6"/>
  <c r="M101" i="6"/>
  <c r="K101" i="6"/>
  <c r="I101" i="6"/>
  <c r="G101" i="6"/>
  <c r="AO100" i="6"/>
  <c r="AM100" i="6"/>
  <c r="AK100" i="6"/>
  <c r="AI100" i="6"/>
  <c r="AG100" i="6"/>
  <c r="AE100" i="6"/>
  <c r="AC100" i="6"/>
  <c r="AA100" i="6"/>
  <c r="Y100" i="6"/>
  <c r="W100" i="6"/>
  <c r="U100" i="6"/>
  <c r="S100" i="6"/>
  <c r="Q100" i="6"/>
  <c r="O100" i="6"/>
  <c r="M100" i="6"/>
  <c r="K100" i="6"/>
  <c r="I100" i="6"/>
  <c r="G100" i="6"/>
  <c r="AO99" i="6"/>
  <c r="AM99" i="6"/>
  <c r="AK99" i="6"/>
  <c r="AI99" i="6"/>
  <c r="AG99" i="6"/>
  <c r="AE99" i="6"/>
  <c r="AC99" i="6"/>
  <c r="AA99" i="6"/>
  <c r="Y99" i="6"/>
  <c r="W99" i="6"/>
  <c r="U99" i="6"/>
  <c r="S99" i="6"/>
  <c r="Q99" i="6"/>
  <c r="O99" i="6"/>
  <c r="M99" i="6"/>
  <c r="K99" i="6"/>
  <c r="I99" i="6"/>
  <c r="G99" i="6"/>
  <c r="AO98" i="6"/>
  <c r="AM98" i="6"/>
  <c r="AK98" i="6"/>
  <c r="AI98" i="6"/>
  <c r="AG98" i="6"/>
  <c r="AE98" i="6"/>
  <c r="AC98" i="6"/>
  <c r="AA98" i="6"/>
  <c r="Y98" i="6"/>
  <c r="W98" i="6"/>
  <c r="U98" i="6"/>
  <c r="S98" i="6"/>
  <c r="Q98" i="6"/>
  <c r="O98" i="6"/>
  <c r="M98" i="6"/>
  <c r="K98" i="6"/>
  <c r="I98" i="6"/>
  <c r="G98" i="6"/>
  <c r="AO97" i="6"/>
  <c r="AM97" i="6"/>
  <c r="AK97" i="6"/>
  <c r="AI97" i="6"/>
  <c r="AG97" i="6"/>
  <c r="AE97" i="6"/>
  <c r="AC97" i="6"/>
  <c r="AA97" i="6"/>
  <c r="Y97" i="6"/>
  <c r="W97" i="6"/>
  <c r="U97" i="6"/>
  <c r="S97" i="6"/>
  <c r="Q97" i="6"/>
  <c r="O97" i="6"/>
  <c r="M97" i="6"/>
  <c r="K97" i="6"/>
  <c r="I97" i="6"/>
  <c r="G97" i="6"/>
  <c r="AO96" i="6"/>
  <c r="AM96" i="6"/>
  <c r="AK96" i="6"/>
  <c r="AI96" i="6"/>
  <c r="AG96" i="6"/>
  <c r="AE96" i="6"/>
  <c r="AC96" i="6"/>
  <c r="AA96" i="6"/>
  <c r="Y96" i="6"/>
  <c r="W96" i="6"/>
  <c r="U96" i="6"/>
  <c r="S96" i="6"/>
  <c r="Q96" i="6"/>
  <c r="O96" i="6"/>
  <c r="M96" i="6"/>
  <c r="K96" i="6"/>
  <c r="I96" i="6"/>
  <c r="G96" i="6"/>
  <c r="AO95" i="6"/>
  <c r="AM95" i="6"/>
  <c r="AK95" i="6"/>
  <c r="AI95" i="6"/>
  <c r="AG95" i="6"/>
  <c r="AE95" i="6"/>
  <c r="AC95" i="6"/>
  <c r="AA95" i="6"/>
  <c r="Y95" i="6"/>
  <c r="W95" i="6"/>
  <c r="U95" i="6"/>
  <c r="S95" i="6"/>
  <c r="Q95" i="6"/>
  <c r="O95" i="6"/>
  <c r="M95" i="6"/>
  <c r="K95" i="6"/>
  <c r="I95" i="6"/>
  <c r="G95" i="6"/>
  <c r="AO94" i="6"/>
  <c r="AM94" i="6"/>
  <c r="AK94" i="6"/>
  <c r="AI94" i="6"/>
  <c r="AG94" i="6"/>
  <c r="AE94" i="6"/>
  <c r="AC94" i="6"/>
  <c r="AA94" i="6"/>
  <c r="Y94" i="6"/>
  <c r="W94" i="6"/>
  <c r="U94" i="6"/>
  <c r="S94" i="6"/>
  <c r="Q94" i="6"/>
  <c r="O94" i="6"/>
  <c r="M94" i="6"/>
  <c r="K94" i="6"/>
  <c r="I94" i="6"/>
  <c r="G94" i="6"/>
  <c r="AO93" i="6"/>
  <c r="AM93" i="6"/>
  <c r="AK93" i="6"/>
  <c r="AI93" i="6"/>
  <c r="AG93" i="6"/>
  <c r="AE93" i="6"/>
  <c r="AC93" i="6"/>
  <c r="AA93" i="6"/>
  <c r="Y93" i="6"/>
  <c r="W93" i="6"/>
  <c r="U93" i="6"/>
  <c r="S93" i="6"/>
  <c r="Q93" i="6"/>
  <c r="O93" i="6"/>
  <c r="M93" i="6"/>
  <c r="K93" i="6"/>
  <c r="I93" i="6"/>
  <c r="G93" i="6"/>
  <c r="AO92" i="6"/>
  <c r="AM92" i="6"/>
  <c r="AK92" i="6"/>
  <c r="AI92" i="6"/>
  <c r="AG92" i="6"/>
  <c r="AE92" i="6"/>
  <c r="AC92" i="6"/>
  <c r="AA92" i="6"/>
  <c r="Y92" i="6"/>
  <c r="W92" i="6"/>
  <c r="U92" i="6"/>
  <c r="S92" i="6"/>
  <c r="Q92" i="6"/>
  <c r="O92" i="6"/>
  <c r="M92" i="6"/>
  <c r="K92" i="6"/>
  <c r="I92" i="6"/>
  <c r="G92" i="6"/>
  <c r="AO91" i="6"/>
  <c r="AM91" i="6"/>
  <c r="AK91" i="6"/>
  <c r="AI91" i="6"/>
  <c r="AG91" i="6"/>
  <c r="AE91" i="6"/>
  <c r="AC91" i="6"/>
  <c r="AA91" i="6"/>
  <c r="Y91" i="6"/>
  <c r="W91" i="6"/>
  <c r="U91" i="6"/>
  <c r="S91" i="6"/>
  <c r="Q91" i="6"/>
  <c r="O91" i="6"/>
  <c r="M91" i="6"/>
  <c r="K91" i="6"/>
  <c r="I91" i="6"/>
  <c r="G91" i="6"/>
  <c r="AO90" i="6"/>
  <c r="AM90" i="6"/>
  <c r="AK90" i="6"/>
  <c r="AI90" i="6"/>
  <c r="AG90" i="6"/>
  <c r="AE90" i="6"/>
  <c r="AC90" i="6"/>
  <c r="AA90" i="6"/>
  <c r="Y90" i="6"/>
  <c r="W90" i="6"/>
  <c r="U90" i="6"/>
  <c r="S90" i="6"/>
  <c r="Q90" i="6"/>
  <c r="O90" i="6"/>
  <c r="M90" i="6"/>
  <c r="K90" i="6"/>
  <c r="I90" i="6"/>
  <c r="G90" i="6"/>
  <c r="AO89" i="6"/>
  <c r="AM89" i="6"/>
  <c r="AK89" i="6"/>
  <c r="AI89" i="6"/>
  <c r="AG89" i="6"/>
  <c r="AE89" i="6"/>
  <c r="AC89" i="6"/>
  <c r="AA89" i="6"/>
  <c r="Y89" i="6"/>
  <c r="W89" i="6"/>
  <c r="U89" i="6"/>
  <c r="S89" i="6"/>
  <c r="Q89" i="6"/>
  <c r="O89" i="6"/>
  <c r="M89" i="6"/>
  <c r="K89" i="6"/>
  <c r="I89" i="6"/>
  <c r="G89" i="6"/>
  <c r="AO88" i="6"/>
  <c r="AM88" i="6"/>
  <c r="AK88" i="6"/>
  <c r="AI88" i="6"/>
  <c r="AG88" i="6"/>
  <c r="AE88" i="6"/>
  <c r="AC88" i="6"/>
  <c r="AA88" i="6"/>
  <c r="Y88" i="6"/>
  <c r="W88" i="6"/>
  <c r="U88" i="6"/>
  <c r="S88" i="6"/>
  <c r="Q88" i="6"/>
  <c r="O88" i="6"/>
  <c r="M88" i="6"/>
  <c r="K88" i="6"/>
  <c r="I88" i="6"/>
  <c r="G88" i="6"/>
  <c r="AO87" i="6"/>
  <c r="AM87" i="6"/>
  <c r="AK87" i="6"/>
  <c r="AI87" i="6"/>
  <c r="AG87" i="6"/>
  <c r="AE87" i="6"/>
  <c r="AC87" i="6"/>
  <c r="AA87" i="6"/>
  <c r="Y87" i="6"/>
  <c r="W87" i="6"/>
  <c r="U87" i="6"/>
  <c r="S87" i="6"/>
  <c r="Q87" i="6"/>
  <c r="O87" i="6"/>
  <c r="M87" i="6"/>
  <c r="K87" i="6"/>
  <c r="I87" i="6"/>
  <c r="G87" i="6"/>
  <c r="AO86" i="6"/>
  <c r="AM86" i="6"/>
  <c r="AK86" i="6"/>
  <c r="AI86" i="6"/>
  <c r="AG86" i="6"/>
  <c r="AE86" i="6"/>
  <c r="AC86" i="6"/>
  <c r="AA86" i="6"/>
  <c r="Y86" i="6"/>
  <c r="W86" i="6"/>
  <c r="U86" i="6"/>
  <c r="S86" i="6"/>
  <c r="Q86" i="6"/>
  <c r="O86" i="6"/>
  <c r="M86" i="6"/>
  <c r="K86" i="6"/>
  <c r="I86" i="6"/>
  <c r="G86" i="6"/>
  <c r="AO85" i="6"/>
  <c r="AM85" i="6"/>
  <c r="AK85" i="6"/>
  <c r="AI85" i="6"/>
  <c r="AG85" i="6"/>
  <c r="AE85" i="6"/>
  <c r="AC85" i="6"/>
  <c r="AA85" i="6"/>
  <c r="Y85" i="6"/>
  <c r="W85" i="6"/>
  <c r="U85" i="6"/>
  <c r="S85" i="6"/>
  <c r="Q85" i="6"/>
  <c r="O85" i="6"/>
  <c r="M85" i="6"/>
  <c r="K85" i="6"/>
  <c r="I85" i="6"/>
  <c r="G85" i="6"/>
  <c r="AO84" i="6"/>
  <c r="AM84" i="6"/>
  <c r="AK84" i="6"/>
  <c r="AI84" i="6"/>
  <c r="AG84" i="6"/>
  <c r="AE84" i="6"/>
  <c r="AC84" i="6"/>
  <c r="AA84" i="6"/>
  <c r="Y84" i="6"/>
  <c r="W84" i="6"/>
  <c r="U84" i="6"/>
  <c r="S84" i="6"/>
  <c r="Q84" i="6"/>
  <c r="O84" i="6"/>
  <c r="M84" i="6"/>
  <c r="K84" i="6"/>
  <c r="I84" i="6"/>
  <c r="G84" i="6"/>
  <c r="AO83" i="6"/>
  <c r="AM83" i="6"/>
  <c r="AK83" i="6"/>
  <c r="AI83" i="6"/>
  <c r="AG83" i="6"/>
  <c r="AE83" i="6"/>
  <c r="AC83" i="6"/>
  <c r="AA83" i="6"/>
  <c r="Y83" i="6"/>
  <c r="W83" i="6"/>
  <c r="U83" i="6"/>
  <c r="S83" i="6"/>
  <c r="Q83" i="6"/>
  <c r="O83" i="6"/>
  <c r="M83" i="6"/>
  <c r="K83" i="6"/>
  <c r="I83" i="6"/>
  <c r="G83" i="6"/>
  <c r="AO82" i="6"/>
  <c r="AM82" i="6"/>
  <c r="AK82" i="6"/>
  <c r="AI82" i="6"/>
  <c r="AG82" i="6"/>
  <c r="AE82" i="6"/>
  <c r="AC82" i="6"/>
  <c r="AA82" i="6"/>
  <c r="Y82" i="6"/>
  <c r="W82" i="6"/>
  <c r="U82" i="6"/>
  <c r="S82" i="6"/>
  <c r="Q82" i="6"/>
  <c r="O82" i="6"/>
  <c r="M82" i="6"/>
  <c r="K82" i="6"/>
  <c r="I82" i="6"/>
  <c r="G82" i="6"/>
  <c r="AO81" i="6"/>
  <c r="AM81" i="6"/>
  <c r="AK81" i="6"/>
  <c r="AI81" i="6"/>
  <c r="AG81" i="6"/>
  <c r="AE81" i="6"/>
  <c r="AC81" i="6"/>
  <c r="AA81" i="6"/>
  <c r="Y81" i="6"/>
  <c r="W81" i="6"/>
  <c r="U81" i="6"/>
  <c r="S81" i="6"/>
  <c r="Q81" i="6"/>
  <c r="O81" i="6"/>
  <c r="M81" i="6"/>
  <c r="K81" i="6"/>
  <c r="I81" i="6"/>
  <c r="G81" i="6"/>
  <c r="AO80" i="6"/>
  <c r="AM80" i="6"/>
  <c r="AK80" i="6"/>
  <c r="AI80" i="6"/>
  <c r="AG80" i="6"/>
  <c r="AE80" i="6"/>
  <c r="AC80" i="6"/>
  <c r="AA80" i="6"/>
  <c r="Y80" i="6"/>
  <c r="W80" i="6"/>
  <c r="U80" i="6"/>
  <c r="S80" i="6"/>
  <c r="Q80" i="6"/>
  <c r="O80" i="6"/>
  <c r="M80" i="6"/>
  <c r="K80" i="6"/>
  <c r="I80" i="6"/>
  <c r="G80" i="6"/>
  <c r="AO79" i="6"/>
  <c r="AM79" i="6"/>
  <c r="AK79" i="6"/>
  <c r="AI79" i="6"/>
  <c r="AG79" i="6"/>
  <c r="AE79" i="6"/>
  <c r="AC79" i="6"/>
  <c r="AA79" i="6"/>
  <c r="Y79" i="6"/>
  <c r="W79" i="6"/>
  <c r="U79" i="6"/>
  <c r="S79" i="6"/>
  <c r="Q79" i="6"/>
  <c r="O79" i="6"/>
  <c r="M79" i="6"/>
  <c r="K79" i="6"/>
  <c r="I79" i="6"/>
  <c r="G79" i="6"/>
  <c r="AO78" i="6"/>
  <c r="AM78" i="6"/>
  <c r="AK78" i="6"/>
  <c r="AI78" i="6"/>
  <c r="AG78" i="6"/>
  <c r="AE78" i="6"/>
  <c r="AC78" i="6"/>
  <c r="AA78" i="6"/>
  <c r="Y78" i="6"/>
  <c r="W78" i="6"/>
  <c r="U78" i="6"/>
  <c r="S78" i="6"/>
  <c r="Q78" i="6"/>
  <c r="O78" i="6"/>
  <c r="M78" i="6"/>
  <c r="K78" i="6"/>
  <c r="I78" i="6"/>
  <c r="G78" i="6"/>
  <c r="AO77" i="6"/>
  <c r="AM77" i="6"/>
  <c r="AK77" i="6"/>
  <c r="AI77" i="6"/>
  <c r="AG77" i="6"/>
  <c r="AE77" i="6"/>
  <c r="AC77" i="6"/>
  <c r="AA77" i="6"/>
  <c r="Y77" i="6"/>
  <c r="W77" i="6"/>
  <c r="U77" i="6"/>
  <c r="S77" i="6"/>
  <c r="Q77" i="6"/>
  <c r="O77" i="6"/>
  <c r="M77" i="6"/>
  <c r="K77" i="6"/>
  <c r="I77" i="6"/>
  <c r="G77" i="6"/>
  <c r="AO76" i="6"/>
  <c r="AM76" i="6"/>
  <c r="AK76" i="6"/>
  <c r="AI76" i="6"/>
  <c r="AG76" i="6"/>
  <c r="AE76" i="6"/>
  <c r="AC76" i="6"/>
  <c r="AA76" i="6"/>
  <c r="Y76" i="6"/>
  <c r="W76" i="6"/>
  <c r="U76" i="6"/>
  <c r="S76" i="6"/>
  <c r="Q76" i="6"/>
  <c r="O76" i="6"/>
  <c r="M76" i="6"/>
  <c r="K76" i="6"/>
  <c r="I76" i="6"/>
  <c r="G76" i="6"/>
  <c r="AO75" i="6"/>
  <c r="AM75" i="6"/>
  <c r="AK75" i="6"/>
  <c r="AI75" i="6"/>
  <c r="AG75" i="6"/>
  <c r="AE75" i="6"/>
  <c r="AC75" i="6"/>
  <c r="AA75" i="6"/>
  <c r="Y75" i="6"/>
  <c r="W75" i="6"/>
  <c r="U75" i="6"/>
  <c r="S75" i="6"/>
  <c r="Q75" i="6"/>
  <c r="O75" i="6"/>
  <c r="M75" i="6"/>
  <c r="K75" i="6"/>
  <c r="I75" i="6"/>
  <c r="G75" i="6"/>
  <c r="AO74" i="6"/>
  <c r="AM74" i="6"/>
  <c r="AK74" i="6"/>
  <c r="AI74" i="6"/>
  <c r="AG74" i="6"/>
  <c r="AE74" i="6"/>
  <c r="AC74" i="6"/>
  <c r="AA74" i="6"/>
  <c r="Y74" i="6"/>
  <c r="W74" i="6"/>
  <c r="U74" i="6"/>
  <c r="S74" i="6"/>
  <c r="Q74" i="6"/>
  <c r="O74" i="6"/>
  <c r="M74" i="6"/>
  <c r="K74" i="6"/>
  <c r="I74" i="6"/>
  <c r="G74" i="6"/>
  <c r="AO73" i="6"/>
  <c r="AM73" i="6"/>
  <c r="AK73" i="6"/>
  <c r="AI73" i="6"/>
  <c r="AG73" i="6"/>
  <c r="AE73" i="6"/>
  <c r="AC73" i="6"/>
  <c r="AA73" i="6"/>
  <c r="Y73" i="6"/>
  <c r="W73" i="6"/>
  <c r="U73" i="6"/>
  <c r="S73" i="6"/>
  <c r="Q73" i="6"/>
  <c r="O73" i="6"/>
  <c r="M73" i="6"/>
  <c r="K73" i="6"/>
  <c r="I73" i="6"/>
  <c r="G73" i="6"/>
  <c r="AO72" i="6"/>
  <c r="AM72" i="6"/>
  <c r="AK72" i="6"/>
  <c r="AI72" i="6"/>
  <c r="AG72" i="6"/>
  <c r="AE72" i="6"/>
  <c r="AC72" i="6"/>
  <c r="AA72" i="6"/>
  <c r="Y72" i="6"/>
  <c r="W72" i="6"/>
  <c r="U72" i="6"/>
  <c r="S72" i="6"/>
  <c r="Q72" i="6"/>
  <c r="O72" i="6"/>
  <c r="M72" i="6"/>
  <c r="K72" i="6"/>
  <c r="I72" i="6"/>
  <c r="G72" i="6"/>
  <c r="AO71" i="6"/>
  <c r="AM71" i="6"/>
  <c r="AK71" i="6"/>
  <c r="AI71" i="6"/>
  <c r="AG71" i="6"/>
  <c r="AE71" i="6"/>
  <c r="AC71" i="6"/>
  <c r="AA71" i="6"/>
  <c r="Y71" i="6"/>
  <c r="W71" i="6"/>
  <c r="U71" i="6"/>
  <c r="S71" i="6"/>
  <c r="Q71" i="6"/>
  <c r="O71" i="6"/>
  <c r="M71" i="6"/>
  <c r="K71" i="6"/>
  <c r="I71" i="6"/>
  <c r="G71" i="6"/>
  <c r="AO70" i="6"/>
  <c r="AM70" i="6"/>
  <c r="AK70" i="6"/>
  <c r="AI70" i="6"/>
  <c r="AG70" i="6"/>
  <c r="AE70" i="6"/>
  <c r="AC70" i="6"/>
  <c r="AA70" i="6"/>
  <c r="Y70" i="6"/>
  <c r="W70" i="6"/>
  <c r="U70" i="6"/>
  <c r="S70" i="6"/>
  <c r="Q70" i="6"/>
  <c r="O70" i="6"/>
  <c r="M70" i="6"/>
  <c r="K70" i="6"/>
  <c r="I70" i="6"/>
  <c r="G70" i="6"/>
  <c r="AO69" i="6"/>
  <c r="AM69" i="6"/>
  <c r="AK69" i="6"/>
  <c r="AI69" i="6"/>
  <c r="AG69" i="6"/>
  <c r="AE69" i="6"/>
  <c r="AC69" i="6"/>
  <c r="AA69" i="6"/>
  <c r="Y69" i="6"/>
  <c r="W69" i="6"/>
  <c r="U69" i="6"/>
  <c r="S69" i="6"/>
  <c r="Q69" i="6"/>
  <c r="O69" i="6"/>
  <c r="M69" i="6"/>
  <c r="K69" i="6"/>
  <c r="I69" i="6"/>
  <c r="G69" i="6"/>
  <c r="AO68" i="6"/>
  <c r="AM68" i="6"/>
  <c r="AK68" i="6"/>
  <c r="AI68" i="6"/>
  <c r="AG68" i="6"/>
  <c r="AE68" i="6"/>
  <c r="AC68" i="6"/>
  <c r="AA68" i="6"/>
  <c r="Y68" i="6"/>
  <c r="W68" i="6"/>
  <c r="U68" i="6"/>
  <c r="S68" i="6"/>
  <c r="Q68" i="6"/>
  <c r="O68" i="6"/>
  <c r="M68" i="6"/>
  <c r="K68" i="6"/>
  <c r="I68" i="6"/>
  <c r="G68" i="6"/>
  <c r="AO67" i="6"/>
  <c r="AM67" i="6"/>
  <c r="AK67" i="6"/>
  <c r="AI67" i="6"/>
  <c r="AG67" i="6"/>
  <c r="AE67" i="6"/>
  <c r="AC67" i="6"/>
  <c r="AA67" i="6"/>
  <c r="Y67" i="6"/>
  <c r="W67" i="6"/>
  <c r="U67" i="6"/>
  <c r="S67" i="6"/>
  <c r="Q67" i="6"/>
  <c r="O67" i="6"/>
  <c r="M67" i="6"/>
  <c r="K67" i="6"/>
  <c r="I67" i="6"/>
  <c r="G67" i="6"/>
  <c r="AO66" i="6"/>
  <c r="AM66" i="6"/>
  <c r="AK66" i="6"/>
  <c r="AI66" i="6"/>
  <c r="AG66" i="6"/>
  <c r="AE66" i="6"/>
  <c r="AC66" i="6"/>
  <c r="AA66" i="6"/>
  <c r="Y66" i="6"/>
  <c r="W66" i="6"/>
  <c r="U66" i="6"/>
  <c r="S66" i="6"/>
  <c r="Q66" i="6"/>
  <c r="O66" i="6"/>
  <c r="M66" i="6"/>
  <c r="K66" i="6"/>
  <c r="I66" i="6"/>
  <c r="G66" i="6"/>
  <c r="AO65" i="6"/>
  <c r="AM65" i="6"/>
  <c r="AK65" i="6"/>
  <c r="AI65" i="6"/>
  <c r="AG65" i="6"/>
  <c r="AE65" i="6"/>
  <c r="AC65" i="6"/>
  <c r="AA65" i="6"/>
  <c r="Y65" i="6"/>
  <c r="W65" i="6"/>
  <c r="U65" i="6"/>
  <c r="S65" i="6"/>
  <c r="Q65" i="6"/>
  <c r="O65" i="6"/>
  <c r="M65" i="6"/>
  <c r="K65" i="6"/>
  <c r="I65" i="6"/>
  <c r="G65" i="6"/>
  <c r="AO64" i="6"/>
  <c r="AM64" i="6"/>
  <c r="AK64" i="6"/>
  <c r="AI64" i="6"/>
  <c r="AG64" i="6"/>
  <c r="AE64" i="6"/>
  <c r="AC64" i="6"/>
  <c r="AA64" i="6"/>
  <c r="Y64" i="6"/>
  <c r="W64" i="6"/>
  <c r="U64" i="6"/>
  <c r="S64" i="6"/>
  <c r="Q64" i="6"/>
  <c r="O64" i="6"/>
  <c r="M64" i="6"/>
  <c r="K64" i="6"/>
  <c r="I64" i="6"/>
  <c r="G64" i="6"/>
  <c r="AO63" i="6"/>
  <c r="AM63" i="6"/>
  <c r="AK63" i="6"/>
  <c r="AI63" i="6"/>
  <c r="AG63" i="6"/>
  <c r="AE63" i="6"/>
  <c r="AC63" i="6"/>
  <c r="AA63" i="6"/>
  <c r="Y63" i="6"/>
  <c r="W63" i="6"/>
  <c r="U63" i="6"/>
  <c r="S63" i="6"/>
  <c r="Q63" i="6"/>
  <c r="O63" i="6"/>
  <c r="M63" i="6"/>
  <c r="K63" i="6"/>
  <c r="I63" i="6"/>
  <c r="G63" i="6"/>
  <c r="AO62" i="6"/>
  <c r="AM62" i="6"/>
  <c r="AK62" i="6"/>
  <c r="AI62" i="6"/>
  <c r="AG62" i="6"/>
  <c r="AE62" i="6"/>
  <c r="AC62" i="6"/>
  <c r="AA62" i="6"/>
  <c r="Y62" i="6"/>
  <c r="W62" i="6"/>
  <c r="U62" i="6"/>
  <c r="S62" i="6"/>
  <c r="Q62" i="6"/>
  <c r="O62" i="6"/>
  <c r="M62" i="6"/>
  <c r="K62" i="6"/>
  <c r="I62" i="6"/>
  <c r="G62" i="6"/>
  <c r="AO61" i="6"/>
  <c r="AM61" i="6"/>
  <c r="AK61" i="6"/>
  <c r="AI61" i="6"/>
  <c r="AG61" i="6"/>
  <c r="AE61" i="6"/>
  <c r="AC61" i="6"/>
  <c r="AA61" i="6"/>
  <c r="Y61" i="6"/>
  <c r="W61" i="6"/>
  <c r="U61" i="6"/>
  <c r="S61" i="6"/>
  <c r="Q61" i="6"/>
  <c r="O61" i="6"/>
  <c r="M61" i="6"/>
  <c r="K61" i="6"/>
  <c r="I61" i="6"/>
  <c r="G61" i="6"/>
  <c r="AO60" i="6"/>
  <c r="AM60" i="6"/>
  <c r="AK60" i="6"/>
  <c r="AI60" i="6"/>
  <c r="AG60" i="6"/>
  <c r="AE60" i="6"/>
  <c r="AC60" i="6"/>
  <c r="AA60" i="6"/>
  <c r="Y60" i="6"/>
  <c r="W60" i="6"/>
  <c r="U60" i="6"/>
  <c r="S60" i="6"/>
  <c r="Q60" i="6"/>
  <c r="O60" i="6"/>
  <c r="M60" i="6"/>
  <c r="K60" i="6"/>
  <c r="I60" i="6"/>
  <c r="G60" i="6"/>
  <c r="AO59" i="6"/>
  <c r="AM59" i="6"/>
  <c r="AK59" i="6"/>
  <c r="AI59" i="6"/>
  <c r="AG59" i="6"/>
  <c r="AE59" i="6"/>
  <c r="AC59" i="6"/>
  <c r="AA59" i="6"/>
  <c r="Y59" i="6"/>
  <c r="W59" i="6"/>
  <c r="U59" i="6"/>
  <c r="S59" i="6"/>
  <c r="Q59" i="6"/>
  <c r="O59" i="6"/>
  <c r="M59" i="6"/>
  <c r="K59" i="6"/>
  <c r="I59" i="6"/>
  <c r="G59" i="6"/>
  <c r="AO58" i="6"/>
  <c r="AM58" i="6"/>
  <c r="AK58" i="6"/>
  <c r="AI58" i="6"/>
  <c r="AG58" i="6"/>
  <c r="AE58" i="6"/>
  <c r="AC58" i="6"/>
  <c r="AA58" i="6"/>
  <c r="Y58" i="6"/>
  <c r="W58" i="6"/>
  <c r="U58" i="6"/>
  <c r="S58" i="6"/>
  <c r="Q58" i="6"/>
  <c r="O58" i="6"/>
  <c r="M58" i="6"/>
  <c r="K58" i="6"/>
  <c r="I58" i="6"/>
  <c r="G58" i="6"/>
  <c r="AO57" i="6"/>
  <c r="AM57" i="6"/>
  <c r="AK57" i="6"/>
  <c r="AI57" i="6"/>
  <c r="AG57" i="6"/>
  <c r="AE57" i="6"/>
  <c r="AC57" i="6"/>
  <c r="AA57" i="6"/>
  <c r="Y57" i="6"/>
  <c r="W57" i="6"/>
  <c r="U57" i="6"/>
  <c r="S57" i="6"/>
  <c r="Q57" i="6"/>
  <c r="O57" i="6"/>
  <c r="M57" i="6"/>
  <c r="K57" i="6"/>
  <c r="I57" i="6"/>
  <c r="G57" i="6"/>
  <c r="AO56" i="6"/>
  <c r="AM56" i="6"/>
  <c r="AK56" i="6"/>
  <c r="AI56" i="6"/>
  <c r="AG56" i="6"/>
  <c r="AE56" i="6"/>
  <c r="AC56" i="6"/>
  <c r="AA56" i="6"/>
  <c r="Y56" i="6"/>
  <c r="W56" i="6"/>
  <c r="U56" i="6"/>
  <c r="S56" i="6"/>
  <c r="Q56" i="6"/>
  <c r="O56" i="6"/>
  <c r="M56" i="6"/>
  <c r="K56" i="6"/>
  <c r="I56" i="6"/>
  <c r="G56" i="6"/>
  <c r="AO55" i="6"/>
  <c r="AM55" i="6"/>
  <c r="AK55" i="6"/>
  <c r="AI55" i="6"/>
  <c r="AG55" i="6"/>
  <c r="AE55" i="6"/>
  <c r="AC55" i="6"/>
  <c r="AA55" i="6"/>
  <c r="Y55" i="6"/>
  <c r="W55" i="6"/>
  <c r="U55" i="6"/>
  <c r="S55" i="6"/>
  <c r="Q55" i="6"/>
  <c r="O55" i="6"/>
  <c r="M55" i="6"/>
  <c r="K55" i="6"/>
  <c r="I55" i="6"/>
  <c r="G55" i="6"/>
  <c r="AO54" i="6"/>
  <c r="AM54" i="6"/>
  <c r="AK54" i="6"/>
  <c r="AI54" i="6"/>
  <c r="AG54" i="6"/>
  <c r="AE54" i="6"/>
  <c r="AC54" i="6"/>
  <c r="AA54" i="6"/>
  <c r="Y54" i="6"/>
  <c r="W54" i="6"/>
  <c r="U54" i="6"/>
  <c r="S54" i="6"/>
  <c r="Q54" i="6"/>
  <c r="O54" i="6"/>
  <c r="M54" i="6"/>
  <c r="K54" i="6"/>
  <c r="I54" i="6"/>
  <c r="G54" i="6"/>
  <c r="AO53" i="6"/>
  <c r="AM53" i="6"/>
  <c r="AK53" i="6"/>
  <c r="AI53" i="6"/>
  <c r="AG53" i="6"/>
  <c r="AE53" i="6"/>
  <c r="AC53" i="6"/>
  <c r="AA53" i="6"/>
  <c r="Y53" i="6"/>
  <c r="W53" i="6"/>
  <c r="U53" i="6"/>
  <c r="S53" i="6"/>
  <c r="Q53" i="6"/>
  <c r="O53" i="6"/>
  <c r="M53" i="6"/>
  <c r="K53" i="6"/>
  <c r="I53" i="6"/>
  <c r="G53" i="6"/>
  <c r="AO52" i="6"/>
  <c r="AM52" i="6"/>
  <c r="AK52" i="6"/>
  <c r="AI52" i="6"/>
  <c r="AG52" i="6"/>
  <c r="AE52" i="6"/>
  <c r="AC52" i="6"/>
  <c r="AA52" i="6"/>
  <c r="Y52" i="6"/>
  <c r="W52" i="6"/>
  <c r="U52" i="6"/>
  <c r="S52" i="6"/>
  <c r="Q52" i="6"/>
  <c r="O52" i="6"/>
  <c r="M52" i="6"/>
  <c r="K52" i="6"/>
  <c r="I52" i="6"/>
  <c r="G52" i="6"/>
  <c r="AO51" i="6"/>
  <c r="AM51" i="6"/>
  <c r="AK51" i="6"/>
  <c r="AI51" i="6"/>
  <c r="AG51" i="6"/>
  <c r="AE51" i="6"/>
  <c r="AC51" i="6"/>
  <c r="AA51" i="6"/>
  <c r="Y51" i="6"/>
  <c r="W51" i="6"/>
  <c r="U51" i="6"/>
  <c r="S51" i="6"/>
  <c r="Q51" i="6"/>
  <c r="O51" i="6"/>
  <c r="M51" i="6"/>
  <c r="K51" i="6"/>
  <c r="I51" i="6"/>
  <c r="G51" i="6"/>
  <c r="AO50" i="6"/>
  <c r="AM50" i="6"/>
  <c r="AK50" i="6"/>
  <c r="AI50" i="6"/>
  <c r="AG50" i="6"/>
  <c r="AE50" i="6"/>
  <c r="AC50" i="6"/>
  <c r="AA50" i="6"/>
  <c r="Y50" i="6"/>
  <c r="W50" i="6"/>
  <c r="U50" i="6"/>
  <c r="S50" i="6"/>
  <c r="Q50" i="6"/>
  <c r="O50" i="6"/>
  <c r="M50" i="6"/>
  <c r="K50" i="6"/>
  <c r="I50" i="6"/>
  <c r="G50" i="6"/>
  <c r="AO49" i="6"/>
  <c r="AM49" i="6"/>
  <c r="AK49" i="6"/>
  <c r="AI49" i="6"/>
  <c r="AG49" i="6"/>
  <c r="AE49" i="6"/>
  <c r="AC49" i="6"/>
  <c r="AA49" i="6"/>
  <c r="Y49" i="6"/>
  <c r="W49" i="6"/>
  <c r="U49" i="6"/>
  <c r="S49" i="6"/>
  <c r="Q49" i="6"/>
  <c r="O49" i="6"/>
  <c r="M49" i="6"/>
  <c r="K49" i="6"/>
  <c r="I49" i="6"/>
  <c r="G49" i="6"/>
  <c r="AO48" i="6"/>
  <c r="AM48" i="6"/>
  <c r="AK48" i="6"/>
  <c r="AI48" i="6"/>
  <c r="AG48" i="6"/>
  <c r="AE48" i="6"/>
  <c r="AC48" i="6"/>
  <c r="AA48" i="6"/>
  <c r="Y48" i="6"/>
  <c r="W48" i="6"/>
  <c r="U48" i="6"/>
  <c r="S48" i="6"/>
  <c r="Q48" i="6"/>
  <c r="O48" i="6"/>
  <c r="M48" i="6"/>
  <c r="K48" i="6"/>
  <c r="I48" i="6"/>
  <c r="G48" i="6"/>
  <c r="AO47" i="6"/>
  <c r="AM47" i="6"/>
  <c r="AK47" i="6"/>
  <c r="AI47" i="6"/>
  <c r="AG47" i="6"/>
  <c r="AE47" i="6"/>
  <c r="AC47" i="6"/>
  <c r="AA47" i="6"/>
  <c r="Y47" i="6"/>
  <c r="W47" i="6"/>
  <c r="U47" i="6"/>
  <c r="S47" i="6"/>
  <c r="Q47" i="6"/>
  <c r="O47" i="6"/>
  <c r="M47" i="6"/>
  <c r="K47" i="6"/>
  <c r="I47" i="6"/>
  <c r="G47" i="6"/>
  <c r="AO46" i="6"/>
  <c r="AM46" i="6"/>
  <c r="AK46" i="6"/>
  <c r="AI46" i="6"/>
  <c r="AG46" i="6"/>
  <c r="AE46" i="6"/>
  <c r="AC46" i="6"/>
  <c r="AA46" i="6"/>
  <c r="Y46" i="6"/>
  <c r="W46" i="6"/>
  <c r="U46" i="6"/>
  <c r="S46" i="6"/>
  <c r="Q46" i="6"/>
  <c r="O46" i="6"/>
  <c r="M46" i="6"/>
  <c r="K46" i="6"/>
  <c r="I46" i="6"/>
  <c r="G46" i="6"/>
  <c r="AO45" i="6"/>
  <c r="AM45" i="6"/>
  <c r="AK45" i="6"/>
  <c r="AI45" i="6"/>
  <c r="AG45" i="6"/>
  <c r="AE45" i="6"/>
  <c r="AC45" i="6"/>
  <c r="AA45" i="6"/>
  <c r="Y45" i="6"/>
  <c r="W45" i="6"/>
  <c r="U45" i="6"/>
  <c r="S45" i="6"/>
  <c r="Q45" i="6"/>
  <c r="O45" i="6"/>
  <c r="M45" i="6"/>
  <c r="K45" i="6"/>
  <c r="I45" i="6"/>
  <c r="G45" i="6"/>
  <c r="AO44" i="6"/>
  <c r="AM44" i="6"/>
  <c r="AK44" i="6"/>
  <c r="AI44" i="6"/>
  <c r="AG44" i="6"/>
  <c r="AE44" i="6"/>
  <c r="AC44" i="6"/>
  <c r="AA44" i="6"/>
  <c r="Y44" i="6"/>
  <c r="W44" i="6"/>
  <c r="U44" i="6"/>
  <c r="S44" i="6"/>
  <c r="Q44" i="6"/>
  <c r="O44" i="6"/>
  <c r="M44" i="6"/>
  <c r="K44" i="6"/>
  <c r="I44" i="6"/>
  <c r="G44" i="6"/>
  <c r="AO43" i="6"/>
  <c r="AM43" i="6"/>
  <c r="AK43" i="6"/>
  <c r="AI43" i="6"/>
  <c r="AG43" i="6"/>
  <c r="AE43" i="6"/>
  <c r="AC43" i="6"/>
  <c r="AA43" i="6"/>
  <c r="Y43" i="6"/>
  <c r="W43" i="6"/>
  <c r="U43" i="6"/>
  <c r="S43" i="6"/>
  <c r="Q43" i="6"/>
  <c r="O43" i="6"/>
  <c r="M43" i="6"/>
  <c r="K43" i="6"/>
  <c r="I43" i="6"/>
  <c r="G43" i="6"/>
  <c r="AO42" i="6"/>
  <c r="AM42" i="6"/>
  <c r="AK42" i="6"/>
  <c r="AI42" i="6"/>
  <c r="AG42" i="6"/>
  <c r="AE42" i="6"/>
  <c r="AC42" i="6"/>
  <c r="AA42" i="6"/>
  <c r="Y42" i="6"/>
  <c r="W42" i="6"/>
  <c r="U42" i="6"/>
  <c r="S42" i="6"/>
  <c r="Q42" i="6"/>
  <c r="O42" i="6"/>
  <c r="M42" i="6"/>
  <c r="K42" i="6"/>
  <c r="I42" i="6"/>
  <c r="G42" i="6"/>
  <c r="AO41" i="6"/>
  <c r="AM41" i="6"/>
  <c r="AK41" i="6"/>
  <c r="AI41" i="6"/>
  <c r="AG41" i="6"/>
  <c r="AE41" i="6"/>
  <c r="AC41" i="6"/>
  <c r="AA41" i="6"/>
  <c r="Y41" i="6"/>
  <c r="W41" i="6"/>
  <c r="U41" i="6"/>
  <c r="S41" i="6"/>
  <c r="Q41" i="6"/>
  <c r="O41" i="6"/>
  <c r="M41" i="6"/>
  <c r="K41" i="6"/>
  <c r="I41" i="6"/>
  <c r="G41" i="6"/>
  <c r="AO40" i="6"/>
  <c r="AM40" i="6"/>
  <c r="AK40" i="6"/>
  <c r="AI40" i="6"/>
  <c r="AG40" i="6"/>
  <c r="AE40" i="6"/>
  <c r="AC40" i="6"/>
  <c r="AA40" i="6"/>
  <c r="Y40" i="6"/>
  <c r="W40" i="6"/>
  <c r="U40" i="6"/>
  <c r="S40" i="6"/>
  <c r="Q40" i="6"/>
  <c r="O40" i="6"/>
  <c r="M40" i="6"/>
  <c r="K40" i="6"/>
  <c r="I40" i="6"/>
  <c r="G40" i="6"/>
  <c r="AO39" i="6"/>
  <c r="AM39" i="6"/>
  <c r="AK39" i="6"/>
  <c r="AI39" i="6"/>
  <c r="AG39" i="6"/>
  <c r="AE39" i="6"/>
  <c r="AC39" i="6"/>
  <c r="AA39" i="6"/>
  <c r="Y39" i="6"/>
  <c r="W39" i="6"/>
  <c r="U39" i="6"/>
  <c r="S39" i="6"/>
  <c r="Q39" i="6"/>
  <c r="O39" i="6"/>
  <c r="M39" i="6"/>
  <c r="K39" i="6"/>
  <c r="I39" i="6"/>
  <c r="G39" i="6"/>
  <c r="AO38" i="6"/>
  <c r="AM38" i="6"/>
  <c r="AK38" i="6"/>
  <c r="AI38" i="6"/>
  <c r="AG38" i="6"/>
  <c r="AE38" i="6"/>
  <c r="AC38" i="6"/>
  <c r="AA38" i="6"/>
  <c r="Y38" i="6"/>
  <c r="W38" i="6"/>
  <c r="U38" i="6"/>
  <c r="S38" i="6"/>
  <c r="Q38" i="6"/>
  <c r="O38" i="6"/>
  <c r="M38" i="6"/>
  <c r="K38" i="6"/>
  <c r="I38" i="6"/>
  <c r="G38" i="6"/>
  <c r="AO37" i="6"/>
  <c r="AM37" i="6"/>
  <c r="AK37" i="6"/>
  <c r="AI37" i="6"/>
  <c r="AG37" i="6"/>
  <c r="AE37" i="6"/>
  <c r="AC37" i="6"/>
  <c r="AA37" i="6"/>
  <c r="Y37" i="6"/>
  <c r="W37" i="6"/>
  <c r="U37" i="6"/>
  <c r="S37" i="6"/>
  <c r="Q37" i="6"/>
  <c r="O37" i="6"/>
  <c r="M37" i="6"/>
  <c r="K37" i="6"/>
  <c r="I37" i="6"/>
  <c r="G37" i="6"/>
  <c r="AO36" i="6"/>
  <c r="AM36" i="6"/>
  <c r="AK36" i="6"/>
  <c r="AI36" i="6"/>
  <c r="AG36" i="6"/>
  <c r="AE36" i="6"/>
  <c r="AC36" i="6"/>
  <c r="AA36" i="6"/>
  <c r="Y36" i="6"/>
  <c r="W36" i="6"/>
  <c r="U36" i="6"/>
  <c r="S36" i="6"/>
  <c r="Q36" i="6"/>
  <c r="O36" i="6"/>
  <c r="M36" i="6"/>
  <c r="K36" i="6"/>
  <c r="I36" i="6"/>
  <c r="G36" i="6"/>
  <c r="AO35" i="6"/>
  <c r="AM35" i="6"/>
  <c r="AK35" i="6"/>
  <c r="AI35" i="6"/>
  <c r="AG35" i="6"/>
  <c r="AE35" i="6"/>
  <c r="AC35" i="6"/>
  <c r="AA35" i="6"/>
  <c r="Y35" i="6"/>
  <c r="W35" i="6"/>
  <c r="U35" i="6"/>
  <c r="S35" i="6"/>
  <c r="Q35" i="6"/>
  <c r="O35" i="6"/>
  <c r="M35" i="6"/>
  <c r="K35" i="6"/>
  <c r="I35" i="6"/>
  <c r="G35" i="6"/>
  <c r="AO34" i="6"/>
  <c r="AM34" i="6"/>
  <c r="AK34" i="6"/>
  <c r="AI34" i="6"/>
  <c r="AG34" i="6"/>
  <c r="AE34" i="6"/>
  <c r="AC34" i="6"/>
  <c r="AA34" i="6"/>
  <c r="Y34" i="6"/>
  <c r="W34" i="6"/>
  <c r="U34" i="6"/>
  <c r="S34" i="6"/>
  <c r="Q34" i="6"/>
  <c r="O34" i="6"/>
  <c r="M34" i="6"/>
  <c r="K34" i="6"/>
  <c r="I34" i="6"/>
  <c r="G34" i="6"/>
  <c r="AO33" i="6"/>
  <c r="AM33" i="6"/>
  <c r="AK33" i="6"/>
  <c r="AI33" i="6"/>
  <c r="AG33" i="6"/>
  <c r="AE33" i="6"/>
  <c r="AC33" i="6"/>
  <c r="AA33" i="6"/>
  <c r="Y33" i="6"/>
  <c r="W33" i="6"/>
  <c r="U33" i="6"/>
  <c r="S33" i="6"/>
  <c r="Q33" i="6"/>
  <c r="O33" i="6"/>
  <c r="M33" i="6"/>
  <c r="K33" i="6"/>
  <c r="I33" i="6"/>
  <c r="G33" i="6"/>
  <c r="AO32" i="6"/>
  <c r="AM32" i="6"/>
  <c r="AK32" i="6"/>
  <c r="AI32" i="6"/>
  <c r="AG32" i="6"/>
  <c r="AE32" i="6"/>
  <c r="AC32" i="6"/>
  <c r="AA32" i="6"/>
  <c r="Y32" i="6"/>
  <c r="W32" i="6"/>
  <c r="U32" i="6"/>
  <c r="S32" i="6"/>
  <c r="Q32" i="6"/>
  <c r="O32" i="6"/>
  <c r="M32" i="6"/>
  <c r="K32" i="6"/>
  <c r="I32" i="6"/>
  <c r="G32" i="6"/>
  <c r="AO31" i="6"/>
  <c r="AM31" i="6"/>
  <c r="AK31" i="6"/>
  <c r="AI31" i="6"/>
  <c r="AG31" i="6"/>
  <c r="AE31" i="6"/>
  <c r="AC31" i="6"/>
  <c r="AA31" i="6"/>
  <c r="Y31" i="6"/>
  <c r="W31" i="6"/>
  <c r="U31" i="6"/>
  <c r="S31" i="6"/>
  <c r="Q31" i="6"/>
  <c r="O31" i="6"/>
  <c r="M31" i="6"/>
  <c r="K31" i="6"/>
  <c r="I31" i="6"/>
  <c r="G31" i="6"/>
  <c r="AO30" i="6"/>
  <c r="AM30" i="6"/>
  <c r="AK30" i="6"/>
  <c r="AI30" i="6"/>
  <c r="AG30" i="6"/>
  <c r="AE30" i="6"/>
  <c r="AC30" i="6"/>
  <c r="AA30" i="6"/>
  <c r="Y30" i="6"/>
  <c r="W30" i="6"/>
  <c r="U30" i="6"/>
  <c r="S30" i="6"/>
  <c r="Q30" i="6"/>
  <c r="O30" i="6"/>
  <c r="M30" i="6"/>
  <c r="K30" i="6"/>
  <c r="I30" i="6"/>
  <c r="G30" i="6"/>
  <c r="AO29" i="6"/>
  <c r="AM29" i="6"/>
  <c r="AK29" i="6"/>
  <c r="AI29" i="6"/>
  <c r="AG29" i="6"/>
  <c r="AE29" i="6"/>
  <c r="AC29" i="6"/>
  <c r="AA29" i="6"/>
  <c r="Y29" i="6"/>
  <c r="W29" i="6"/>
  <c r="U29" i="6"/>
  <c r="S29" i="6"/>
  <c r="Q29" i="6"/>
  <c r="O29" i="6"/>
  <c r="M29" i="6"/>
  <c r="K29" i="6"/>
  <c r="I29" i="6"/>
  <c r="G29" i="6"/>
  <c r="AO28" i="6"/>
  <c r="AM28" i="6"/>
  <c r="AK28" i="6"/>
  <c r="AI28" i="6"/>
  <c r="AG28" i="6"/>
  <c r="AE28" i="6"/>
  <c r="AC28" i="6"/>
  <c r="AA28" i="6"/>
  <c r="Y28" i="6"/>
  <c r="W28" i="6"/>
  <c r="U28" i="6"/>
  <c r="S28" i="6"/>
  <c r="Q28" i="6"/>
  <c r="O28" i="6"/>
  <c r="M28" i="6"/>
  <c r="K28" i="6"/>
  <c r="I28" i="6"/>
  <c r="G28" i="6"/>
  <c r="AO27" i="6"/>
  <c r="AM27" i="6"/>
  <c r="AK27" i="6"/>
  <c r="AI27" i="6"/>
  <c r="AG27" i="6"/>
  <c r="AE27" i="6"/>
  <c r="AC27" i="6"/>
  <c r="AA27" i="6"/>
  <c r="Y27" i="6"/>
  <c r="W27" i="6"/>
  <c r="U27" i="6"/>
  <c r="S27" i="6"/>
  <c r="Q27" i="6"/>
  <c r="O27" i="6"/>
  <c r="M27" i="6"/>
  <c r="K27" i="6"/>
  <c r="I27" i="6"/>
  <c r="G27" i="6"/>
  <c r="AO26" i="6"/>
  <c r="AM26" i="6"/>
  <c r="AK26" i="6"/>
  <c r="AI26" i="6"/>
  <c r="AG26" i="6"/>
  <c r="AE26" i="6"/>
  <c r="AC26" i="6"/>
  <c r="AA26" i="6"/>
  <c r="Y26" i="6"/>
  <c r="W26" i="6"/>
  <c r="U26" i="6"/>
  <c r="S26" i="6"/>
  <c r="Q26" i="6"/>
  <c r="O26" i="6"/>
  <c r="M26" i="6"/>
  <c r="K26" i="6"/>
  <c r="I26" i="6"/>
  <c r="G26" i="6"/>
  <c r="AO25" i="6"/>
  <c r="AM25" i="6"/>
  <c r="AK25" i="6"/>
  <c r="AI25" i="6"/>
  <c r="AG25" i="6"/>
  <c r="AE25" i="6"/>
  <c r="AC25" i="6"/>
  <c r="AA25" i="6"/>
  <c r="Y25" i="6"/>
  <c r="W25" i="6"/>
  <c r="U25" i="6"/>
  <c r="S25" i="6"/>
  <c r="Q25" i="6"/>
  <c r="O25" i="6"/>
  <c r="M25" i="6"/>
  <c r="K25" i="6"/>
  <c r="I25" i="6"/>
  <c r="G25" i="6"/>
  <c r="AO24" i="6"/>
  <c r="AM24" i="6"/>
  <c r="AK24" i="6"/>
  <c r="AI24" i="6"/>
  <c r="AG24" i="6"/>
  <c r="AE24" i="6"/>
  <c r="AC24" i="6"/>
  <c r="AA24" i="6"/>
  <c r="Y24" i="6"/>
  <c r="W24" i="6"/>
  <c r="U24" i="6"/>
  <c r="S24" i="6"/>
  <c r="Q24" i="6"/>
  <c r="O24" i="6"/>
  <c r="M24" i="6"/>
  <c r="K24" i="6"/>
  <c r="I24" i="6"/>
  <c r="G24" i="6"/>
  <c r="AO23" i="6"/>
  <c r="AM23" i="6"/>
  <c r="AK23" i="6"/>
  <c r="AI23" i="6"/>
  <c r="AG23" i="6"/>
  <c r="AE23" i="6"/>
  <c r="AC23" i="6"/>
  <c r="AA23" i="6"/>
  <c r="Y23" i="6"/>
  <c r="W23" i="6"/>
  <c r="U23" i="6"/>
  <c r="S23" i="6"/>
  <c r="Q23" i="6"/>
  <c r="O23" i="6"/>
  <c r="M23" i="6"/>
  <c r="K23" i="6"/>
  <c r="I23" i="6"/>
  <c r="G23" i="6"/>
  <c r="AO22" i="6"/>
  <c r="AM22" i="6"/>
  <c r="AK22" i="6"/>
  <c r="AI22" i="6"/>
  <c r="AG22" i="6"/>
  <c r="AE22" i="6"/>
  <c r="AC22" i="6"/>
  <c r="AA22" i="6"/>
  <c r="Y22" i="6"/>
  <c r="W22" i="6"/>
  <c r="U22" i="6"/>
  <c r="S22" i="6"/>
  <c r="Q22" i="6"/>
  <c r="O22" i="6"/>
  <c r="M22" i="6"/>
  <c r="K22" i="6"/>
  <c r="I22" i="6"/>
  <c r="G22" i="6"/>
  <c r="AO21" i="6"/>
  <c r="AM21" i="6"/>
  <c r="AK21" i="6"/>
  <c r="AI21" i="6"/>
  <c r="AG21" i="6"/>
  <c r="AE21" i="6"/>
  <c r="AC21" i="6"/>
  <c r="AA21" i="6"/>
  <c r="Y21" i="6"/>
  <c r="W21" i="6"/>
  <c r="U21" i="6"/>
  <c r="S21" i="6"/>
  <c r="Q21" i="6"/>
  <c r="O21" i="6"/>
  <c r="M21" i="6"/>
  <c r="K21" i="6"/>
  <c r="I21" i="6"/>
  <c r="G21" i="6"/>
  <c r="AO20" i="6"/>
  <c r="AM20" i="6"/>
  <c r="AK20" i="6"/>
  <c r="AI20" i="6"/>
  <c r="AG20" i="6"/>
  <c r="AE20" i="6"/>
  <c r="AC20" i="6"/>
  <c r="AA20" i="6"/>
  <c r="Y20" i="6"/>
  <c r="W20" i="6"/>
  <c r="U20" i="6"/>
  <c r="S20" i="6"/>
  <c r="Q20" i="6"/>
  <c r="O20" i="6"/>
  <c r="M20" i="6"/>
  <c r="K20" i="6"/>
  <c r="I20" i="6"/>
  <c r="G20" i="6"/>
  <c r="AO19" i="6"/>
  <c r="AM19" i="6"/>
  <c r="AK19" i="6"/>
  <c r="AI19" i="6"/>
  <c r="AG19" i="6"/>
  <c r="AE19" i="6"/>
  <c r="AC19" i="6"/>
  <c r="AA19" i="6"/>
  <c r="Y19" i="6"/>
  <c r="W19" i="6"/>
  <c r="U19" i="6"/>
  <c r="S19" i="6"/>
  <c r="Q19" i="6"/>
  <c r="O19" i="6"/>
  <c r="M19" i="6"/>
  <c r="K19" i="6"/>
  <c r="I19" i="6"/>
  <c r="G19" i="6"/>
  <c r="AO18" i="6"/>
  <c r="AM18" i="6"/>
  <c r="AK18" i="6"/>
  <c r="AI18" i="6"/>
  <c r="AG18" i="6"/>
  <c r="AE18" i="6"/>
  <c r="AC18" i="6"/>
  <c r="AA18" i="6"/>
  <c r="Y18" i="6"/>
  <c r="W18" i="6"/>
  <c r="U18" i="6"/>
  <c r="S18" i="6"/>
  <c r="Q18" i="6"/>
  <c r="O18" i="6"/>
  <c r="M18" i="6"/>
  <c r="K18" i="6"/>
  <c r="I18" i="6"/>
  <c r="G18" i="6"/>
  <c r="AO17" i="6"/>
  <c r="AM17" i="6"/>
  <c r="AK17" i="6"/>
  <c r="AI17" i="6"/>
  <c r="AG17" i="6"/>
  <c r="AE17" i="6"/>
  <c r="AC17" i="6"/>
  <c r="AA17" i="6"/>
  <c r="Y17" i="6"/>
  <c r="W17" i="6"/>
  <c r="U17" i="6"/>
  <c r="S17" i="6"/>
  <c r="Q17" i="6"/>
  <c r="O17" i="6"/>
  <c r="M17" i="6"/>
  <c r="K17" i="6"/>
  <c r="I17" i="6"/>
  <c r="G17" i="6"/>
  <c r="AO16" i="6"/>
  <c r="AM16" i="6"/>
  <c r="AK16" i="6"/>
  <c r="AI16" i="6"/>
  <c r="AG16" i="6"/>
  <c r="AE16" i="6"/>
  <c r="AC16" i="6"/>
  <c r="AA16" i="6"/>
  <c r="Y16" i="6"/>
  <c r="W16" i="6"/>
  <c r="U16" i="6"/>
  <c r="S16" i="6"/>
  <c r="Q16" i="6"/>
  <c r="O16" i="6"/>
  <c r="M16" i="6"/>
  <c r="K16" i="6"/>
  <c r="I16" i="6"/>
  <c r="G16" i="6"/>
  <c r="AO15" i="6"/>
  <c r="AM15" i="6"/>
  <c r="AK15" i="6"/>
  <c r="AI15" i="6"/>
  <c r="AG15" i="6"/>
  <c r="AE15" i="6"/>
  <c r="AC15" i="6"/>
  <c r="AA15" i="6"/>
  <c r="Y15" i="6"/>
  <c r="W15" i="6"/>
  <c r="U15" i="6"/>
  <c r="S15" i="6"/>
  <c r="Q15" i="6"/>
  <c r="O15" i="6"/>
  <c r="M15" i="6"/>
  <c r="K15" i="6"/>
  <c r="I15" i="6"/>
  <c r="G15" i="6"/>
  <c r="AO14" i="6"/>
  <c r="AM14" i="6"/>
  <c r="AK14" i="6"/>
  <c r="AI14" i="6"/>
  <c r="AG14" i="6"/>
  <c r="AE14" i="6"/>
  <c r="AC14" i="6"/>
  <c r="AA14" i="6"/>
  <c r="Y14" i="6"/>
  <c r="W14" i="6"/>
  <c r="U14" i="6"/>
  <c r="S14" i="6"/>
  <c r="Q14" i="6"/>
  <c r="O14" i="6"/>
  <c r="M14" i="6"/>
  <c r="K14" i="6"/>
  <c r="I14" i="6"/>
  <c r="G14" i="6"/>
  <c r="AO13" i="6"/>
  <c r="AM13" i="6"/>
  <c r="AK13" i="6"/>
  <c r="AI13" i="6"/>
  <c r="AG13" i="6"/>
  <c r="AE13" i="6"/>
  <c r="AC13" i="6"/>
  <c r="AA13" i="6"/>
  <c r="Y13" i="6"/>
  <c r="W13" i="6"/>
  <c r="U13" i="6"/>
  <c r="S13" i="6"/>
  <c r="Q13" i="6"/>
  <c r="O13" i="6"/>
  <c r="M13" i="6"/>
  <c r="K13" i="6"/>
  <c r="I13" i="6"/>
  <c r="G13" i="6"/>
  <c r="AO12" i="6"/>
  <c r="AM12" i="6"/>
  <c r="AK12" i="6"/>
  <c r="AI12" i="6"/>
  <c r="AG12" i="6"/>
  <c r="AE12" i="6"/>
  <c r="AC12" i="6"/>
  <c r="AA12" i="6"/>
  <c r="Y12" i="6"/>
  <c r="W12" i="6"/>
  <c r="U12" i="6"/>
  <c r="S12" i="6"/>
  <c r="Q12" i="6"/>
  <c r="O12" i="6"/>
  <c r="M12" i="6"/>
  <c r="K12" i="6"/>
  <c r="I12" i="6"/>
  <c r="G12" i="6"/>
  <c r="AO11" i="6"/>
  <c r="AM11" i="6"/>
  <c r="AK11" i="6"/>
  <c r="AI11" i="6"/>
  <c r="AG11" i="6"/>
  <c r="AE11" i="6"/>
  <c r="AC11" i="6"/>
  <c r="AA11" i="6"/>
  <c r="Y11" i="6"/>
  <c r="W11" i="6"/>
  <c r="U11" i="6"/>
  <c r="S11" i="6"/>
  <c r="Q11" i="6"/>
  <c r="O11" i="6"/>
  <c r="M11" i="6"/>
  <c r="K11" i="6"/>
  <c r="I11" i="6"/>
  <c r="G11" i="6"/>
  <c r="AO10" i="6"/>
  <c r="AM10" i="6"/>
  <c r="AK10" i="6"/>
  <c r="AI10" i="6"/>
  <c r="AG10" i="6"/>
  <c r="AE10" i="6"/>
  <c r="AC10" i="6"/>
  <c r="AA10" i="6"/>
  <c r="Y10" i="6"/>
  <c r="W10" i="6"/>
  <c r="U10" i="6"/>
  <c r="S10" i="6"/>
  <c r="Q10" i="6"/>
  <c r="O10" i="6"/>
  <c r="M10" i="6"/>
  <c r="K10" i="6"/>
  <c r="I10" i="6"/>
  <c r="G10" i="6"/>
  <c r="AO9" i="6"/>
  <c r="AM9" i="6"/>
  <c r="AK9" i="6"/>
  <c r="AI9" i="6"/>
  <c r="AG9" i="6"/>
  <c r="AE9" i="6"/>
  <c r="AC9" i="6"/>
  <c r="AA9" i="6"/>
  <c r="Y9" i="6"/>
  <c r="W9" i="6"/>
  <c r="U9" i="6"/>
  <c r="S9" i="6"/>
  <c r="Q9" i="6"/>
  <c r="O9" i="6"/>
  <c r="M9" i="6"/>
  <c r="K9" i="6"/>
  <c r="I9" i="6"/>
  <c r="G9" i="6"/>
  <c r="AO8" i="6"/>
  <c r="AM8" i="6"/>
  <c r="AK8" i="6"/>
  <c r="AI8" i="6"/>
  <c r="AG8" i="6"/>
  <c r="AE8" i="6"/>
  <c r="AC8" i="6"/>
  <c r="AA8" i="6"/>
  <c r="Y8" i="6"/>
  <c r="W8" i="6"/>
  <c r="U8" i="6"/>
  <c r="S8" i="6"/>
  <c r="Q8" i="6"/>
  <c r="O8" i="6"/>
  <c r="M8" i="6"/>
  <c r="K8" i="6"/>
  <c r="I8" i="6"/>
  <c r="G8" i="6"/>
  <c r="AO7" i="6"/>
  <c r="AM7" i="6"/>
  <c r="AK7" i="6"/>
  <c r="AI7" i="6"/>
  <c r="AG7" i="6"/>
  <c r="AE7" i="6"/>
  <c r="AC7" i="6"/>
  <c r="AA7" i="6"/>
  <c r="Y7" i="6"/>
  <c r="W7" i="6"/>
  <c r="U7" i="6"/>
  <c r="S7" i="6"/>
  <c r="Q7" i="6"/>
  <c r="O7" i="6"/>
  <c r="M7" i="6"/>
  <c r="K7" i="6"/>
  <c r="I7" i="6"/>
  <c r="G7" i="6"/>
  <c r="AO6" i="6"/>
  <c r="AM6" i="6"/>
  <c r="AK6" i="6"/>
  <c r="AI6" i="6"/>
  <c r="AG6" i="6"/>
  <c r="AE6" i="6"/>
  <c r="AC6" i="6"/>
  <c r="AA6" i="6"/>
  <c r="Y6" i="6"/>
  <c r="W6" i="6"/>
  <c r="U6" i="6"/>
  <c r="S6" i="6"/>
  <c r="Q6" i="6"/>
  <c r="O6" i="6"/>
  <c r="M6" i="6"/>
  <c r="K6" i="6"/>
  <c r="I6" i="6"/>
  <c r="G6" i="6"/>
  <c r="AO5" i="6"/>
  <c r="AM5" i="6"/>
  <c r="AK5" i="6"/>
  <c r="AI5" i="6"/>
  <c r="AG5" i="6"/>
  <c r="AE5" i="6"/>
  <c r="AC5" i="6"/>
  <c r="AA5" i="6"/>
  <c r="Y5" i="6"/>
  <c r="W5" i="6"/>
  <c r="U5" i="6"/>
  <c r="S5" i="6"/>
  <c r="Q5" i="6"/>
  <c r="O5" i="6"/>
  <c r="M5" i="6"/>
  <c r="K5" i="6"/>
  <c r="I5" i="6"/>
  <c r="G5" i="6"/>
  <c r="AO4" i="6"/>
  <c r="AM4" i="6"/>
  <c r="AK4" i="6"/>
  <c r="AI4" i="6"/>
  <c r="AG4" i="6"/>
  <c r="AE4" i="6"/>
  <c r="AC4" i="6"/>
  <c r="AA4" i="6"/>
  <c r="Y4" i="6"/>
  <c r="W4" i="6"/>
  <c r="U4" i="6"/>
  <c r="S4" i="6"/>
  <c r="Q4" i="6"/>
  <c r="O4" i="6"/>
  <c r="M4" i="6"/>
  <c r="K4" i="6"/>
  <c r="I4" i="6"/>
  <c r="G4" i="6"/>
  <c r="AO3" i="6"/>
  <c r="AM3" i="6"/>
  <c r="AK3" i="6"/>
  <c r="AI3" i="6"/>
  <c r="AG3" i="6"/>
  <c r="AE3" i="6"/>
  <c r="AC3" i="6"/>
  <c r="AA3" i="6"/>
  <c r="Y3" i="6"/>
  <c r="W3" i="6"/>
  <c r="U3" i="6"/>
  <c r="S3" i="6"/>
  <c r="Q3" i="6"/>
  <c r="O3" i="6"/>
  <c r="M3" i="6"/>
  <c r="K3" i="6"/>
  <c r="I3" i="6"/>
  <c r="G3" i="6"/>
  <c r="U294" i="6" l="1"/>
  <c r="L13" i="17" s="1"/>
  <c r="AC294" i="6"/>
  <c r="P13" i="17" s="1"/>
  <c r="I294" i="6"/>
  <c r="W13" i="17" s="1"/>
  <c r="W79" i="17" s="1"/>
  <c r="Y294" i="6"/>
  <c r="N13" i="17" s="1"/>
  <c r="K294" i="6"/>
  <c r="Y13" i="17" s="1"/>
  <c r="AG294" i="6"/>
  <c r="R13" i="17" s="1"/>
  <c r="AA294" i="6"/>
  <c r="O13" i="17" s="1"/>
  <c r="AI294" i="6"/>
  <c r="S13" i="17" s="1"/>
  <c r="M294" i="6"/>
  <c r="H13" i="17" s="1"/>
  <c r="AK294" i="6"/>
  <c r="T13" i="17" s="1"/>
  <c r="S294" i="6"/>
  <c r="K13" i="17" s="1"/>
  <c r="W294" i="6"/>
  <c r="M13" i="17" s="1"/>
  <c r="AE294" i="6"/>
  <c r="Q13" i="17" s="1"/>
  <c r="O294" i="6"/>
  <c r="I13" i="17" s="1"/>
  <c r="AM294" i="6"/>
  <c r="U13" i="17" s="1"/>
  <c r="Q294" i="6"/>
  <c r="J13" i="17" s="1"/>
  <c r="AO294" i="6"/>
  <c r="V13" i="17" s="1"/>
  <c r="G294" i="6"/>
  <c r="X13" i="17" l="1"/>
  <c r="Z13" i="17" s="1"/>
  <c r="E294" i="6"/>
  <c r="AM46" i="5"/>
  <c r="AK46" i="5"/>
  <c r="AI46" i="5"/>
  <c r="AG46" i="5"/>
  <c r="AE46" i="5"/>
  <c r="AC46" i="5"/>
  <c r="AA46" i="5"/>
  <c r="Y46" i="5"/>
  <c r="W46" i="5"/>
  <c r="U46" i="5"/>
  <c r="S46" i="5"/>
  <c r="Q46" i="5"/>
  <c r="O46" i="5"/>
  <c r="M46" i="5"/>
  <c r="K46" i="5"/>
  <c r="I46" i="5"/>
  <c r="G46" i="5"/>
  <c r="AM45" i="5"/>
  <c r="AK45" i="5"/>
  <c r="AI45" i="5"/>
  <c r="AG45" i="5"/>
  <c r="AE45" i="5"/>
  <c r="AC45" i="5"/>
  <c r="AA45" i="5"/>
  <c r="Y45" i="5"/>
  <c r="W45" i="5"/>
  <c r="U45" i="5"/>
  <c r="S45" i="5"/>
  <c r="Q45" i="5"/>
  <c r="O45" i="5"/>
  <c r="M45" i="5"/>
  <c r="K45" i="5"/>
  <c r="I45" i="5"/>
  <c r="G45" i="5"/>
  <c r="AM44" i="5"/>
  <c r="AK44" i="5"/>
  <c r="AI44" i="5"/>
  <c r="AG44" i="5"/>
  <c r="AE44" i="5"/>
  <c r="AC44" i="5"/>
  <c r="AA44" i="5"/>
  <c r="Y44" i="5"/>
  <c r="W44" i="5"/>
  <c r="U44" i="5"/>
  <c r="S44" i="5"/>
  <c r="Q44" i="5"/>
  <c r="O44" i="5"/>
  <c r="M44" i="5"/>
  <c r="K44" i="5"/>
  <c r="I44" i="5"/>
  <c r="G44" i="5"/>
  <c r="AM43" i="5"/>
  <c r="AK43" i="5"/>
  <c r="AI43" i="5"/>
  <c r="AG43" i="5"/>
  <c r="AE43" i="5"/>
  <c r="AC43" i="5"/>
  <c r="AA43" i="5"/>
  <c r="Y43" i="5"/>
  <c r="W43" i="5"/>
  <c r="U43" i="5"/>
  <c r="S43" i="5"/>
  <c r="Q43" i="5"/>
  <c r="O43" i="5"/>
  <c r="M43" i="5"/>
  <c r="K43" i="5"/>
  <c r="I43" i="5"/>
  <c r="G43" i="5"/>
  <c r="AM42" i="5"/>
  <c r="AK42" i="5"/>
  <c r="AI42" i="5"/>
  <c r="AG42" i="5"/>
  <c r="AE42" i="5"/>
  <c r="AC42" i="5"/>
  <c r="AA42" i="5"/>
  <c r="Y42" i="5"/>
  <c r="W42" i="5"/>
  <c r="U42" i="5"/>
  <c r="S42" i="5"/>
  <c r="Q42" i="5"/>
  <c r="O42" i="5"/>
  <c r="M42" i="5"/>
  <c r="K42" i="5"/>
  <c r="I42" i="5"/>
  <c r="G42" i="5"/>
  <c r="AM41" i="5"/>
  <c r="AK41" i="5"/>
  <c r="AI41" i="5"/>
  <c r="AG41" i="5"/>
  <c r="AE41" i="5"/>
  <c r="AC41" i="5"/>
  <c r="AA41" i="5"/>
  <c r="Y41" i="5"/>
  <c r="W41" i="5"/>
  <c r="U41" i="5"/>
  <c r="S41" i="5"/>
  <c r="Q41" i="5"/>
  <c r="O41" i="5"/>
  <c r="M41" i="5"/>
  <c r="K41" i="5"/>
  <c r="I41" i="5"/>
  <c r="G41" i="5"/>
  <c r="AM40" i="5"/>
  <c r="AK40" i="5"/>
  <c r="AI40" i="5"/>
  <c r="AG40" i="5"/>
  <c r="AE40" i="5"/>
  <c r="AC40" i="5"/>
  <c r="AA40" i="5"/>
  <c r="Y40" i="5"/>
  <c r="W40" i="5"/>
  <c r="U40" i="5"/>
  <c r="S40" i="5"/>
  <c r="Q40" i="5"/>
  <c r="O40" i="5"/>
  <c r="M40" i="5"/>
  <c r="K40" i="5"/>
  <c r="I40" i="5"/>
  <c r="G40" i="5"/>
  <c r="AM39" i="5"/>
  <c r="AK39" i="5"/>
  <c r="AI39" i="5"/>
  <c r="AG39" i="5"/>
  <c r="AE39" i="5"/>
  <c r="AC39" i="5"/>
  <c r="AA39" i="5"/>
  <c r="Y39" i="5"/>
  <c r="W39" i="5"/>
  <c r="U39" i="5"/>
  <c r="S39" i="5"/>
  <c r="Q39" i="5"/>
  <c r="O39" i="5"/>
  <c r="M39" i="5"/>
  <c r="K39" i="5"/>
  <c r="I39" i="5"/>
  <c r="G39" i="5"/>
  <c r="AM38" i="5"/>
  <c r="AK38" i="5"/>
  <c r="AI38" i="5"/>
  <c r="AG38" i="5"/>
  <c r="AE38" i="5"/>
  <c r="AC38" i="5"/>
  <c r="AA38" i="5"/>
  <c r="Y38" i="5"/>
  <c r="W38" i="5"/>
  <c r="U38" i="5"/>
  <c r="S38" i="5"/>
  <c r="Q38" i="5"/>
  <c r="O38" i="5"/>
  <c r="M38" i="5"/>
  <c r="K38" i="5"/>
  <c r="I38" i="5"/>
  <c r="G38" i="5"/>
  <c r="AM37" i="5"/>
  <c r="AK37" i="5"/>
  <c r="AI37" i="5"/>
  <c r="AG37" i="5"/>
  <c r="AE37" i="5"/>
  <c r="AC37" i="5"/>
  <c r="AA37" i="5"/>
  <c r="Y37" i="5"/>
  <c r="W37" i="5"/>
  <c r="U37" i="5"/>
  <c r="S37" i="5"/>
  <c r="Q37" i="5"/>
  <c r="O37" i="5"/>
  <c r="M37" i="5"/>
  <c r="K37" i="5"/>
  <c r="I37" i="5"/>
  <c r="G37" i="5"/>
  <c r="AM36" i="5"/>
  <c r="AK36" i="5"/>
  <c r="AI36" i="5"/>
  <c r="AG36" i="5"/>
  <c r="AE36" i="5"/>
  <c r="AC36" i="5"/>
  <c r="AA36" i="5"/>
  <c r="Y36" i="5"/>
  <c r="W36" i="5"/>
  <c r="U36" i="5"/>
  <c r="S36" i="5"/>
  <c r="Q36" i="5"/>
  <c r="O36" i="5"/>
  <c r="M36" i="5"/>
  <c r="K36" i="5"/>
  <c r="I36" i="5"/>
  <c r="G36" i="5"/>
  <c r="AM35" i="5"/>
  <c r="AK35" i="5"/>
  <c r="AI35" i="5"/>
  <c r="AG35" i="5"/>
  <c r="AE35" i="5"/>
  <c r="AC35" i="5"/>
  <c r="AA35" i="5"/>
  <c r="Y35" i="5"/>
  <c r="W35" i="5"/>
  <c r="U35" i="5"/>
  <c r="S35" i="5"/>
  <c r="Q35" i="5"/>
  <c r="O35" i="5"/>
  <c r="M35" i="5"/>
  <c r="K35" i="5"/>
  <c r="I35" i="5"/>
  <c r="G35" i="5"/>
  <c r="AM34" i="5"/>
  <c r="AK34" i="5"/>
  <c r="AI34" i="5"/>
  <c r="AG34" i="5"/>
  <c r="AE34" i="5"/>
  <c r="AC34" i="5"/>
  <c r="AA34" i="5"/>
  <c r="Y34" i="5"/>
  <c r="W34" i="5"/>
  <c r="U34" i="5"/>
  <c r="S34" i="5"/>
  <c r="Q34" i="5"/>
  <c r="O34" i="5"/>
  <c r="M34" i="5"/>
  <c r="K34" i="5"/>
  <c r="I34" i="5"/>
  <c r="G34" i="5"/>
  <c r="AM33" i="5"/>
  <c r="AK33" i="5"/>
  <c r="AI33" i="5"/>
  <c r="AG33" i="5"/>
  <c r="AE33" i="5"/>
  <c r="AC33" i="5"/>
  <c r="AA33" i="5"/>
  <c r="Y33" i="5"/>
  <c r="W33" i="5"/>
  <c r="U33" i="5"/>
  <c r="S33" i="5"/>
  <c r="Q33" i="5"/>
  <c r="O33" i="5"/>
  <c r="M33" i="5"/>
  <c r="K33" i="5"/>
  <c r="I33" i="5"/>
  <c r="G33" i="5"/>
  <c r="AM32" i="5"/>
  <c r="AK32" i="5"/>
  <c r="AI32" i="5"/>
  <c r="AG32" i="5"/>
  <c r="AE32" i="5"/>
  <c r="AC32" i="5"/>
  <c r="AA32" i="5"/>
  <c r="Y32" i="5"/>
  <c r="W32" i="5"/>
  <c r="U32" i="5"/>
  <c r="S32" i="5"/>
  <c r="Q32" i="5"/>
  <c r="O32" i="5"/>
  <c r="M32" i="5"/>
  <c r="K32" i="5"/>
  <c r="I32" i="5"/>
  <c r="G32" i="5"/>
  <c r="AM31" i="5"/>
  <c r="AK31" i="5"/>
  <c r="AI31" i="5"/>
  <c r="AG31" i="5"/>
  <c r="AE31" i="5"/>
  <c r="AC31" i="5"/>
  <c r="AA31" i="5"/>
  <c r="Y31" i="5"/>
  <c r="W31" i="5"/>
  <c r="U31" i="5"/>
  <c r="S31" i="5"/>
  <c r="Q31" i="5"/>
  <c r="O31" i="5"/>
  <c r="M31" i="5"/>
  <c r="K31" i="5"/>
  <c r="I31" i="5"/>
  <c r="G31" i="5"/>
  <c r="AM30" i="5"/>
  <c r="AK30" i="5"/>
  <c r="AI30" i="5"/>
  <c r="AG30" i="5"/>
  <c r="AE30" i="5"/>
  <c r="AC30" i="5"/>
  <c r="AA30" i="5"/>
  <c r="Y30" i="5"/>
  <c r="W30" i="5"/>
  <c r="U30" i="5"/>
  <c r="S30" i="5"/>
  <c r="Q30" i="5"/>
  <c r="O30" i="5"/>
  <c r="M30" i="5"/>
  <c r="K30" i="5"/>
  <c r="I30" i="5"/>
  <c r="G30" i="5"/>
  <c r="AM29" i="5"/>
  <c r="AK29" i="5"/>
  <c r="AI29" i="5"/>
  <c r="AG29" i="5"/>
  <c r="AE29" i="5"/>
  <c r="AC29" i="5"/>
  <c r="AA29" i="5"/>
  <c r="Y29" i="5"/>
  <c r="W29" i="5"/>
  <c r="U29" i="5"/>
  <c r="S29" i="5"/>
  <c r="Q29" i="5"/>
  <c r="O29" i="5"/>
  <c r="M29" i="5"/>
  <c r="K29" i="5"/>
  <c r="I29" i="5"/>
  <c r="G29" i="5"/>
  <c r="AM28" i="5"/>
  <c r="AK28" i="5"/>
  <c r="AI28" i="5"/>
  <c r="AG28" i="5"/>
  <c r="AE28" i="5"/>
  <c r="AC28" i="5"/>
  <c r="AA28" i="5"/>
  <c r="Y28" i="5"/>
  <c r="W28" i="5"/>
  <c r="U28" i="5"/>
  <c r="S28" i="5"/>
  <c r="Q28" i="5"/>
  <c r="O28" i="5"/>
  <c r="M28" i="5"/>
  <c r="K28" i="5"/>
  <c r="I28" i="5"/>
  <c r="G28" i="5"/>
  <c r="AM27" i="5"/>
  <c r="AK27" i="5"/>
  <c r="AI27" i="5"/>
  <c r="AG27" i="5"/>
  <c r="AE27" i="5"/>
  <c r="AC27" i="5"/>
  <c r="AA27" i="5"/>
  <c r="Y27" i="5"/>
  <c r="W27" i="5"/>
  <c r="U27" i="5"/>
  <c r="S27" i="5"/>
  <c r="Q27" i="5"/>
  <c r="O27" i="5"/>
  <c r="M27" i="5"/>
  <c r="K27" i="5"/>
  <c r="I27" i="5"/>
  <c r="G27" i="5"/>
  <c r="AM26" i="5"/>
  <c r="AK26" i="5"/>
  <c r="AI26" i="5"/>
  <c r="AG26" i="5"/>
  <c r="AE26" i="5"/>
  <c r="AC26" i="5"/>
  <c r="AA26" i="5"/>
  <c r="Y26" i="5"/>
  <c r="W26" i="5"/>
  <c r="U26" i="5"/>
  <c r="S26" i="5"/>
  <c r="Q26" i="5"/>
  <c r="O26" i="5"/>
  <c r="M26" i="5"/>
  <c r="K26" i="5"/>
  <c r="I26" i="5"/>
  <c r="G26" i="5"/>
  <c r="AM25" i="5"/>
  <c r="AK25" i="5"/>
  <c r="AI25" i="5"/>
  <c r="AG25" i="5"/>
  <c r="AE25" i="5"/>
  <c r="AC25" i="5"/>
  <c r="AA25" i="5"/>
  <c r="Y25" i="5"/>
  <c r="W25" i="5"/>
  <c r="U25" i="5"/>
  <c r="S25" i="5"/>
  <c r="Q25" i="5"/>
  <c r="O25" i="5"/>
  <c r="M25" i="5"/>
  <c r="K25" i="5"/>
  <c r="I25" i="5"/>
  <c r="G25" i="5"/>
  <c r="AM24" i="5"/>
  <c r="AK24" i="5"/>
  <c r="AI24" i="5"/>
  <c r="AG24" i="5"/>
  <c r="AE24" i="5"/>
  <c r="AC24" i="5"/>
  <c r="AA24" i="5"/>
  <c r="Y24" i="5"/>
  <c r="W24" i="5"/>
  <c r="U24" i="5"/>
  <c r="S24" i="5"/>
  <c r="Q24" i="5"/>
  <c r="O24" i="5"/>
  <c r="M24" i="5"/>
  <c r="K24" i="5"/>
  <c r="I24" i="5"/>
  <c r="G24" i="5"/>
  <c r="AM23" i="5"/>
  <c r="AK23" i="5"/>
  <c r="AI23" i="5"/>
  <c r="AG23" i="5"/>
  <c r="AE23" i="5"/>
  <c r="AC23" i="5"/>
  <c r="AA23" i="5"/>
  <c r="Y23" i="5"/>
  <c r="W23" i="5"/>
  <c r="U23" i="5"/>
  <c r="S23" i="5"/>
  <c r="Q23" i="5"/>
  <c r="O23" i="5"/>
  <c r="M23" i="5"/>
  <c r="K23" i="5"/>
  <c r="I23" i="5"/>
  <c r="G23" i="5"/>
  <c r="AM22" i="5"/>
  <c r="AK22" i="5"/>
  <c r="AI22" i="5"/>
  <c r="AG22" i="5"/>
  <c r="AE22" i="5"/>
  <c r="AC22" i="5"/>
  <c r="AA22" i="5"/>
  <c r="Y22" i="5"/>
  <c r="W22" i="5"/>
  <c r="U22" i="5"/>
  <c r="S22" i="5"/>
  <c r="Q22" i="5"/>
  <c r="O22" i="5"/>
  <c r="M22" i="5"/>
  <c r="K22" i="5"/>
  <c r="I22" i="5"/>
  <c r="G22" i="5"/>
  <c r="AM21" i="5"/>
  <c r="AK21" i="5"/>
  <c r="AI21" i="5"/>
  <c r="AG21" i="5"/>
  <c r="AE21" i="5"/>
  <c r="AC21" i="5"/>
  <c r="AA21" i="5"/>
  <c r="Y21" i="5"/>
  <c r="W21" i="5"/>
  <c r="U21" i="5"/>
  <c r="S21" i="5"/>
  <c r="Q21" i="5"/>
  <c r="O21" i="5"/>
  <c r="M21" i="5"/>
  <c r="K21" i="5"/>
  <c r="I21" i="5"/>
  <c r="G21" i="5"/>
  <c r="AM20" i="5"/>
  <c r="AK20" i="5"/>
  <c r="AI20" i="5"/>
  <c r="AG20" i="5"/>
  <c r="AE20" i="5"/>
  <c r="AC20" i="5"/>
  <c r="AA20" i="5"/>
  <c r="Y20" i="5"/>
  <c r="W20" i="5"/>
  <c r="U20" i="5"/>
  <c r="S20" i="5"/>
  <c r="Q20" i="5"/>
  <c r="O20" i="5"/>
  <c r="M20" i="5"/>
  <c r="K20" i="5"/>
  <c r="I20" i="5"/>
  <c r="G20" i="5"/>
  <c r="AM19" i="5"/>
  <c r="AK19" i="5"/>
  <c r="AI19" i="5"/>
  <c r="AG19" i="5"/>
  <c r="AE19" i="5"/>
  <c r="AC19" i="5"/>
  <c r="AA19" i="5"/>
  <c r="Y19" i="5"/>
  <c r="W19" i="5"/>
  <c r="U19" i="5"/>
  <c r="S19" i="5"/>
  <c r="Q19" i="5"/>
  <c r="O19" i="5"/>
  <c r="M19" i="5"/>
  <c r="K19" i="5"/>
  <c r="I19" i="5"/>
  <c r="G19" i="5"/>
  <c r="AM18" i="5"/>
  <c r="AK18" i="5"/>
  <c r="AI18" i="5"/>
  <c r="AG18" i="5"/>
  <c r="AE18" i="5"/>
  <c r="AC18" i="5"/>
  <c r="AA18" i="5"/>
  <c r="Y18" i="5"/>
  <c r="W18" i="5"/>
  <c r="U18" i="5"/>
  <c r="S18" i="5"/>
  <c r="Q18" i="5"/>
  <c r="O18" i="5"/>
  <c r="M18" i="5"/>
  <c r="K18" i="5"/>
  <c r="I18" i="5"/>
  <c r="G18" i="5"/>
  <c r="AM17" i="5"/>
  <c r="AK17" i="5"/>
  <c r="AI17" i="5"/>
  <c r="AG17" i="5"/>
  <c r="AE17" i="5"/>
  <c r="AC17" i="5"/>
  <c r="AA17" i="5"/>
  <c r="Y17" i="5"/>
  <c r="W17" i="5"/>
  <c r="U17" i="5"/>
  <c r="S17" i="5"/>
  <c r="Q17" i="5"/>
  <c r="O17" i="5"/>
  <c r="M17" i="5"/>
  <c r="K17" i="5"/>
  <c r="I17" i="5"/>
  <c r="G17" i="5"/>
  <c r="AM16" i="5"/>
  <c r="AK16" i="5"/>
  <c r="AI16" i="5"/>
  <c r="AG16" i="5"/>
  <c r="AE16" i="5"/>
  <c r="AC16" i="5"/>
  <c r="AA16" i="5"/>
  <c r="Y16" i="5"/>
  <c r="W16" i="5"/>
  <c r="U16" i="5"/>
  <c r="S16" i="5"/>
  <c r="Q16" i="5"/>
  <c r="O16" i="5"/>
  <c r="M16" i="5"/>
  <c r="K16" i="5"/>
  <c r="I16" i="5"/>
  <c r="G16" i="5"/>
  <c r="AM15" i="5"/>
  <c r="AK15" i="5"/>
  <c r="AI15" i="5"/>
  <c r="AG15" i="5"/>
  <c r="AE15" i="5"/>
  <c r="AC15" i="5"/>
  <c r="AA15" i="5"/>
  <c r="Y15" i="5"/>
  <c r="W15" i="5"/>
  <c r="U15" i="5"/>
  <c r="S15" i="5"/>
  <c r="Q15" i="5"/>
  <c r="O15" i="5"/>
  <c r="M15" i="5"/>
  <c r="K15" i="5"/>
  <c r="I15" i="5"/>
  <c r="G15" i="5"/>
  <c r="AM14" i="5"/>
  <c r="AK14" i="5"/>
  <c r="AI14" i="5"/>
  <c r="AG14" i="5"/>
  <c r="AE14" i="5"/>
  <c r="AC14" i="5"/>
  <c r="AA14" i="5"/>
  <c r="Y14" i="5"/>
  <c r="W14" i="5"/>
  <c r="U14" i="5"/>
  <c r="S14" i="5"/>
  <c r="Q14" i="5"/>
  <c r="O14" i="5"/>
  <c r="M14" i="5"/>
  <c r="K14" i="5"/>
  <c r="I14" i="5"/>
  <c r="G14" i="5"/>
  <c r="AM13" i="5"/>
  <c r="AK13" i="5"/>
  <c r="AI13" i="5"/>
  <c r="AG13" i="5"/>
  <c r="AE13" i="5"/>
  <c r="AC13" i="5"/>
  <c r="AA13" i="5"/>
  <c r="Y13" i="5"/>
  <c r="W13" i="5"/>
  <c r="U13" i="5"/>
  <c r="S13" i="5"/>
  <c r="Q13" i="5"/>
  <c r="O13" i="5"/>
  <c r="M13" i="5"/>
  <c r="K13" i="5"/>
  <c r="I13" i="5"/>
  <c r="G13" i="5"/>
  <c r="AM12" i="5"/>
  <c r="AK12" i="5"/>
  <c r="AI12" i="5"/>
  <c r="AG12" i="5"/>
  <c r="AE12" i="5"/>
  <c r="AC12" i="5"/>
  <c r="AA12" i="5"/>
  <c r="Y12" i="5"/>
  <c r="W12" i="5"/>
  <c r="U12" i="5"/>
  <c r="S12" i="5"/>
  <c r="Q12" i="5"/>
  <c r="O12" i="5"/>
  <c r="M12" i="5"/>
  <c r="K12" i="5"/>
  <c r="I12" i="5"/>
  <c r="G12" i="5"/>
  <c r="AM11" i="5"/>
  <c r="AK11" i="5"/>
  <c r="AI11" i="5"/>
  <c r="AG11" i="5"/>
  <c r="AE11" i="5"/>
  <c r="AC11" i="5"/>
  <c r="AA11" i="5"/>
  <c r="Y11" i="5"/>
  <c r="W11" i="5"/>
  <c r="U11" i="5"/>
  <c r="S11" i="5"/>
  <c r="Q11" i="5"/>
  <c r="O11" i="5"/>
  <c r="M11" i="5"/>
  <c r="K11" i="5"/>
  <c r="I11" i="5"/>
  <c r="G11" i="5"/>
  <c r="AM10" i="5"/>
  <c r="AK10" i="5"/>
  <c r="AI10" i="5"/>
  <c r="AG10" i="5"/>
  <c r="AE10" i="5"/>
  <c r="AC10" i="5"/>
  <c r="AA10" i="5"/>
  <c r="Y10" i="5"/>
  <c r="W10" i="5"/>
  <c r="U10" i="5"/>
  <c r="S10" i="5"/>
  <c r="Q10" i="5"/>
  <c r="O10" i="5"/>
  <c r="M10" i="5"/>
  <c r="K10" i="5"/>
  <c r="I10" i="5"/>
  <c r="G10" i="5"/>
  <c r="AM9" i="5"/>
  <c r="AK9" i="5"/>
  <c r="AI9" i="5"/>
  <c r="AG9" i="5"/>
  <c r="AE9" i="5"/>
  <c r="AC9" i="5"/>
  <c r="AA9" i="5"/>
  <c r="Y9" i="5"/>
  <c r="W9" i="5"/>
  <c r="U9" i="5"/>
  <c r="S9" i="5"/>
  <c r="Q9" i="5"/>
  <c r="O9" i="5"/>
  <c r="M9" i="5"/>
  <c r="K9" i="5"/>
  <c r="I9" i="5"/>
  <c r="G9" i="5"/>
  <c r="AM8" i="5"/>
  <c r="AK8" i="5"/>
  <c r="AI8" i="5"/>
  <c r="AG8" i="5"/>
  <c r="AE8" i="5"/>
  <c r="AC8" i="5"/>
  <c r="AA8" i="5"/>
  <c r="Y8" i="5"/>
  <c r="W8" i="5"/>
  <c r="U8" i="5"/>
  <c r="S8" i="5"/>
  <c r="Q8" i="5"/>
  <c r="O8" i="5"/>
  <c r="M8" i="5"/>
  <c r="K8" i="5"/>
  <c r="I8" i="5"/>
  <c r="G8" i="5"/>
  <c r="AM7" i="5"/>
  <c r="AK7" i="5"/>
  <c r="AI7" i="5"/>
  <c r="AG7" i="5"/>
  <c r="AE7" i="5"/>
  <c r="AC7" i="5"/>
  <c r="AA7" i="5"/>
  <c r="Y7" i="5"/>
  <c r="W7" i="5"/>
  <c r="U7" i="5"/>
  <c r="S7" i="5"/>
  <c r="Q7" i="5"/>
  <c r="O7" i="5"/>
  <c r="M7" i="5"/>
  <c r="K7" i="5"/>
  <c r="I7" i="5"/>
  <c r="G7" i="5"/>
  <c r="AM6" i="5"/>
  <c r="AK6" i="5"/>
  <c r="AI6" i="5"/>
  <c r="AG6" i="5"/>
  <c r="AE6" i="5"/>
  <c r="AC6" i="5"/>
  <c r="AA6" i="5"/>
  <c r="Y6" i="5"/>
  <c r="W6" i="5"/>
  <c r="U6" i="5"/>
  <c r="S6" i="5"/>
  <c r="Q6" i="5"/>
  <c r="O6" i="5"/>
  <c r="M6" i="5"/>
  <c r="K6" i="5"/>
  <c r="I6" i="5"/>
  <c r="G6" i="5"/>
  <c r="AM5" i="5"/>
  <c r="AK5" i="5"/>
  <c r="AI5" i="5"/>
  <c r="AG5" i="5"/>
  <c r="AE5" i="5"/>
  <c r="AC5" i="5"/>
  <c r="AA5" i="5"/>
  <c r="Y5" i="5"/>
  <c r="W5" i="5"/>
  <c r="U5" i="5"/>
  <c r="S5" i="5"/>
  <c r="Q5" i="5"/>
  <c r="O5" i="5"/>
  <c r="M5" i="5"/>
  <c r="K5" i="5"/>
  <c r="I5" i="5"/>
  <c r="G5" i="5"/>
  <c r="AM4" i="5"/>
  <c r="AK4" i="5"/>
  <c r="AI4" i="5"/>
  <c r="AG4" i="5"/>
  <c r="AE4" i="5"/>
  <c r="AC4" i="5"/>
  <c r="AA4" i="5"/>
  <c r="Y4" i="5"/>
  <c r="W4" i="5"/>
  <c r="U4" i="5"/>
  <c r="S4" i="5"/>
  <c r="Q4" i="5"/>
  <c r="O4" i="5"/>
  <c r="M4" i="5"/>
  <c r="K4" i="5"/>
  <c r="I4" i="5"/>
  <c r="G4" i="5"/>
  <c r="AM3" i="5"/>
  <c r="AK3" i="5"/>
  <c r="AI3" i="5"/>
  <c r="AG3" i="5"/>
  <c r="AE3" i="5"/>
  <c r="AC3" i="5"/>
  <c r="AA3" i="5"/>
  <c r="Y3" i="5"/>
  <c r="W3" i="5"/>
  <c r="U3" i="5"/>
  <c r="S3" i="5"/>
  <c r="Q3" i="5"/>
  <c r="O3" i="5"/>
  <c r="M3" i="5"/>
  <c r="K3" i="5"/>
  <c r="I3" i="5"/>
  <c r="G3" i="5"/>
  <c r="AG48" i="5" l="1"/>
  <c r="S12" i="17" s="1"/>
  <c r="AM48" i="5"/>
  <c r="V12" i="17" s="1"/>
  <c r="AI48" i="5"/>
  <c r="T12" i="17" s="1"/>
  <c r="AK48" i="5"/>
  <c r="U12" i="17" s="1"/>
  <c r="S48" i="5"/>
  <c r="L12" i="17" s="1"/>
  <c r="U48" i="5"/>
  <c r="M12" i="17" s="1"/>
  <c r="W48" i="5"/>
  <c r="N12" i="17" s="1"/>
  <c r="I48" i="5"/>
  <c r="Y12" i="17" s="1"/>
  <c r="Y48" i="5"/>
  <c r="O12" i="17" s="1"/>
  <c r="AC48" i="5"/>
  <c r="Q12" i="17" s="1"/>
  <c r="AE48" i="5"/>
  <c r="R12" i="17" s="1"/>
  <c r="O48" i="5"/>
  <c r="J12" i="17" s="1"/>
  <c r="K48" i="5"/>
  <c r="H12" i="17" s="1"/>
  <c r="M48" i="5"/>
  <c r="I12" i="17" s="1"/>
  <c r="AA48" i="5"/>
  <c r="P12" i="17" s="1"/>
  <c r="Q48" i="5"/>
  <c r="K12" i="17" s="1"/>
  <c r="G48" i="5"/>
  <c r="X12" i="17" l="1"/>
  <c r="Z12" i="17" s="1"/>
  <c r="E48" i="5"/>
  <c r="AM78" i="2"/>
  <c r="AK78" i="2"/>
  <c r="AI78" i="2"/>
  <c r="AG78" i="2"/>
  <c r="AE78" i="2"/>
  <c r="AC78" i="2"/>
  <c r="AA78" i="2"/>
  <c r="Y78" i="2"/>
  <c r="W78" i="2"/>
  <c r="U78" i="2"/>
  <c r="S78" i="2"/>
  <c r="Q78" i="2"/>
  <c r="O78" i="2"/>
  <c r="M78" i="2"/>
  <c r="K78" i="2"/>
  <c r="I78" i="2"/>
  <c r="G78" i="2"/>
  <c r="AM77" i="2"/>
  <c r="AK77" i="2"/>
  <c r="AI77" i="2"/>
  <c r="AG77" i="2"/>
  <c r="AE77" i="2"/>
  <c r="AC77" i="2"/>
  <c r="AA77" i="2"/>
  <c r="Y77" i="2"/>
  <c r="W77" i="2"/>
  <c r="U77" i="2"/>
  <c r="S77" i="2"/>
  <c r="Q77" i="2"/>
  <c r="O77" i="2"/>
  <c r="M77" i="2"/>
  <c r="K77" i="2"/>
  <c r="I77" i="2"/>
  <c r="G77" i="2"/>
  <c r="AM76" i="2"/>
  <c r="AK76" i="2"/>
  <c r="AI76" i="2"/>
  <c r="AG76" i="2"/>
  <c r="AE76" i="2"/>
  <c r="AC76" i="2"/>
  <c r="AA76" i="2"/>
  <c r="Y76" i="2"/>
  <c r="W76" i="2"/>
  <c r="U76" i="2"/>
  <c r="S76" i="2"/>
  <c r="Q76" i="2"/>
  <c r="O76" i="2"/>
  <c r="M76" i="2"/>
  <c r="K76" i="2"/>
  <c r="I76" i="2"/>
  <c r="G76" i="2"/>
  <c r="AM75" i="2"/>
  <c r="AK75" i="2"/>
  <c r="AI75" i="2"/>
  <c r="AG75" i="2"/>
  <c r="AE75" i="2"/>
  <c r="AC75" i="2"/>
  <c r="AA75" i="2"/>
  <c r="Y75" i="2"/>
  <c r="W75" i="2"/>
  <c r="U75" i="2"/>
  <c r="S75" i="2"/>
  <c r="Q75" i="2"/>
  <c r="O75" i="2"/>
  <c r="M75" i="2"/>
  <c r="K75" i="2"/>
  <c r="I75" i="2"/>
  <c r="G75" i="2"/>
  <c r="AM74" i="2"/>
  <c r="AK74" i="2"/>
  <c r="AI74" i="2"/>
  <c r="AG74" i="2"/>
  <c r="AE74" i="2"/>
  <c r="AC74" i="2"/>
  <c r="AA74" i="2"/>
  <c r="Y74" i="2"/>
  <c r="W74" i="2"/>
  <c r="U74" i="2"/>
  <c r="S74" i="2"/>
  <c r="Q74" i="2"/>
  <c r="O74" i="2"/>
  <c r="M74" i="2"/>
  <c r="K74" i="2"/>
  <c r="I74" i="2"/>
  <c r="G74" i="2"/>
  <c r="AM73" i="2"/>
  <c r="AK73" i="2"/>
  <c r="AI73" i="2"/>
  <c r="AG73" i="2"/>
  <c r="AE73" i="2"/>
  <c r="AC73" i="2"/>
  <c r="AA73" i="2"/>
  <c r="Y73" i="2"/>
  <c r="W73" i="2"/>
  <c r="U73" i="2"/>
  <c r="S73" i="2"/>
  <c r="Q73" i="2"/>
  <c r="O73" i="2"/>
  <c r="M73" i="2"/>
  <c r="K73" i="2"/>
  <c r="I73" i="2"/>
  <c r="G73" i="2"/>
  <c r="AM72" i="2"/>
  <c r="AK72" i="2"/>
  <c r="AI72" i="2"/>
  <c r="AG72" i="2"/>
  <c r="AE72" i="2"/>
  <c r="AC72" i="2"/>
  <c r="AA72" i="2"/>
  <c r="Y72" i="2"/>
  <c r="W72" i="2"/>
  <c r="U72" i="2"/>
  <c r="S72" i="2"/>
  <c r="Q72" i="2"/>
  <c r="O72" i="2"/>
  <c r="M72" i="2"/>
  <c r="K72" i="2"/>
  <c r="I72" i="2"/>
  <c r="G72" i="2"/>
  <c r="AM71" i="2"/>
  <c r="AK71" i="2"/>
  <c r="AI71" i="2"/>
  <c r="AG71" i="2"/>
  <c r="AE71" i="2"/>
  <c r="AC71" i="2"/>
  <c r="AA71" i="2"/>
  <c r="Y71" i="2"/>
  <c r="W71" i="2"/>
  <c r="U71" i="2"/>
  <c r="S71" i="2"/>
  <c r="Q71" i="2"/>
  <c r="O71" i="2"/>
  <c r="M71" i="2"/>
  <c r="K71" i="2"/>
  <c r="I71" i="2"/>
  <c r="G71" i="2"/>
  <c r="AM70" i="2"/>
  <c r="AK70" i="2"/>
  <c r="AI70" i="2"/>
  <c r="AG70" i="2"/>
  <c r="AE70" i="2"/>
  <c r="AC70" i="2"/>
  <c r="AA70" i="2"/>
  <c r="Y70" i="2"/>
  <c r="W70" i="2"/>
  <c r="U70" i="2"/>
  <c r="S70" i="2"/>
  <c r="Q70" i="2"/>
  <c r="O70" i="2"/>
  <c r="M70" i="2"/>
  <c r="K70" i="2"/>
  <c r="I70" i="2"/>
  <c r="G70" i="2"/>
  <c r="AM69" i="2"/>
  <c r="AK69" i="2"/>
  <c r="AI69" i="2"/>
  <c r="AG69" i="2"/>
  <c r="AE69" i="2"/>
  <c r="AC69" i="2"/>
  <c r="AA69" i="2"/>
  <c r="Y69" i="2"/>
  <c r="W69" i="2"/>
  <c r="U69" i="2"/>
  <c r="S69" i="2"/>
  <c r="Q69" i="2"/>
  <c r="O69" i="2"/>
  <c r="M69" i="2"/>
  <c r="K69" i="2"/>
  <c r="I69" i="2"/>
  <c r="G69" i="2"/>
  <c r="AM68" i="2"/>
  <c r="AK68" i="2"/>
  <c r="AI68" i="2"/>
  <c r="AG68" i="2"/>
  <c r="AE68" i="2"/>
  <c r="AC68" i="2"/>
  <c r="AA68" i="2"/>
  <c r="Y68" i="2"/>
  <c r="W68" i="2"/>
  <c r="U68" i="2"/>
  <c r="S68" i="2"/>
  <c r="Q68" i="2"/>
  <c r="O68" i="2"/>
  <c r="M68" i="2"/>
  <c r="K68" i="2"/>
  <c r="I68" i="2"/>
  <c r="G68" i="2"/>
  <c r="AM67" i="2"/>
  <c r="AK67" i="2"/>
  <c r="AI67" i="2"/>
  <c r="AG67" i="2"/>
  <c r="AE67" i="2"/>
  <c r="AC67" i="2"/>
  <c r="AA67" i="2"/>
  <c r="Y67" i="2"/>
  <c r="W67" i="2"/>
  <c r="U67" i="2"/>
  <c r="S67" i="2"/>
  <c r="Q67" i="2"/>
  <c r="O67" i="2"/>
  <c r="M67" i="2"/>
  <c r="K67" i="2"/>
  <c r="I67" i="2"/>
  <c r="G67" i="2"/>
  <c r="AM66" i="2"/>
  <c r="AK66" i="2"/>
  <c r="AI66" i="2"/>
  <c r="AG66" i="2"/>
  <c r="AE66" i="2"/>
  <c r="AC66" i="2"/>
  <c r="AA66" i="2"/>
  <c r="Y66" i="2"/>
  <c r="W66" i="2"/>
  <c r="U66" i="2"/>
  <c r="S66" i="2"/>
  <c r="Q66" i="2"/>
  <c r="O66" i="2"/>
  <c r="M66" i="2"/>
  <c r="K66" i="2"/>
  <c r="I66" i="2"/>
  <c r="G66" i="2"/>
  <c r="AM65" i="2"/>
  <c r="AK65" i="2"/>
  <c r="AI65" i="2"/>
  <c r="AG65" i="2"/>
  <c r="AE65" i="2"/>
  <c r="AC65" i="2"/>
  <c r="AA65" i="2"/>
  <c r="Y65" i="2"/>
  <c r="W65" i="2"/>
  <c r="U65" i="2"/>
  <c r="S65" i="2"/>
  <c r="Q65" i="2"/>
  <c r="O65" i="2"/>
  <c r="M65" i="2"/>
  <c r="K65" i="2"/>
  <c r="I65" i="2"/>
  <c r="G65" i="2"/>
  <c r="AM64" i="2"/>
  <c r="AK64" i="2"/>
  <c r="AI64" i="2"/>
  <c r="AG64" i="2"/>
  <c r="AE64" i="2"/>
  <c r="AC64" i="2"/>
  <c r="AA64" i="2"/>
  <c r="Y64" i="2"/>
  <c r="W64" i="2"/>
  <c r="U64" i="2"/>
  <c r="S64" i="2"/>
  <c r="Q64" i="2"/>
  <c r="O64" i="2"/>
  <c r="M64" i="2"/>
  <c r="K64" i="2"/>
  <c r="I64" i="2"/>
  <c r="G64" i="2"/>
  <c r="AM63" i="2"/>
  <c r="AK63" i="2"/>
  <c r="AI63" i="2"/>
  <c r="AG63" i="2"/>
  <c r="AE63" i="2"/>
  <c r="AC63" i="2"/>
  <c r="AA63" i="2"/>
  <c r="Y63" i="2"/>
  <c r="W63" i="2"/>
  <c r="U63" i="2"/>
  <c r="S63" i="2"/>
  <c r="Q63" i="2"/>
  <c r="O63" i="2"/>
  <c r="M63" i="2"/>
  <c r="K63" i="2"/>
  <c r="I63" i="2"/>
  <c r="G63" i="2"/>
  <c r="AM62" i="2"/>
  <c r="AK62" i="2"/>
  <c r="AI62" i="2"/>
  <c r="AG62" i="2"/>
  <c r="AE62" i="2"/>
  <c r="AC62" i="2"/>
  <c r="AA62" i="2"/>
  <c r="Y62" i="2"/>
  <c r="W62" i="2"/>
  <c r="U62" i="2"/>
  <c r="S62" i="2"/>
  <c r="Q62" i="2"/>
  <c r="O62" i="2"/>
  <c r="M62" i="2"/>
  <c r="K62" i="2"/>
  <c r="I62" i="2"/>
  <c r="G62" i="2"/>
  <c r="AM61" i="2"/>
  <c r="AK61" i="2"/>
  <c r="AI61" i="2"/>
  <c r="AG61" i="2"/>
  <c r="AE61" i="2"/>
  <c r="AC61" i="2"/>
  <c r="AA61" i="2"/>
  <c r="Y61" i="2"/>
  <c r="W61" i="2"/>
  <c r="U61" i="2"/>
  <c r="S61" i="2"/>
  <c r="Q61" i="2"/>
  <c r="O61" i="2"/>
  <c r="M61" i="2"/>
  <c r="K61" i="2"/>
  <c r="I61" i="2"/>
  <c r="G61" i="2"/>
  <c r="AM60" i="2"/>
  <c r="AK60" i="2"/>
  <c r="AI60" i="2"/>
  <c r="AG60" i="2"/>
  <c r="AE60" i="2"/>
  <c r="AC60" i="2"/>
  <c r="AA60" i="2"/>
  <c r="Y60" i="2"/>
  <c r="W60" i="2"/>
  <c r="U60" i="2"/>
  <c r="S60" i="2"/>
  <c r="Q60" i="2"/>
  <c r="O60" i="2"/>
  <c r="M60" i="2"/>
  <c r="K60" i="2"/>
  <c r="I60" i="2"/>
  <c r="G60" i="2"/>
  <c r="AM59" i="2"/>
  <c r="AK59" i="2"/>
  <c r="AI59" i="2"/>
  <c r="AG59" i="2"/>
  <c r="AE59" i="2"/>
  <c r="AC59" i="2"/>
  <c r="AA59" i="2"/>
  <c r="Y59" i="2"/>
  <c r="W59" i="2"/>
  <c r="U59" i="2"/>
  <c r="S59" i="2"/>
  <c r="Q59" i="2"/>
  <c r="O59" i="2"/>
  <c r="M59" i="2"/>
  <c r="K59" i="2"/>
  <c r="I59" i="2"/>
  <c r="G59" i="2"/>
  <c r="AM58" i="2"/>
  <c r="AK58" i="2"/>
  <c r="AI58" i="2"/>
  <c r="AG58" i="2"/>
  <c r="AE58" i="2"/>
  <c r="AC58" i="2"/>
  <c r="AA58" i="2"/>
  <c r="Y58" i="2"/>
  <c r="W58" i="2"/>
  <c r="U58" i="2"/>
  <c r="S58" i="2"/>
  <c r="Q58" i="2"/>
  <c r="O58" i="2"/>
  <c r="M58" i="2"/>
  <c r="K58" i="2"/>
  <c r="I58" i="2"/>
  <c r="G58" i="2"/>
  <c r="AM57" i="2"/>
  <c r="AK57" i="2"/>
  <c r="AI57" i="2"/>
  <c r="AG57" i="2"/>
  <c r="AE57" i="2"/>
  <c r="AC57" i="2"/>
  <c r="AA57" i="2"/>
  <c r="Y57" i="2"/>
  <c r="W57" i="2"/>
  <c r="U57" i="2"/>
  <c r="S57" i="2"/>
  <c r="Q57" i="2"/>
  <c r="O57" i="2"/>
  <c r="M57" i="2"/>
  <c r="K57" i="2"/>
  <c r="I57" i="2"/>
  <c r="G57" i="2"/>
  <c r="AM56" i="2"/>
  <c r="AK56" i="2"/>
  <c r="AI56" i="2"/>
  <c r="AG56" i="2"/>
  <c r="AE56" i="2"/>
  <c r="AC56" i="2"/>
  <c r="AA56" i="2"/>
  <c r="Y56" i="2"/>
  <c r="W56" i="2"/>
  <c r="U56" i="2"/>
  <c r="S56" i="2"/>
  <c r="Q56" i="2"/>
  <c r="O56" i="2"/>
  <c r="M56" i="2"/>
  <c r="K56" i="2"/>
  <c r="I56" i="2"/>
  <c r="G56" i="2"/>
  <c r="AM55" i="2"/>
  <c r="AK55" i="2"/>
  <c r="AI55" i="2"/>
  <c r="AG55" i="2"/>
  <c r="AE55" i="2"/>
  <c r="AC55" i="2"/>
  <c r="AA55" i="2"/>
  <c r="Y55" i="2"/>
  <c r="W55" i="2"/>
  <c r="U55" i="2"/>
  <c r="S55" i="2"/>
  <c r="Q55" i="2"/>
  <c r="O55" i="2"/>
  <c r="M55" i="2"/>
  <c r="K55" i="2"/>
  <c r="I55" i="2"/>
  <c r="G55" i="2"/>
  <c r="AM54" i="2"/>
  <c r="AK54" i="2"/>
  <c r="AI54" i="2"/>
  <c r="AG54" i="2"/>
  <c r="AE54" i="2"/>
  <c r="AC54" i="2"/>
  <c r="AA54" i="2"/>
  <c r="Y54" i="2"/>
  <c r="W54" i="2"/>
  <c r="U54" i="2"/>
  <c r="S54" i="2"/>
  <c r="Q54" i="2"/>
  <c r="O54" i="2"/>
  <c r="M54" i="2"/>
  <c r="K54" i="2"/>
  <c r="I54" i="2"/>
  <c r="G54" i="2"/>
  <c r="AM53" i="2"/>
  <c r="AK53" i="2"/>
  <c r="AI53" i="2"/>
  <c r="AG53" i="2"/>
  <c r="AE53" i="2"/>
  <c r="AC53" i="2"/>
  <c r="AA53" i="2"/>
  <c r="Y53" i="2"/>
  <c r="W53" i="2"/>
  <c r="U53" i="2"/>
  <c r="S53" i="2"/>
  <c r="Q53" i="2"/>
  <c r="O53" i="2"/>
  <c r="M53" i="2"/>
  <c r="K53" i="2"/>
  <c r="I53" i="2"/>
  <c r="G53" i="2"/>
  <c r="AM52" i="2"/>
  <c r="AK52" i="2"/>
  <c r="AI52" i="2"/>
  <c r="AG52" i="2"/>
  <c r="AE52" i="2"/>
  <c r="AC52" i="2"/>
  <c r="AA52" i="2"/>
  <c r="Y52" i="2"/>
  <c r="W52" i="2"/>
  <c r="U52" i="2"/>
  <c r="S52" i="2"/>
  <c r="Q52" i="2"/>
  <c r="O52" i="2"/>
  <c r="M52" i="2"/>
  <c r="K52" i="2"/>
  <c r="I52" i="2"/>
  <c r="G52" i="2"/>
  <c r="AM51" i="2"/>
  <c r="AK51" i="2"/>
  <c r="AI51" i="2"/>
  <c r="AG51" i="2"/>
  <c r="AE51" i="2"/>
  <c r="AC51" i="2"/>
  <c r="AA51" i="2"/>
  <c r="Y51" i="2"/>
  <c r="W51" i="2"/>
  <c r="U51" i="2"/>
  <c r="S51" i="2"/>
  <c r="Q51" i="2"/>
  <c r="O51" i="2"/>
  <c r="M51" i="2"/>
  <c r="K51" i="2"/>
  <c r="I51" i="2"/>
  <c r="G51" i="2"/>
  <c r="AM50" i="2"/>
  <c r="AK50" i="2"/>
  <c r="AI50" i="2"/>
  <c r="AG50" i="2"/>
  <c r="AE50" i="2"/>
  <c r="AC50" i="2"/>
  <c r="AA50" i="2"/>
  <c r="Y50" i="2"/>
  <c r="W50" i="2"/>
  <c r="U50" i="2"/>
  <c r="S50" i="2"/>
  <c r="Q50" i="2"/>
  <c r="O50" i="2"/>
  <c r="M50" i="2"/>
  <c r="K50" i="2"/>
  <c r="I50" i="2"/>
  <c r="G50" i="2"/>
  <c r="AM49" i="2"/>
  <c r="AK49" i="2"/>
  <c r="AI49" i="2"/>
  <c r="AG49" i="2"/>
  <c r="AE49" i="2"/>
  <c r="AC49" i="2"/>
  <c r="AA49" i="2"/>
  <c r="Y49" i="2"/>
  <c r="W49" i="2"/>
  <c r="U49" i="2"/>
  <c r="S49" i="2"/>
  <c r="Q49" i="2"/>
  <c r="O49" i="2"/>
  <c r="M49" i="2"/>
  <c r="K49" i="2"/>
  <c r="I49" i="2"/>
  <c r="G49" i="2"/>
  <c r="AM48" i="2"/>
  <c r="AK48" i="2"/>
  <c r="AI48" i="2"/>
  <c r="AG48" i="2"/>
  <c r="AE48" i="2"/>
  <c r="AC48" i="2"/>
  <c r="AA48" i="2"/>
  <c r="Y48" i="2"/>
  <c r="W48" i="2"/>
  <c r="U48" i="2"/>
  <c r="S48" i="2"/>
  <c r="Q48" i="2"/>
  <c r="O48" i="2"/>
  <c r="M48" i="2"/>
  <c r="K48" i="2"/>
  <c r="I48" i="2"/>
  <c r="G48" i="2"/>
  <c r="AM47" i="2"/>
  <c r="AK47" i="2"/>
  <c r="AI47" i="2"/>
  <c r="AG47" i="2"/>
  <c r="AE47" i="2"/>
  <c r="AC47" i="2"/>
  <c r="AA47" i="2"/>
  <c r="Y47" i="2"/>
  <c r="W47" i="2"/>
  <c r="U47" i="2"/>
  <c r="S47" i="2"/>
  <c r="Q47" i="2"/>
  <c r="O47" i="2"/>
  <c r="M47" i="2"/>
  <c r="K47" i="2"/>
  <c r="I47" i="2"/>
  <c r="G47" i="2"/>
  <c r="AM46" i="2"/>
  <c r="AK46" i="2"/>
  <c r="AI46" i="2"/>
  <c r="AG46" i="2"/>
  <c r="AE46" i="2"/>
  <c r="AC46" i="2"/>
  <c r="AA46" i="2"/>
  <c r="Y46" i="2"/>
  <c r="W46" i="2"/>
  <c r="U46" i="2"/>
  <c r="S46" i="2"/>
  <c r="Q46" i="2"/>
  <c r="O46" i="2"/>
  <c r="M46" i="2"/>
  <c r="K46" i="2"/>
  <c r="I46" i="2"/>
  <c r="G46" i="2"/>
  <c r="AM45" i="2"/>
  <c r="AK45" i="2"/>
  <c r="AI45" i="2"/>
  <c r="AG45" i="2"/>
  <c r="AE45" i="2"/>
  <c r="AC45" i="2"/>
  <c r="AA45" i="2"/>
  <c r="Y45" i="2"/>
  <c r="W45" i="2"/>
  <c r="U45" i="2"/>
  <c r="S45" i="2"/>
  <c r="Q45" i="2"/>
  <c r="O45" i="2"/>
  <c r="M45" i="2"/>
  <c r="K45" i="2"/>
  <c r="I45" i="2"/>
  <c r="G45" i="2"/>
  <c r="AM44" i="2"/>
  <c r="AK44" i="2"/>
  <c r="AI44" i="2"/>
  <c r="AG44" i="2"/>
  <c r="AE44" i="2"/>
  <c r="AC44" i="2"/>
  <c r="AA44" i="2"/>
  <c r="Y44" i="2"/>
  <c r="W44" i="2"/>
  <c r="U44" i="2"/>
  <c r="S44" i="2"/>
  <c r="Q44" i="2"/>
  <c r="O44" i="2"/>
  <c r="M44" i="2"/>
  <c r="K44" i="2"/>
  <c r="I44" i="2"/>
  <c r="G44" i="2"/>
  <c r="AM43" i="2"/>
  <c r="AK43" i="2"/>
  <c r="AI43" i="2"/>
  <c r="AG43" i="2"/>
  <c r="AE43" i="2"/>
  <c r="AC43" i="2"/>
  <c r="AA43" i="2"/>
  <c r="Y43" i="2"/>
  <c r="W43" i="2"/>
  <c r="U43" i="2"/>
  <c r="S43" i="2"/>
  <c r="Q43" i="2"/>
  <c r="O43" i="2"/>
  <c r="M43" i="2"/>
  <c r="K43" i="2"/>
  <c r="I43" i="2"/>
  <c r="G43" i="2"/>
  <c r="AM42" i="2"/>
  <c r="AK42" i="2"/>
  <c r="AI42" i="2"/>
  <c r="AG42" i="2"/>
  <c r="AE42" i="2"/>
  <c r="AC42" i="2"/>
  <c r="AA42" i="2"/>
  <c r="Y42" i="2"/>
  <c r="W42" i="2"/>
  <c r="U42" i="2"/>
  <c r="S42" i="2"/>
  <c r="Q42" i="2"/>
  <c r="O42" i="2"/>
  <c r="M42" i="2"/>
  <c r="K42" i="2"/>
  <c r="I42" i="2"/>
  <c r="G42" i="2"/>
  <c r="AM41" i="2"/>
  <c r="AK41" i="2"/>
  <c r="AI41" i="2"/>
  <c r="AG41" i="2"/>
  <c r="AE41" i="2"/>
  <c r="AC41" i="2"/>
  <c r="AA41" i="2"/>
  <c r="Y41" i="2"/>
  <c r="W41" i="2"/>
  <c r="U41" i="2"/>
  <c r="S41" i="2"/>
  <c r="Q41" i="2"/>
  <c r="O41" i="2"/>
  <c r="M41" i="2"/>
  <c r="K41" i="2"/>
  <c r="I41" i="2"/>
  <c r="G41" i="2"/>
  <c r="AM40" i="2"/>
  <c r="AK40" i="2"/>
  <c r="AI40" i="2"/>
  <c r="AG40" i="2"/>
  <c r="AE40" i="2"/>
  <c r="AC40" i="2"/>
  <c r="AA40" i="2"/>
  <c r="Y40" i="2"/>
  <c r="W40" i="2"/>
  <c r="U40" i="2"/>
  <c r="S40" i="2"/>
  <c r="Q40" i="2"/>
  <c r="O40" i="2"/>
  <c r="M40" i="2"/>
  <c r="K40" i="2"/>
  <c r="I40" i="2"/>
  <c r="G40" i="2"/>
  <c r="AM39" i="2"/>
  <c r="AK39" i="2"/>
  <c r="AI39" i="2"/>
  <c r="AG39" i="2"/>
  <c r="AE39" i="2"/>
  <c r="AC39" i="2"/>
  <c r="AA39" i="2"/>
  <c r="Y39" i="2"/>
  <c r="W39" i="2"/>
  <c r="U39" i="2"/>
  <c r="S39" i="2"/>
  <c r="Q39" i="2"/>
  <c r="O39" i="2"/>
  <c r="M39" i="2"/>
  <c r="K39" i="2"/>
  <c r="I39" i="2"/>
  <c r="G39" i="2"/>
  <c r="AM38" i="2"/>
  <c r="AK38" i="2"/>
  <c r="AI38" i="2"/>
  <c r="AG38" i="2"/>
  <c r="AE38" i="2"/>
  <c r="AC38" i="2"/>
  <c r="AA38" i="2"/>
  <c r="Y38" i="2"/>
  <c r="W38" i="2"/>
  <c r="U38" i="2"/>
  <c r="S38" i="2"/>
  <c r="Q38" i="2"/>
  <c r="O38" i="2"/>
  <c r="M38" i="2"/>
  <c r="K38" i="2"/>
  <c r="I38" i="2"/>
  <c r="G38" i="2"/>
  <c r="AM37" i="2"/>
  <c r="AK37" i="2"/>
  <c r="AI37" i="2"/>
  <c r="AG37" i="2"/>
  <c r="AE37" i="2"/>
  <c r="AC37" i="2"/>
  <c r="AA37" i="2"/>
  <c r="Y37" i="2"/>
  <c r="W37" i="2"/>
  <c r="U37" i="2"/>
  <c r="S37" i="2"/>
  <c r="Q37" i="2"/>
  <c r="O37" i="2"/>
  <c r="M37" i="2"/>
  <c r="K37" i="2"/>
  <c r="I37" i="2"/>
  <c r="G37" i="2"/>
  <c r="AM36" i="2"/>
  <c r="AK36" i="2"/>
  <c r="AI36" i="2"/>
  <c r="AG36" i="2"/>
  <c r="AE36" i="2"/>
  <c r="AC36" i="2"/>
  <c r="AA36" i="2"/>
  <c r="Y36" i="2"/>
  <c r="W36" i="2"/>
  <c r="U36" i="2"/>
  <c r="S36" i="2"/>
  <c r="Q36" i="2"/>
  <c r="O36" i="2"/>
  <c r="M36" i="2"/>
  <c r="K36" i="2"/>
  <c r="I36" i="2"/>
  <c r="G36" i="2"/>
  <c r="AM35" i="2"/>
  <c r="AK35" i="2"/>
  <c r="AI35" i="2"/>
  <c r="AG35" i="2"/>
  <c r="AE35" i="2"/>
  <c r="AC35" i="2"/>
  <c r="AA35" i="2"/>
  <c r="Y35" i="2"/>
  <c r="W35" i="2"/>
  <c r="U35" i="2"/>
  <c r="S35" i="2"/>
  <c r="Q35" i="2"/>
  <c r="O35" i="2"/>
  <c r="M35" i="2"/>
  <c r="K35" i="2"/>
  <c r="I35" i="2"/>
  <c r="G35" i="2"/>
  <c r="AM34" i="2"/>
  <c r="AK34" i="2"/>
  <c r="AI34" i="2"/>
  <c r="AG34" i="2"/>
  <c r="AE34" i="2"/>
  <c r="AC34" i="2"/>
  <c r="AA34" i="2"/>
  <c r="Y34" i="2"/>
  <c r="W34" i="2"/>
  <c r="U34" i="2"/>
  <c r="S34" i="2"/>
  <c r="Q34" i="2"/>
  <c r="O34" i="2"/>
  <c r="M34" i="2"/>
  <c r="K34" i="2"/>
  <c r="I34" i="2"/>
  <c r="G34" i="2"/>
  <c r="AM33" i="2"/>
  <c r="AK33" i="2"/>
  <c r="AI33" i="2"/>
  <c r="AG33" i="2"/>
  <c r="AE33" i="2"/>
  <c r="AC33" i="2"/>
  <c r="AA33" i="2"/>
  <c r="Y33" i="2"/>
  <c r="W33" i="2"/>
  <c r="U33" i="2"/>
  <c r="S33" i="2"/>
  <c r="Q33" i="2"/>
  <c r="O33" i="2"/>
  <c r="M33" i="2"/>
  <c r="K33" i="2"/>
  <c r="I33" i="2"/>
  <c r="G33" i="2"/>
  <c r="AM32" i="2"/>
  <c r="AK32" i="2"/>
  <c r="AI32" i="2"/>
  <c r="AG32" i="2"/>
  <c r="AE32" i="2"/>
  <c r="AC32" i="2"/>
  <c r="AA32" i="2"/>
  <c r="Y32" i="2"/>
  <c r="W32" i="2"/>
  <c r="U32" i="2"/>
  <c r="S32" i="2"/>
  <c r="Q32" i="2"/>
  <c r="O32" i="2"/>
  <c r="M32" i="2"/>
  <c r="K32" i="2"/>
  <c r="I32" i="2"/>
  <c r="G32" i="2"/>
  <c r="AM31" i="2"/>
  <c r="AK31" i="2"/>
  <c r="AI31" i="2"/>
  <c r="AG31" i="2"/>
  <c r="AE31" i="2"/>
  <c r="AC31" i="2"/>
  <c r="AA31" i="2"/>
  <c r="Y31" i="2"/>
  <c r="W31" i="2"/>
  <c r="U31" i="2"/>
  <c r="S31" i="2"/>
  <c r="Q31" i="2"/>
  <c r="O31" i="2"/>
  <c r="M31" i="2"/>
  <c r="K31" i="2"/>
  <c r="I31" i="2"/>
  <c r="G31" i="2"/>
  <c r="AM30" i="2"/>
  <c r="AK30" i="2"/>
  <c r="AI30" i="2"/>
  <c r="AG30" i="2"/>
  <c r="AE30" i="2"/>
  <c r="AC30" i="2"/>
  <c r="AA30" i="2"/>
  <c r="Y30" i="2"/>
  <c r="W30" i="2"/>
  <c r="U30" i="2"/>
  <c r="S30" i="2"/>
  <c r="Q30" i="2"/>
  <c r="O30" i="2"/>
  <c r="M30" i="2"/>
  <c r="K30" i="2"/>
  <c r="I30" i="2"/>
  <c r="G30" i="2"/>
  <c r="AM29" i="2"/>
  <c r="AK29" i="2"/>
  <c r="AI29" i="2"/>
  <c r="AG29" i="2"/>
  <c r="AE29" i="2"/>
  <c r="AC29" i="2"/>
  <c r="AA29" i="2"/>
  <c r="Y29" i="2"/>
  <c r="W29" i="2"/>
  <c r="U29" i="2"/>
  <c r="S29" i="2"/>
  <c r="Q29" i="2"/>
  <c r="O29" i="2"/>
  <c r="M29" i="2"/>
  <c r="K29" i="2"/>
  <c r="I29" i="2"/>
  <c r="G29" i="2"/>
  <c r="AM28" i="2"/>
  <c r="AK28" i="2"/>
  <c r="AI28" i="2"/>
  <c r="AG28" i="2"/>
  <c r="AE28" i="2"/>
  <c r="AC28" i="2"/>
  <c r="AA28" i="2"/>
  <c r="Y28" i="2"/>
  <c r="W28" i="2"/>
  <c r="U28" i="2"/>
  <c r="S28" i="2"/>
  <c r="Q28" i="2"/>
  <c r="O28" i="2"/>
  <c r="M28" i="2"/>
  <c r="K28" i="2"/>
  <c r="I28" i="2"/>
  <c r="G28" i="2"/>
  <c r="AM27" i="2"/>
  <c r="AK27" i="2"/>
  <c r="AI27" i="2"/>
  <c r="AG27" i="2"/>
  <c r="AE27" i="2"/>
  <c r="AC27" i="2"/>
  <c r="AA27" i="2"/>
  <c r="Y27" i="2"/>
  <c r="W27" i="2"/>
  <c r="U27" i="2"/>
  <c r="S27" i="2"/>
  <c r="Q27" i="2"/>
  <c r="O27" i="2"/>
  <c r="M27" i="2"/>
  <c r="K27" i="2"/>
  <c r="I27" i="2"/>
  <c r="G27" i="2"/>
  <c r="AM26" i="2"/>
  <c r="AK26" i="2"/>
  <c r="AI26" i="2"/>
  <c r="AG26" i="2"/>
  <c r="AE26" i="2"/>
  <c r="AC26" i="2"/>
  <c r="AA26" i="2"/>
  <c r="Y26" i="2"/>
  <c r="W26" i="2"/>
  <c r="U26" i="2"/>
  <c r="S26" i="2"/>
  <c r="Q26" i="2"/>
  <c r="O26" i="2"/>
  <c r="M26" i="2"/>
  <c r="K26" i="2"/>
  <c r="I26" i="2"/>
  <c r="G26" i="2"/>
  <c r="AM25" i="2"/>
  <c r="AK25" i="2"/>
  <c r="AI25" i="2"/>
  <c r="AG25" i="2"/>
  <c r="AE25" i="2"/>
  <c r="AC25" i="2"/>
  <c r="AA25" i="2"/>
  <c r="Y25" i="2"/>
  <c r="W25" i="2"/>
  <c r="U25" i="2"/>
  <c r="S25" i="2"/>
  <c r="Q25" i="2"/>
  <c r="O25" i="2"/>
  <c r="M25" i="2"/>
  <c r="K25" i="2"/>
  <c r="I25" i="2"/>
  <c r="G25" i="2"/>
  <c r="AM24" i="2"/>
  <c r="AK24" i="2"/>
  <c r="AI24" i="2"/>
  <c r="AG24" i="2"/>
  <c r="AE24" i="2"/>
  <c r="AC24" i="2"/>
  <c r="AA24" i="2"/>
  <c r="Y24" i="2"/>
  <c r="W24" i="2"/>
  <c r="U24" i="2"/>
  <c r="S24" i="2"/>
  <c r="Q24" i="2"/>
  <c r="O24" i="2"/>
  <c r="M24" i="2"/>
  <c r="K24" i="2"/>
  <c r="I24" i="2"/>
  <c r="G24" i="2"/>
  <c r="AM23" i="2"/>
  <c r="AK23" i="2"/>
  <c r="AI23" i="2"/>
  <c r="AG23" i="2"/>
  <c r="AE23" i="2"/>
  <c r="AC23" i="2"/>
  <c r="AA23" i="2"/>
  <c r="Y23" i="2"/>
  <c r="W23" i="2"/>
  <c r="U23" i="2"/>
  <c r="S23" i="2"/>
  <c r="Q23" i="2"/>
  <c r="O23" i="2"/>
  <c r="M23" i="2"/>
  <c r="K23" i="2"/>
  <c r="I23" i="2"/>
  <c r="G23" i="2"/>
  <c r="AM22" i="2"/>
  <c r="AK22" i="2"/>
  <c r="AI22" i="2"/>
  <c r="AG22" i="2"/>
  <c r="AE22" i="2"/>
  <c r="AC22" i="2"/>
  <c r="AA22" i="2"/>
  <c r="Y22" i="2"/>
  <c r="W22" i="2"/>
  <c r="U22" i="2"/>
  <c r="S22" i="2"/>
  <c r="Q22" i="2"/>
  <c r="O22" i="2"/>
  <c r="M22" i="2"/>
  <c r="K22" i="2"/>
  <c r="I22" i="2"/>
  <c r="G22" i="2"/>
  <c r="AM21" i="2"/>
  <c r="AK21" i="2"/>
  <c r="AI21" i="2"/>
  <c r="AG21" i="2"/>
  <c r="AE21" i="2"/>
  <c r="AC21" i="2"/>
  <c r="AA21" i="2"/>
  <c r="Y21" i="2"/>
  <c r="W21" i="2"/>
  <c r="U21" i="2"/>
  <c r="S21" i="2"/>
  <c r="Q21" i="2"/>
  <c r="O21" i="2"/>
  <c r="M21" i="2"/>
  <c r="K21" i="2"/>
  <c r="I21" i="2"/>
  <c r="G21" i="2"/>
  <c r="AM20" i="2"/>
  <c r="AK20" i="2"/>
  <c r="AI20" i="2"/>
  <c r="AG20" i="2"/>
  <c r="AE20" i="2"/>
  <c r="AC20" i="2"/>
  <c r="AA20" i="2"/>
  <c r="Y20" i="2"/>
  <c r="W20" i="2"/>
  <c r="U20" i="2"/>
  <c r="S20" i="2"/>
  <c r="Q20" i="2"/>
  <c r="O20" i="2"/>
  <c r="M20" i="2"/>
  <c r="K20" i="2"/>
  <c r="I20" i="2"/>
  <c r="G20" i="2"/>
  <c r="AM19" i="2"/>
  <c r="AK19" i="2"/>
  <c r="AI19" i="2"/>
  <c r="AG19" i="2"/>
  <c r="AE19" i="2"/>
  <c r="AC19" i="2"/>
  <c r="AA19" i="2"/>
  <c r="Y19" i="2"/>
  <c r="W19" i="2"/>
  <c r="U19" i="2"/>
  <c r="S19" i="2"/>
  <c r="Q19" i="2"/>
  <c r="O19" i="2"/>
  <c r="M19" i="2"/>
  <c r="K19" i="2"/>
  <c r="I19" i="2"/>
  <c r="G19" i="2"/>
  <c r="AM18" i="2"/>
  <c r="AK18" i="2"/>
  <c r="AI18" i="2"/>
  <c r="AG18" i="2"/>
  <c r="AE18" i="2"/>
  <c r="AC18" i="2"/>
  <c r="AA18" i="2"/>
  <c r="Y18" i="2"/>
  <c r="W18" i="2"/>
  <c r="U18" i="2"/>
  <c r="S18" i="2"/>
  <c r="Q18" i="2"/>
  <c r="O18" i="2"/>
  <c r="M18" i="2"/>
  <c r="K18" i="2"/>
  <c r="I18" i="2"/>
  <c r="G18" i="2"/>
  <c r="AM17" i="2"/>
  <c r="AK17" i="2"/>
  <c r="AI17" i="2"/>
  <c r="AG17" i="2"/>
  <c r="AE17" i="2"/>
  <c r="AC17" i="2"/>
  <c r="AA17" i="2"/>
  <c r="Y17" i="2"/>
  <c r="W17" i="2"/>
  <c r="U17" i="2"/>
  <c r="S17" i="2"/>
  <c r="Q17" i="2"/>
  <c r="O17" i="2"/>
  <c r="M17" i="2"/>
  <c r="K17" i="2"/>
  <c r="I17" i="2"/>
  <c r="G17" i="2"/>
  <c r="AM16" i="2"/>
  <c r="AK16" i="2"/>
  <c r="AI16" i="2"/>
  <c r="AG16" i="2"/>
  <c r="AE16" i="2"/>
  <c r="AC16" i="2"/>
  <c r="AA16" i="2"/>
  <c r="Y16" i="2"/>
  <c r="W16" i="2"/>
  <c r="U16" i="2"/>
  <c r="S16" i="2"/>
  <c r="Q16" i="2"/>
  <c r="O16" i="2"/>
  <c r="M16" i="2"/>
  <c r="K16" i="2"/>
  <c r="I16" i="2"/>
  <c r="G16" i="2"/>
  <c r="AM15" i="2"/>
  <c r="AK15" i="2"/>
  <c r="AI15" i="2"/>
  <c r="AG15" i="2"/>
  <c r="AE15" i="2"/>
  <c r="AC15" i="2"/>
  <c r="AA15" i="2"/>
  <c r="Y15" i="2"/>
  <c r="W15" i="2"/>
  <c r="U15" i="2"/>
  <c r="S15" i="2"/>
  <c r="Q15" i="2"/>
  <c r="O15" i="2"/>
  <c r="M15" i="2"/>
  <c r="K15" i="2"/>
  <c r="I15" i="2"/>
  <c r="G15" i="2"/>
  <c r="AM14" i="2"/>
  <c r="AK14" i="2"/>
  <c r="AI14" i="2"/>
  <c r="AG14" i="2"/>
  <c r="AE14" i="2"/>
  <c r="AC14" i="2"/>
  <c r="AA14" i="2"/>
  <c r="Y14" i="2"/>
  <c r="W14" i="2"/>
  <c r="U14" i="2"/>
  <c r="S14" i="2"/>
  <c r="Q14" i="2"/>
  <c r="O14" i="2"/>
  <c r="M14" i="2"/>
  <c r="K14" i="2"/>
  <c r="I14" i="2"/>
  <c r="G14" i="2"/>
  <c r="AM13" i="2"/>
  <c r="AK13" i="2"/>
  <c r="AI13" i="2"/>
  <c r="AG13" i="2"/>
  <c r="AE13" i="2"/>
  <c r="AC13" i="2"/>
  <c r="AA13" i="2"/>
  <c r="Y13" i="2"/>
  <c r="W13" i="2"/>
  <c r="U13" i="2"/>
  <c r="S13" i="2"/>
  <c r="Q13" i="2"/>
  <c r="O13" i="2"/>
  <c r="M13" i="2"/>
  <c r="K13" i="2"/>
  <c r="I13" i="2"/>
  <c r="G13" i="2"/>
  <c r="AM12" i="2"/>
  <c r="AK12" i="2"/>
  <c r="AI12" i="2"/>
  <c r="AG12" i="2"/>
  <c r="AE12" i="2"/>
  <c r="AC12" i="2"/>
  <c r="AA12" i="2"/>
  <c r="Y12" i="2"/>
  <c r="W12" i="2"/>
  <c r="U12" i="2"/>
  <c r="S12" i="2"/>
  <c r="Q12" i="2"/>
  <c r="O12" i="2"/>
  <c r="M12" i="2"/>
  <c r="K12" i="2"/>
  <c r="I12" i="2"/>
  <c r="G12" i="2"/>
  <c r="AM11" i="2"/>
  <c r="AK11" i="2"/>
  <c r="AI11" i="2"/>
  <c r="AG11" i="2"/>
  <c r="AE11" i="2"/>
  <c r="AC11" i="2"/>
  <c r="AA11" i="2"/>
  <c r="Y11" i="2"/>
  <c r="W11" i="2"/>
  <c r="U11" i="2"/>
  <c r="S11" i="2"/>
  <c r="Q11" i="2"/>
  <c r="O11" i="2"/>
  <c r="M11" i="2"/>
  <c r="K11" i="2"/>
  <c r="I11" i="2"/>
  <c r="G11" i="2"/>
  <c r="AM10" i="2"/>
  <c r="AK10" i="2"/>
  <c r="AI10" i="2"/>
  <c r="AG10" i="2"/>
  <c r="AE10" i="2"/>
  <c r="AC10" i="2"/>
  <c r="AA10" i="2"/>
  <c r="Y10" i="2"/>
  <c r="W10" i="2"/>
  <c r="U10" i="2"/>
  <c r="S10" i="2"/>
  <c r="Q10" i="2"/>
  <c r="O10" i="2"/>
  <c r="M10" i="2"/>
  <c r="K10" i="2"/>
  <c r="I10" i="2"/>
  <c r="G10" i="2"/>
  <c r="AM9" i="2"/>
  <c r="AK9" i="2"/>
  <c r="AI9" i="2"/>
  <c r="AG9" i="2"/>
  <c r="AE9" i="2"/>
  <c r="AC9" i="2"/>
  <c r="AA9" i="2"/>
  <c r="Y9" i="2"/>
  <c r="W9" i="2"/>
  <c r="U9" i="2"/>
  <c r="S9" i="2"/>
  <c r="Q9" i="2"/>
  <c r="O9" i="2"/>
  <c r="M9" i="2"/>
  <c r="K9" i="2"/>
  <c r="I9" i="2"/>
  <c r="G9" i="2"/>
  <c r="AM8" i="2"/>
  <c r="AK8" i="2"/>
  <c r="AI8" i="2"/>
  <c r="AG8" i="2"/>
  <c r="AE8" i="2"/>
  <c r="AC8" i="2"/>
  <c r="AA8" i="2"/>
  <c r="Y8" i="2"/>
  <c r="W8" i="2"/>
  <c r="U8" i="2"/>
  <c r="S8" i="2"/>
  <c r="Q8" i="2"/>
  <c r="O8" i="2"/>
  <c r="M8" i="2"/>
  <c r="K8" i="2"/>
  <c r="I8" i="2"/>
  <c r="G8" i="2"/>
  <c r="AM7" i="2"/>
  <c r="AK7" i="2"/>
  <c r="AI7" i="2"/>
  <c r="AG7" i="2"/>
  <c r="AE7" i="2"/>
  <c r="AC7" i="2"/>
  <c r="AA7" i="2"/>
  <c r="Y7" i="2"/>
  <c r="W7" i="2"/>
  <c r="U7" i="2"/>
  <c r="S7" i="2"/>
  <c r="Q7" i="2"/>
  <c r="O7" i="2"/>
  <c r="M7" i="2"/>
  <c r="K7" i="2"/>
  <c r="I7" i="2"/>
  <c r="G7" i="2"/>
  <c r="AM6" i="2"/>
  <c r="AK6" i="2"/>
  <c r="AI6" i="2"/>
  <c r="AG6" i="2"/>
  <c r="AE6" i="2"/>
  <c r="AC6" i="2"/>
  <c r="AA6" i="2"/>
  <c r="Y6" i="2"/>
  <c r="W6" i="2"/>
  <c r="U6" i="2"/>
  <c r="S6" i="2"/>
  <c r="Q6" i="2"/>
  <c r="O6" i="2"/>
  <c r="M6" i="2"/>
  <c r="K6" i="2"/>
  <c r="I6" i="2"/>
  <c r="G6" i="2"/>
  <c r="AM5" i="2"/>
  <c r="AK5" i="2"/>
  <c r="AI5" i="2"/>
  <c r="AG5" i="2"/>
  <c r="AE5" i="2"/>
  <c r="AC5" i="2"/>
  <c r="AA5" i="2"/>
  <c r="Y5" i="2"/>
  <c r="W5" i="2"/>
  <c r="U5" i="2"/>
  <c r="S5" i="2"/>
  <c r="Q5" i="2"/>
  <c r="O5" i="2"/>
  <c r="M5" i="2"/>
  <c r="K5" i="2"/>
  <c r="I5" i="2"/>
  <c r="G5" i="2"/>
  <c r="AM4" i="2"/>
  <c r="AK4" i="2"/>
  <c r="AI4" i="2"/>
  <c r="AG4" i="2"/>
  <c r="AE4" i="2"/>
  <c r="AC4" i="2"/>
  <c r="AA4" i="2"/>
  <c r="Y4" i="2"/>
  <c r="W4" i="2"/>
  <c r="U4" i="2"/>
  <c r="S4" i="2"/>
  <c r="Q4" i="2"/>
  <c r="O4" i="2"/>
  <c r="M4" i="2"/>
  <c r="K4" i="2"/>
  <c r="I4" i="2"/>
  <c r="G4" i="2"/>
  <c r="AM3" i="2"/>
  <c r="AK3" i="2"/>
  <c r="AI3" i="2"/>
  <c r="AG3" i="2"/>
  <c r="AE3" i="2"/>
  <c r="AC3" i="2"/>
  <c r="AA3" i="2"/>
  <c r="Y3" i="2"/>
  <c r="W3" i="2"/>
  <c r="U3" i="2"/>
  <c r="S3" i="2"/>
  <c r="Q3" i="2"/>
  <c r="O3" i="2"/>
  <c r="M3" i="2"/>
  <c r="K3" i="2"/>
  <c r="I3" i="2"/>
  <c r="G3" i="2"/>
  <c r="G80" i="2" l="1"/>
  <c r="AC80" i="2"/>
  <c r="Q11" i="17" s="1"/>
  <c r="Q79" i="17" s="1"/>
  <c r="AK80" i="2"/>
  <c r="U11" i="17" s="1"/>
  <c r="U79" i="17" s="1"/>
  <c r="I80" i="2"/>
  <c r="Y11" i="17" s="1"/>
  <c r="Y79" i="17" s="1"/>
  <c r="AE80" i="2"/>
  <c r="R11" i="17" s="1"/>
  <c r="R79" i="17" s="1"/>
  <c r="Q80" i="2"/>
  <c r="K11" i="17" s="1"/>
  <c r="K79" i="17" s="1"/>
  <c r="K80" i="2"/>
  <c r="H11" i="17" s="1"/>
  <c r="S80" i="2"/>
  <c r="L11" i="17" s="1"/>
  <c r="L79" i="17" s="1"/>
  <c r="W80" i="2"/>
  <c r="N11" i="17" s="1"/>
  <c r="N79" i="17" s="1"/>
  <c r="AM80" i="2"/>
  <c r="V11" i="17" s="1"/>
  <c r="V79" i="17" s="1"/>
  <c r="Y80" i="2"/>
  <c r="O11" i="17" s="1"/>
  <c r="O79" i="17" s="1"/>
  <c r="AA80" i="2"/>
  <c r="P11" i="17" s="1"/>
  <c r="P79" i="17" s="1"/>
  <c r="AG80" i="2"/>
  <c r="S11" i="17" s="1"/>
  <c r="S79" i="17" s="1"/>
  <c r="M80" i="2"/>
  <c r="I11" i="17" s="1"/>
  <c r="I79" i="17" s="1"/>
  <c r="AI80" i="2"/>
  <c r="T11" i="17" s="1"/>
  <c r="T79" i="17" s="1"/>
  <c r="U80" i="2"/>
  <c r="M11" i="17" s="1"/>
  <c r="M79" i="17" s="1"/>
  <c r="O80" i="2"/>
  <c r="J11" i="17" s="1"/>
  <c r="J79" i="17" s="1"/>
  <c r="E80" i="2" l="1"/>
  <c r="X11" i="17"/>
  <c r="X79" i="17" s="1"/>
  <c r="H79" i="17"/>
  <c r="Z11" i="17" l="1"/>
  <c r="Z79" i="17" s="1"/>
</calcChain>
</file>

<file path=xl/sharedStrings.xml><?xml version="1.0" encoding="utf-8"?>
<sst xmlns="http://schemas.openxmlformats.org/spreadsheetml/2006/main" count="8342" uniqueCount="4106">
  <si>
    <t>Descrição</t>
  </si>
  <si>
    <t>Unidade</t>
  </si>
  <si>
    <t>Marca</t>
  </si>
  <si>
    <t>Modelo</t>
  </si>
  <si>
    <t>Vl. Unit.</t>
  </si>
  <si>
    <t>Vl. Total</t>
  </si>
  <si>
    <t>EDUCAÇÃO</t>
  </si>
  <si>
    <t>INCLUSÃO 
SOCIAL</t>
  </si>
  <si>
    <t>Sec.Fazenda</t>
  </si>
  <si>
    <t>Sec.Adm</t>
  </si>
  <si>
    <t>Sec.Cul Tur</t>
  </si>
  <si>
    <t>Sec.Des.Eco</t>
  </si>
  <si>
    <t>Sec.Des.Rur</t>
  </si>
  <si>
    <t>Sec.Des.Urb.Obr</t>
  </si>
  <si>
    <t>Sec.Esp.Laz</t>
  </si>
  <si>
    <t>Sec.Gov</t>
  </si>
  <si>
    <t>Sec.Ino.Tec</t>
  </si>
  <si>
    <t>Sec.Planj</t>
  </si>
  <si>
    <t>Sec.Proj</t>
  </si>
  <si>
    <t>Gabinete</t>
  </si>
  <si>
    <t>Licitação</t>
  </si>
  <si>
    <t>Controladoria</t>
  </si>
  <si>
    <t>Procuradoria</t>
  </si>
  <si>
    <t>BATEDEIRA INDUSTRIAL G.PANIZ BP-12 RP AÇO CARBONO 220 V</t>
  </si>
  <si>
    <t>Unidades</t>
  </si>
  <si>
    <t>APARELHO AR CONDICIONADO 12.000 BTU/H, - TENSÃO 220 V, TIPO:SPLIT INVERTER, COR BRANCA, CONTROLE REMOTO SEM FIO,CICLO FRIO, TIMER.SELO PROCEL</t>
  </si>
  <si>
    <t>FOGÃO  INDUSTRIAL 4 BOCAS COM FORNO –   TIPO INDUSTRIAL, BAIXA PRESSÃO, QUEIMADORES DUPLOS,    ESPALHA  CHAMAS  DO  QUEIMADOR  CENTRAL  EM  COBRE,    QUEIMADORES  DE  ALTO RENDIMENTO CONFECCIONADOS EM FERRO FUNDIDO, QUEIMADORES DUPLOS, FORNO  PORTA COM VISOR DE VIDRO E EQUIPADA COM MOLA PARA FACILITAR A VEDAÇÃO E RETER O CALOR,  ISOLAMENTO TÉRMICO EM LÃ DE ROCHA,  ACABAMENTO INTERNO ESMALTADO À FOGO - ACOMPANHA 2 GRELHAS COM LIMITADOR GÁS GLP,  QUEIMADORES EM FERRO FUNDIDO,  DIMENSÕES INTERNAS DO FORNO: 60X29X68 CM, DIMENSÕES  MEDIDAS DO FOGÃO 80 X 78 X 80 CM, PESO 84 KG, GARANTIA DE 3 MESES DO FORNECEDOR.</t>
  </si>
  <si>
    <t>FOGÃO  INDUSTRIAL 6 BOCAS COM FORNO –   TIPO INDUSTRIAL, BAIXA PRESSÃO, QUEIMADORES DUPLOS,    ESPALHA  CHAMAS  DO  QUEIMADOR  CENTRAL  EM  COBRE,    QUEIMADORES  DE  ALTO RENDIMENTO CONFECCIONADOS EM FERRO FUNDIDO, QUEIMADORES DUPLOS, FORNO  PORTA COM VISOR DE VIDRO E EQUIPADA COM MOLA PARA FACILITAR A VEDAÇÃO E RETER O CALOR,  ISOLAMENTO TÉRMICO EM LÃ DE ROCHA,  ACABAMENTO INTERNO ESMALTADO À FOGO - ACOMPANHA 2 GRELHAS COM LIMITADOR GÁS GLP,  QUEIMADORES EM FERRO FUNDIDO,  DIMENSÕES INTERNAS DO FORNO: 60X29X68 CM, DIMENSÕES  MEDIDAS DO FOGÃO 80 X 78 X 80 CM, PESO 84 KG, GARANTIA DE 3 MESES DO FORNECEDOR.</t>
  </si>
  <si>
    <t>VENTILADOR  PAREDE  OSCILANTE  60CM  200W  BIVOLT,  DIMENSÕES,  60  X  40  X  60  CM,  3 QUILOGRAMAS, REGULAGEM DE INCLINAÇÃO, MONTAGEM NA PAREDE.</t>
  </si>
  <si>
    <t>REFRIGERADOR/GELADEIRA FROST FREE 300 LITROS 1 PORTA CBR36, COR BRANCA, 220V</t>
  </si>
  <si>
    <t>REFRIGERADOR/GELADEIRA FROST FREE 375 LITROS 2 PORTAS, COR BRANCA, 220V</t>
  </si>
  <si>
    <t>FORNO MICROONDAS: material aço inoxidável, capacidade 21 l, potência 1.400 w, voltagem 220 v, características adicionais prato giratório/trava segurança/ timer/memória, funções descongelamento inteligente, relógio digital.</t>
  </si>
  <si>
    <t>CAIXA DE SOM AMPLIFICADA: com controle remoto, bivolt, bateria com duração de 6 horas, 1000w, entrada usb, bluetooth, pen drive, radio, função karaokê, 2 entradas para microfone, entrada auxiliar, equalizador, subwoofer, de 15 polegadas, tweeterci, de 5 polegadas, rms 1000w, pmpo 10.000w, com alça para puxar e rodinhas.</t>
  </si>
  <si>
    <t>MICROFONE SEM FIO: frequência 700 a 780 mhz; alcance até 50m;</t>
  </si>
  <si>
    <t>APARELHO AR CONDICIONADO 18.000 BTU/H, - TENSÃO 220 V, TIPO:SPLIT INVERTER, COR BRANCA, CONTROLE REMOTO SEM FIO,CICLO FRIO, TIMER.SELO PROCEL</t>
  </si>
  <si>
    <t>APARELHO AR CONDICIONADO 24.000 BTU/H, - TENSÃO 220 V, TIPO:SPLIT INVERTER, COR BRANCA, CONTROLE REMOTO SEM FIO,CICLO FRIO, TIMER.SELO PROCEL</t>
  </si>
  <si>
    <t>AR CONDICIONADO 30.000 BTU/H, - TENSÃO 220 V, TIPO:SPLIT INVERTER, COR BRANCA, CONTROLE REMOTO SEM FIO, CICLO FRIO, TIMER.SELO PROCEL</t>
  </si>
  <si>
    <t>LIQUIDIFICADOR INDUSTRIAL  - AÇO INOXIDÁVEL, VOLTAGEM, 127V/220V, CAPACIDADE EM VOLUME, 4 L, POTÊNCIA, 700 W, INDUSTRIAL, 3500 RPM, MATERIAL DA JARRA, AÇO INOXIDÁVEL, TAMPA:  ALUMÍNIO  REPUXADO,  EXCELENTE  RESISTÊNCIA  E  ALTA  QUALIDADE,  FREQUÊNCIA: 50/60 HZ. DIMENSÕES DO PRODUTO: ALTURA: 65 CM, LARGURA: 18 CM, PROFUNDIDADE: 18 CM, PESO LÍQUIDO: 3.200 KG,</t>
  </si>
  <si>
    <t>BEBEDOURO INDUSTRIAL 4T 200L ACQUA GELATA PRE200 INOX 220V</t>
  </si>
  <si>
    <t>APARELHO AR CONDICIONADO 9.000 BTU/H, - TENSÃO 220 V, TIPO:SPLIT INVERTER, COR BRANCA, CONTROLE REMOTO SEM FIO,CICLO FRIO, TIMER.SELO PROCEL</t>
  </si>
  <si>
    <t>FOGÃO 4 BOCAS - COM ACENDIMENTO AUTOMÁTICO CARACTERÍSTICAS GERAIS ACENDIMENTO TOTAL PUXADOR   AÇO,   BOTÕES   REMOVÍVEIS,   PRATELEIRAS   DO   FORNO   1   FIXA,   COR   BRANCA, TENSÃO/VOLTAGEM  BIVOLT,  EFICIÊNCIA  ENERGÉTICA  A  GARANTIA  12  MESES,  ALTURA;  85,50 CENTÍMETROS, LARGURA 51,00 CENTÍMETROS, PROFUNDIDADE 57,30 CENTÍMETROS</t>
  </si>
  <si>
    <t>LIQUIDIFICADOR DOMÉSTICO 12 VELOCIDADES, FUNÇÃO PULSAR, FUNÇÃO AUTO LIMPEZA, COPO DE  ACRÍLICO,  COM  FILTRO,  6  LÂMINAS  INTEGRADA  NO  COPO  DE  AÇO  INOX  ULTRA  AFIADAS  E RESISTENTES, COM TRITURADOR DE GELO, TAMPINHA DOSADORA GRADUADA (CENTRO DA TAMPA), 220V CAPACIDADE DE 2 LITROS, GARANTIA DE 12 MESES.</t>
  </si>
  <si>
    <t>VENTILADOR DE MESA PRETO - 40 CM, Nº DE VELOCIDADES 03, GRADE REMOVÍVEL, QUANTIDADE DE  PÁS  8,  POLIPROPILENO  E  METAL  TENSÃO/VOLTAGEM  220  V,  ALTURA,  67,50  CENTÍMETROS, LARGURA, 49,50 CENTÍMETROS, PROFUNDIDADE 35,40 CENTÍMETROS, PESO, 3,60 QUILOS.</t>
  </si>
  <si>
    <t>TELEVISOR: tamanho tela 50 POL, voltagem bivolt V, características adicionais SMART TV, FULL HD, entradas HDMI/USB, conversor d i, tipo tela led, acessórios de controle remoto.</t>
  </si>
  <si>
    <t>BEBEDOURO DE MESA – BRANCO, DUAS TORNEIRA COM CONTROLE DE TEMPERATURA, DIMENSÕES: ALTURA, 42.2 CM, LARGURA: 28.3 CM, PROFUNDIDADE: 41.2 CM, PESO: 10 KG, ÁGUA NATURAL E GELADA, NÍVEIS DE TEMPERATURA +5ºC A +15ºC, BANDEJA DE ÁGUA</t>
  </si>
  <si>
    <t>FRIGOBAR 45 LITROS - GELA RÁPIDO, COM PRATELEIRAS, 220 V - BRANCO</t>
  </si>
  <si>
    <t>CAFETEIRA ELÉTRICA, 550W, 220V CAPACIDADE 720 MILLILITROS COR PRETODIMENSÕES DO PRODUTO 23P X 16,5L X 26A CENTÍMETROS
CARACTERÍSTICAS ESPECIAIS FILTRO PERMANENTE SOBRE ESTE ITEM 18 XÍCARAS DE CAFÉ: GARANTIA DE UM CAFEZINHO SABOROSO PARA TODA A FAMÍLIA.
BELEZA “ALL BLACK”: ACABAMENTO TODO EM PRETO QUE PROPORCIONA MAIS ELEGÂNCIA À SUA COZINHA.
FILTRO PERMANENTE E PORTA-FILTRO REMOVÍVEL: DISPENSA A UTILIZAÇÃO DO FILTRO DE PAPEL, PROPORCIONANDO MAIS ECONOMIA E SUSTENTABILIDADE.
SISTEMA CORTA-PINGOS: PERMITE A RETIRADA DA JARRA PARA SERVIR O CAFÉ DURANTE O PREPARO.
JARRA DE VIDRO: PROPORCIONA MAIS PRATICIDADE PARA LEVAR À MESA E SERVIR.
BASE COM AQUECIMENTO: CONSERVA A TEMPERATURA DO CAFÉ.</t>
  </si>
  <si>
    <t>BATEDEIRA PLANETÁRIA: capacidade 5 litros, com 10 velocidades, potência de 400 w; 415 x 410 x 680 mm. voltagem 110v. será aceito bivolt.</t>
  </si>
  <si>
    <t>R$ EDUC.</t>
  </si>
  <si>
    <t>R$ INCL. SOCIAL</t>
  </si>
  <si>
    <t>R$ Faz</t>
  </si>
  <si>
    <t>R$ Adm</t>
  </si>
  <si>
    <t>R$ Cul. Tur.</t>
  </si>
  <si>
    <t>R$ Des. Econ.</t>
  </si>
  <si>
    <t>R$ Des. Rural</t>
  </si>
  <si>
    <t>R$ Des. Urb.Obras</t>
  </si>
  <si>
    <t>R$ Esp.Lazer</t>
  </si>
  <si>
    <t>R$ Gov.</t>
  </si>
  <si>
    <t>R$ Inov.</t>
  </si>
  <si>
    <t>R$ Planj</t>
  </si>
  <si>
    <t>R$ Proj.</t>
  </si>
  <si>
    <t>R$ Gab</t>
  </si>
  <si>
    <t>R$ Licit.</t>
  </si>
  <si>
    <t>R$ Contr.</t>
  </si>
  <si>
    <t>R$ Proc.</t>
  </si>
  <si>
    <t>AÇUCAREIRO EM AÇO INOX COM COLHER TAMPA E ALÇA - 450ML</t>
  </si>
  <si>
    <t>UNID</t>
  </si>
  <si>
    <t>AFIADOR DE FACA BASE ANTIDERRAPANTE; LÂMINA DE              AÇO              INOX;              MEDIDAS A CM    X    7    CM;    PESO    APROXIMADAS    DO
AFIADOR:   400   GRAMAS   APROXIMADAS       DO AFIADOR:  20  CM  X  4,5</t>
  </si>
  <si>
    <t>BACIA    GRANDE    20    L    MATERIAL    PLÁSTICO, CAPACIDADE        20        L,        CARACTERÍSTICAS ADICIONAIS REDONDA.</t>
  </si>
  <si>
    <t>BACIA    MÉDIA    15    LT,    MATERIAL    PLÁSTICO, CARACTERÍSTICAS ADICIONAIS REDONDA.</t>
  </si>
  <si>
    <t>BANDEJA PLÁSTICA  DE  30/40  CM,  IDEAL PARA MANTIMENTOS, BRANCA MULTIUSO.</t>
  </si>
  <si>
    <t>CAÇAROLA         GRANDE         N°         36, COM CAPACIDADE       DE       APROX.       17       LITROS, FABRICADA     EM     ALUMÍNIO     POLIDO,     LINHA INDUSTRIAL, COM TAMPA E   PEGADOR   DE TAMPA DO   MESMO   MATERIAL,   COM   ALÇAS BILATERAIS REFORÇADAS,          COM ACABAMENTO    PERFEITO, ISENTOS    DE CANTOS   VIVOS   OU   REBARBAS   EM SUAS CARESTAS.</t>
  </si>
  <si>
    <t>CAÇAROLA     Nº     34,     MÍNIMO     14     LITROS MATERIAL:       ALUMÍNIO       FUNDIDO       BATIDO, ESPESSURA        DA        PANELA:        4        MM, ACOMPANHA    TAMPA,    MATERIAL    DOS CABOS, MADEIRA  MARFIM  ENVERNIZADOS, MATERIAL  DAS TAMPAS:    ALUMÍNIO    LEVE,  MATERIAL          DO PEGADOR         DA         TAMPA:  BAQUELITE     UM MATERIAL    ESPECIAL    QUE RESISTE     A     ALTAS TEMPERATURAS   SEM ESQUENTAR.  INDICADO  PARA FOGÃO:   GÁS, LENHA.</t>
  </si>
  <si>
    <t>CAÇAROLA    GRANDE    N°    45,    PANELA    COM CAPACIDADE       DE       APROX.       31       LITROS, FABRICADA     EM     ALUMÍNIO     POLIDO,     LINHA INDUSTRIAL,  COM  TAMPA  E  PEGADOR  DE TAMPA DO   MESMO   MATERIAL,   COM   ALÇAS BILATERAIS REFORÇADAS,          COM ACABAMENTO    PERFEITO, ISENTOS                                                         DE
CANTOS     VIVOS     OU     REBARBAS     EM     SUAS ARESTAS.</t>
  </si>
  <si>
    <t>CADEIRÃO       GRANDE       N°       26       COM CAPACIDADE    DE 12    LITROS,    FABRICADA    EM ALUMÍNIO POLIDO, LINHA INDUSTRIAL, COM TAMPA E  PEGADOR  DE  TAMPA  DO  MESMO  MATERIAL, COM       ALÇAS       BILATERAIS REFORÇADAS      EM ALUMÍNIO       POLIDO, ACABAMENTO      PERFEITO, ISENTOS    DE CANTOS   VIVOS   OU   REBARBAS   EM SUAS
ARESTAS,    OU    QUAISQUER    OUTROS    DEFEITOS PREJUDICIAIS A SUA UTILIZAÇÃO.</t>
  </si>
  <si>
    <t>CADEIRÃO       GRANDE       Nº       35,       COM CAPACIDADE   DE   30   LITROS,   FABRICADA   EM ALUMÍNIO POLIDO, LINHA INDUSTRIAL, COM TAMPA E  PEGADOR  DE  TAMPA  DO  MESMO  MATERIAL, COM       ALÇAS       BILATERAIS REFORÇADAS      EM ALUMÍNIO       POLIDO, ACABAMENTO      PERFEITO, ISENTOS    DE CANTOS   VIVOS   OU   REBARBAS   EM SUAS ARESTAS,  OU  QUAISQUER  OUTROS  DEFEITOS PREJUDICIAIS A SUA UTILIZAÇÃO.</t>
  </si>
  <si>
    <t>CAIXA         ORGANIZADORA         17         LITROS PLÁSTICO   TRANSPARENTE,   COM  TAMPA   E TRAVAS PARA           MELHOR           FACILIDADE           NO TRANSPORTE E SEGURANÇA.</t>
  </si>
  <si>
    <t>CAIXA         ORGANIZADORA         56         LITROS PLÁSTICO   TRANSPARENTE,   COM  TAMPA   E TRAVAS PARA           MELHOR           FACILIDADE           NO TRANSPORTE E SEGURANÇA.</t>
  </si>
  <si>
    <t>CANECA    PLÁSTICA,    350    ML,    COM    ALÇA, INQUEBRÁVEL,      ALTURA      MÍNIMA      90MM, FABRICAÇÃO  EM  POLIPROPILENO  BMC  OU SMC, CONFORME   NORMAS   DA   ANVISA, RESISTENTE A    TEMPERATURA    DE    100º CELSIUS,   POR   NO MÍNIMO   20        MINUTOS, COR AZUL.</t>
  </si>
  <si>
    <t>CANECÃO     Nº     14,     2     LITROS,     MATERIAL ALUMÍNIO       POLIDO,       COM       CABO       DE MADEIRA.   ALTURA:   13,5CM   DIÂMETRO: 14CM COMPRIMENTO:             20CM,COM             SELO CERTIFICADO DO INMETRO</t>
  </si>
  <si>
    <t>CANECÃO     Nº     18,     4     LITROS,     CANECA ALUMÍNIO Nº 18, CABO DE MADEIRA IDEAL PARA PREPARO DE ALIMENTOS</t>
  </si>
  <si>
    <t>CESTO   DE   LIXO   MÉDIO   8   LITROS,   MATERIAL PLÁSTICO,     FORMATO     CÔNICO,     DIMENSÕES: 240X 230 X 280MM</t>
  </si>
  <si>
    <t>CHALEIRA EM AÇO INOX COM APITO E ALÇA TÉRMICA 2 LITROS COR CINZA</t>
  </si>
  <si>
    <t>COADOR  DE  CAFÉ  Nº  103,  EM  100% ALGODÃO 18CM,        CABO        DE        MADEIRA        600 MM X 300 MM X 450 MM.</t>
  </si>
  <si>
    <t>COADOR  DE  CAFÉ  Nº  5,  CONFECCIONADO EM PANO        PARA        USO        EM        CAFETEIRAS INDUSTRIAIS   OU   TRIPÉS  DE   ALUMÍNIO. COADOR TIPO "SACO DE PANO" LAVÁVEL.</t>
  </si>
  <si>
    <t>COLHER          DESCARTÁVEL,         DE         CHÁ, EMBALAGEM     COM     100     UNIDADES,     8CM DE         COMPRIMENTO. EM         MATERIAL PLÁSTICO.</t>
  </si>
  <si>
    <t>PCT</t>
  </si>
  <si>
    <t>COLHER      DE      SOBREMESA      EM      INOX, ESPECIFICAÇÃO:      EM      AÇO      INOX,      COM ACABAMENTO        ALTO        BRILHO        MEDIDAS APROXIMADAS:      COMPRIMENTO:      17      CM LARGURA: 3,5 CM.</t>
  </si>
  <si>
    <t>COLHER    DE    POLIETILENO    PARA    COZINHA 60   CM,   INDUSTRIAL   SUPORTA   ATÉ   160 GRAUS CELSIUS DE TEMPERATURA.</t>
  </si>
  <si>
    <t>COLHER    ESCOLAR, COR:    AZUL, TAMANHO 168 MM, TAMANHO CABO: 110 MM</t>
  </si>
  <si>
    <t>COLHER    POLIETILENO    PARA    COZINHA    45 CM.  INDUSTRIAL  SUPORTA  ATÉ  160  GRAUS CELSIUS DE TEMPERATURA.</t>
  </si>
  <si>
    <t>COLHER   DE   SOPA,   CONFECCIONADA   EM AÇO INOX,    IDEAL    PARA    REFEIÇÃO    (SOPA),  COM ACABAMENTO        ALTO        BRILHO        MEDIDAS APROXIMADAS,      COMPRIMENTO,      20      CM LARGURA: 4 CM.</t>
  </si>
  <si>
    <t>COLHER  DE  CHÁ,  COLHER  CONFECCIONADA EM AÇO     INOX,     IDEAL     PARA     CHÁ     MEDIDAS APROXIMADAS:     COMPRIMENTO:     14,0     CM LARGURA: 2,5 CM.</t>
  </si>
  <si>
    <t>COLHER GRANDE, CONFECCIONADA EM AÇO INOX INCLUSIVE O CABO, IDEAL PARA SERVI REFEIÇÕES, DIÂMETRO             34             CM,             CABO MÍNIMO DE 40 CM.</t>
  </si>
  <si>
    <t>CONCHA     MÉDIA     EM     INOX     35     ML, CONCHA,   MATERIAL   CORPO   AÇO   INOXIDÁVEL, MATERIAL         CABO         AÇO         INOXIDÁVEL, COMPRIMENTO     CABO     35     CM,     DIÂMETRO 10 CM</t>
  </si>
  <si>
    <t>CONCHA     PEQUENA     EM     INOX.     CONCHA, COMP.    150    MM,    DIAM    65    MM,    CAP 60ML.</t>
  </si>
  <si>
    <t>COPO    DE    VIDRO    300    ML,    CAPACIDADE
300      ML,  COR      TRANSPARENTE,  TIPO      USO ÁGUA/SUCO/ REFRIGERANTE.</t>
  </si>
  <si>
    <t>CUMBUCAS 400 ML BRANCA ALTURA: 7 CM LARGURA: 12 CM PODE IR AO MICRO-ONDAS E A LAVA LOUÇAS! PLÁSTICO PP! *MATERIAL: PLASTICO DURO. KIT COM 12 CUMBUCAS</t>
  </si>
  <si>
    <t>KIT</t>
  </si>
  <si>
    <t>CUSCUZEIRO INDUSTRIAL ALUMÍNIO LINHA HOTEL COM TAMPA N 35 C/ BASE – ALUMÍNIO</t>
  </si>
  <si>
    <t>CUSCUZEIRO INDUSTRIAL ALUMÍNIO LINHA HOTEL COM TAMPA N°40 C/ BASE - ALUMINIO</t>
  </si>
  <si>
    <t>DESCASCADOR      LEGUMES,      MATERIAL      AÇO INOXIDÁVEL,    CARACTERÍSTICAS           ADICIONAIS MANUAL,   APLICAÇÃO          COZINHA,   MATERIAL CABO POLIPROPILENO.</t>
  </si>
  <si>
    <t>ESCORREDOR      DE      ARROZ      50      LITROS, MATERIAL     ALUMÍNIO,    DIÂMETRO    60     CM, APLICAÇÃO            ARROZ,            CARACTERÍSTICAS ADICIONAIS ALÇAS REFORÇADAS.</t>
  </si>
  <si>
    <t>ESCORREDOR     DE     LOUÇA     DE     ALUMÍNIO GRANDE   ESCORREDOR   DE   LOUÇA,   MATERIAL AÇO INOXIDÁVEL,       CAPACIDADE       16       PRATOS, CARACTERÍSTICAS   ADICIONAIS COMPARTIMENTO PARA TALHERES.</t>
  </si>
  <si>
    <t>ESCOVA      PARA      COZINHA.      IDEAL      PARA LIMPEZA     DE     PANELA,     LAVAR     LOUÇA     OU LIMPEZA DE PIA DOMÉSTICA.</t>
  </si>
  <si>
    <t>ESCUMADEIRA      PEQUENA      TOTALMENTE EM AÇO     INOX     18/10,     PEÇA     INTEIRIÇA,  SEM SOLDAS, ESPESSURA MÍNIMA DO AÇO 2,5     MM, CABO             COM             TERMINAL             EM GANCHO.</t>
  </si>
  <si>
    <t>ESCUMADEIRA     GRANDE    EM    AÇO     INOX, MÉDIA.    COMPRIMENTO    X    ESPESSURA:    50 CM   X   2,5MM.   CARACTERÍSTICAS   GERAIS: FEITO TOTALMENTE EM AÇO INOX.</t>
  </si>
  <si>
    <t>ESCUMADEIRA     MÉDIA     EM     INOX,     TIPO RAQUETE,  PARA  FRITURA,  MEDINDO  NO MÍNIMO 22    CM    DE    DIÂMETRO    E    33    CM    DE CABO, ESPESSURA MÍNIMA DE 1 MM.</t>
  </si>
  <si>
    <t>ESPREMEDOR       DE       BATATAS,       LEGUME, MATERIAL    AÇO    INOXIDÁVEL,    TIPO    MANUAL, APLICAÇÃO BATATA</t>
  </si>
  <si>
    <t>FACA  DE  CORTE  Nº  08,  MATERIAL  LÂMINA  AÇO INOXIDÁVEL,                 MATERIAL  CABO POLICARBONATO,    POLIDA,    APLICAÇÃO    CORTAR ALIMENTOS,      TIPO      COZINHA,      COR      CABO BRANCA.</t>
  </si>
  <si>
    <t>FACA  DE  CORTE  Nº  10,  MATERIAL  LÂMINA  AÇO INOXIDÁVEL,                 MATERIAL                 CABO POLICARBONATO,    POLIDA,    APLICAÇÃO    CORTAR ALIMENTOS,      TIPO      COZINHA,      COR      CABO BRANCA.</t>
  </si>
  <si>
    <t>FACAS     DE     MESA     EM    INOX,     MATERIAL LÂMINA  AÇO  INOXIDÁVEL,  MATERIAL  CABO AÇO INOXIDÁVEL,    LARGURA    DA    FACA:    2    CM;. COMPRIMENTO   TOTAL:   22   CM;.   PESO:   40   G
/ 0,04 KG.</t>
  </si>
  <si>
    <t>FORMA PARA BOLO REDONDA EM ALUMÍNIO COM FURO 30CM 3,7L - ALÚMINIO</t>
  </si>
  <si>
    <t>FORMA RETANGULAR MEDIDA INTERNA Nº 1 – 26,6 X 17,5 X 5 CM – 2,2 LTS Nº 2 – 31,3 X 21,3 X 5,5 CM - 3,5 LTS Nº 3 – 34,2 X 23,4 X 5,8 CM – 4,3 LTS Nº 4 – 38,1 X 26,8 X 6,3 CM – 6,2 LTS Nº 5 – 44 X 30 X 6,5 CM – 8 LTS OBS.: * MEDIDA APROXIMADA * MENORES 0,7 MM MAIORES 0,9 MM MATERIAL: ALUMÍNIO.</t>
  </si>
  <si>
    <t>FRIGIDEIRA  MÉDIA  N  º  30,  COM  TAMPA  DE VIDRO,     MATERIAL     ALUMÍNIO     POLIDO,  TIPO FUNDIDA,       DIÂMETRO       30       CM,       COM CABO</t>
  </si>
  <si>
    <t>GARFO                  ESCOLAR,                MATERIAL: POLIPROPILENO,    COR:    PADRÃO    AZUL    ROYAL, RESISTÊNCIA    A    TEMPERATURA DE    100°C POR 20          MINUTOS          MEDIDAS EXTERNAS: 170 X    38MM    (C    X    L) COMPRIMENTO         DO CABO:    5MM PESO: 11GR.</t>
  </si>
  <si>
    <t>GARFO  DE  MESA,  EM  INOX,  MATERIAL CORPO AÇO INOXIDÁVEL</t>
  </si>
  <si>
    <t>GARRAFA   TÉRMICA   DE   1,8   LIT.,   IDEAL PARA CAFÉ, LEITE OU AGUA, GARANTIA DE 90 DIAS, COM ALÇA, REVESTIDA EM AÇO/ INOX FOSCO,   AMPOLA DE             VIDRO,              SISTEMA             QUE EVITA PINGOS.</t>
  </si>
  <si>
    <t>JARRA DE VIDRO, 1,750 ML JARRA DE VIDRO IDEAL PARA ÁGUA E SUCOS, COR: INCOLOR</t>
  </si>
  <si>
    <t>JOGO   COPOS   VIDRO   410   ML,   SUCO   ÁGUA 410 ML TRANSPARENTE</t>
  </si>
  <si>
    <t>JOGO 12 PRATOS FUNDO REFEIÇÃO VIDRO TRANSPARENTE RESISTENTE LISO - 22CM DIAMETRO - 3CM - ALTURA</t>
  </si>
  <si>
    <t>KIT      DE      TÁBUAS      PARA      CORTE      DE ALIMENTOS        CRUS      E        COZIDOS,        KIT COMPOSTO    POR    3(TRÊS)    PLACAS    OU TÁBUAS DE      CORTE,      COM      PADRÃO      DE      CORES, COM SUPORTE ORGANIZADOR.</t>
  </si>
  <si>
    <t>KIT    DE    CESTO  EXPOSITOR,    CONTENDO    03 UNIDADES     DE     CESTO,     MATERIAL     PLÁSTICO REFORÇADO,   COM      EXPOSITOR   TIPO   VAZADO, EMPALHÁVEL, MEDINDO APROXIMADAMENTE:    150    X    100    X    150 MM, NA COR PRETA.</t>
  </si>
  <si>
    <t>ORGANIZADOR   DE     PIA,     CONTENDO     DOIS COMPARTIMENTOS       PARA       DETERGENTE       E ESPONJA      DE      LOUÇA,      PRODUZIDO      EM MATERIAL PLÁSTICO NA COR PRETA</t>
  </si>
  <si>
    <t>PANELA     DE     PRESSÃO     12     LIT.,     PANELA PRESSÃO,       MATERIAL       ALUMÍNIO       POLIDO, CAPACIDADE        12        L,        CARACTERÍSTICAS ADICIONAIS      TAMPA      COM      SISTEMA      DE FECHAMENTO    EXTERNO    -    GARANTIA    DE    2 ANOS</t>
  </si>
  <si>
    <t>PANELA     DE     PRESSÃO     15     LIT.,     PANELA PRESSÃO,    MATERIAL        ALUMÍNIO        POLIDO, CAPACIDADE            15L,             CARACTERÍSTICAS ADICIONAIS      TAMPA      COM      SISTEMA      DE FECHAMENTO     EXTERNO-     GARANTIA     DE     2 ANOS</t>
  </si>
  <si>
    <t>PANELA     DE     PRESSÃO   4     LIT.,     MATERIAL ALUMÍNIO      POLIDO,      CAPACIDADE      4      L, CARACTERÍSTICAS     ADICIONAIS     TAMPA     COM SISTEMA        DE        FECHAMENTO        EXTERNO- GARANTIA DE 2 ANOS</t>
  </si>
  <si>
    <t>PANELA     DE     PRESSÃO   7     LIT.,     MATERIAL ALUMÍNIO            POLIDO,            CARACTERÍSTICAS ADICIONAIS      TAMPA      COM      SISTEMA      DE FECHAMENTO,    BORRACHA    DE    VEDAÇÃO, TRAVA DE      SEGURANÇA      E      GARANTIA      DE      2 ANOS</t>
  </si>
  <si>
    <t>PANELA    INDUSTRIAL    N°    30, PEQUENA COM CAPACIDADE DE APROX.  9,5 LITROS, FABRICADA EM ALUMÍNIO POLIDO, LINHA INDUSTRIAL, COM TAMPA E  PEGADOR  DE TAMPA  DO  MESMO  MATERIAL, COM   ALÇAS  BILATERAIS                    REFORÇADAS, COM ACABAMENTO     PERFEITO,     ISENTOS     DE CANTOS     VIVOS     OU     REBARBAS     EM     SUAS ARESTAS.</t>
  </si>
  <si>
    <t>PANELA    INDUSTRIAL    N°    32    MEDIA    COM CAPACIDADE       DE       APROX.       12       LITROS, FABRICADA     EM     ALUMÍNIO     POLIDO,     LINHA INDUSTRIAL, COM TAMPA E PEGADOR DE TAMPA DO MESMO    MATERIAL,    COM    ALÇAS    BILATERAIS REFORÇADAS,  COM  ACABAMENTO          PERFEITO, ISENTOS      DE  CANTOS    VIVOS    OU    REBARBAS EM   SUAS ARESTAS.</t>
  </si>
  <si>
    <t>PANELA CAÇAROLA ANTIADERENTE 24CM COM TAMPA EM ALUMÍNIO 4.3LTS</t>
  </si>
  <si>
    <t>PANELA CAÇAROLA ANTIADERENTE 30CM COM TAMPA EM ALUMINIO 7 LITROS</t>
  </si>
  <si>
    <t>PENEIRA      COZINHA,      MATERIAL      PLÁSTICO, DIÂMETRO        14        CM,        CARACTERÍSTICAS ADICIONAIS     TELA     DE     POLIÉSTER,     MALHA FINA, COM CABO</t>
  </si>
  <si>
    <t>PENEIRA      COZINHA,      MATERIAL      PLÁSTICO, DIÂMETRO        18        CM,        CARACTERÍSTICAS ADICIONAIS   TELA   DE   POLIÉSTER,   MALHA FINA, COM CABO</t>
  </si>
  <si>
    <t>PICADOR         DE         LEGUMES         PEQUENO MANUSEADO       SOBRE       A       MESA,       EM ALUMÍNIO  FUNDIDO  COM  BASE  DE  APOIO TIPO TRIPÉ     EM     AÇO     CARBONO,     COM LÂMINAS CRUZADAS   EM    AÇO   INOX   COM BORDAS    EM ALUMÍNIO                   FUNDIDO                   COM DUAS   MOLAS   PARA   MAIOR   RESISTÊNCIA;</t>
  </si>
  <si>
    <t>PORTA  MANTIMENTOS,  PLÁSTICO  5,1  LTS  POTE ALIMENTOS,    NOME            POTE            PLÁSTICO
/POTE RETANGULAR 5,1 LITROS.</t>
  </si>
  <si>
    <t>POTE           PLÁSTICO           COM           TAMPA RETANGULAR          9,5          LITROS,  DIMENSÕES APROXIMADAS 42,6 X 34,3 X 9.</t>
  </si>
  <si>
    <t>POTE      PLÁSTICO      COM      TAMPA      1,6L, MEDIDAS:  17,8 CM    X 17,8 CM X 11,8 CM.</t>
  </si>
  <si>
    <t>POTE    PLÁSTICO    COM    TAMPA    RETANGULAR CAPACIDADE        6        LITROS.        DIMENSÕES APROXIMADAS 34 X 23 X 11,5 CM.</t>
  </si>
  <si>
    <t>PRATO   GRANDE   PLÁSTICO, IDEAL   PARA LANCHES E MERENDA INFANTIL. DIMENSÕES APROXIMADAS: CAPACIDADE:    600    ML; DIÂMETRO:  21,3 CM;
PROFUNDIDADE:  3CM.</t>
  </si>
  <si>
    <t>SALEIRO DE VIDRO BÁSICO COM TAMPA DE BAMBU - 10CM X 10CM X 8CM</t>
  </si>
  <si>
    <t>SUPORTE   PARA   GALÃO    DE   ÁGUA    DE    20 LITROS     CONFECCIONADO     POLIPROPILENO COM TORNEIRA E CUBA DE BARRO.</t>
  </si>
  <si>
    <t>SUPORTE DE COADOR PARA CAFÉ  GRANDE, FILTRO CAFÉ, MATERIAL PLÁSTICO MODELO TRADICIONAL.</t>
  </si>
  <si>
    <t>XÍCARA      PARA     CHÁ      COM      PIRES,  EM PORCELANA BRANCA LISA, CAPACIDADE DE 180ML A 230ML.</t>
  </si>
  <si>
    <t>SECRETARIAS</t>
  </si>
  <si>
    <t>Secretaria da Fazenda Municipal</t>
  </si>
  <si>
    <t>Secretaria de Administração</t>
  </si>
  <si>
    <t>Secretaria Municipal de Saúde</t>
  </si>
  <si>
    <t>Secretaria de Desenvolvimento Econômico</t>
  </si>
  <si>
    <t>Secretaria Municipal de Inclusão Social e Cidadania</t>
  </si>
  <si>
    <t>Secretaria de Desenvolvimento Rural e Meio Ambiente</t>
  </si>
  <si>
    <t>Secretaria de Desenvolvimento Urbano e Obras</t>
  </si>
  <si>
    <t>Secretaria de Esporte e Lazer</t>
  </si>
  <si>
    <t>Secretaria de Governo</t>
  </si>
  <si>
    <t>Secretaria de Inovação, Ciência, Tecnologia e Comunicação Social</t>
  </si>
  <si>
    <t>Secretaria de Planejamento e Orçamento</t>
  </si>
  <si>
    <t>Secretaria Municipal de Projetos</t>
  </si>
  <si>
    <t>ARMÁRIO DE AÇO 2 PORTAS PA-90 - CONFECCIONADO EM AÇO, CHAPA 26, MEDINDO, 0,45MM, 198 CM X 90 CM X 40 CM, POSSUI 02 PORTAS E 04 PRATELEIRAS REGULÁVEIS, REFORÇO NAS PORTAS. CAPACIDADE DE 20KG POR PRATELEIRA. PINTURA ELETROSTÁTICA EPÓXI PÓ ANTIFERRUGEM,
COM FECHADURA. COR: CINZA.</t>
  </si>
  <si>
    <t>ARMÁRIO MULTIUSO DISPENSA 4 PRATELEIRAS 2 PORTAS ALTURA: 160CM
LARGURA: 60CM PROFUNDIDADE: 34CM</t>
  </si>
  <si>
    <t>ARMARIO PARA ESCRITÓRIO EM MADEIRA COM 2 PORTAS, CHAVE, 3 PRATELEIRAS</t>
  </si>
  <si>
    <t>ARMÁRIO ROUPEIRO DE AÇO 18 PORTAS PARA VESTIÁRIO COM CHAVE</t>
  </si>
  <si>
    <t>ARQUIVO  DE  AÇO  GAVETEIRO  COM  4  GAVETAS  –  CONFECCIONADO  NA  CHAPA  26,  MEDINDO 1,33CM DE ALTURA, 0,46MM LARGURA ,0,58MM PROFUNDIDADE, NA COR CINZA, COM CHAVE, COM PÉS /NIVELADORES.</t>
  </si>
  <si>
    <t>BALCÃO EM MADEIRA COM 2 PORTAS COM CHAVE E 01 PRATELEIRA</t>
  </si>
  <si>
    <t>BELICHE MADEIRA MACIÇA - VIRA 2 CAMAS - PARA COLCHÃO 78/88 X 188CM</t>
  </si>
  <si>
    <t>BERÇO AMERICANO - ESPECIFICAÇÕES: - COMPRIMENTO: 132,4 CM - LARGURA: 76 CM - ALTURA: 91,6 CM - ESTRUTURA: MDF - ACABAMENTO: PINTURA UV - 3 REGULAGENS DE ALTURA (16,2CM, 32,2CM E 45CM) - TIPO DE GRADE: FIXA EM MDF DE 25 E 12 MM - BORDAS ARREDONDADAS - SUPORTE PARA CORTINADO/MOSQUITEIRO - SUPORTA ATÉ 40 KG - CERTIFICADO INMETRO</t>
  </si>
  <si>
    <t>BIRÔ  DE  MADEIRA  ESCRITÓRIO  -MESA  DE  120CM  PROJETADA  PARA  UM  DIA-A-DIA  MAIS CONFORTÁVEL,   TENDO   UMA   ESTRUTURA  DESENVOLVIDA   COM   ESTE   PROPÓSITO,  2   GAVETAS ESPECIFICAÇÕES ALTURA: 75CM; LARGURA: 120CM; PROFUNDIDADE: 60CM; PÉS: METALON 50 X30; TAMPO: MDP; ACABAMENTO: FITA DE BORDA: GARANTIA: 90 DIAS DE ACORDO COM O ARTIGO 26 DO CÓDIGO DE DEFESA DO CONSUMIDOR</t>
  </si>
  <si>
    <t>CADEIRA  DE  ESCRITÓRIO  DIRETOR  GIRATÓRIA   -  MATERIAL  DA  ESTRUTURA   MALHA  -  ESPUMA  - PLÁSTICO – AÇO  AMBIENTE  ESCRITÓRIO  TIPO  DIRETOR  REVESTIMENTO  ESTOFADA  ACABAMENTO TRAMA  RECURSOS  GIRATÓRIA  PÉS  REGULÁVEIS  QUANTIDADE DE PÉS 5  RODÍZIOS SIM  MATERIAL CROMADO ASSENTO MATERIAL MESH  ACOLCHOADO DENSIDADE D48  REGULÁVEL, ENCOSTO FIXO SUPORTAR 120 KG, PRETA  DIMENSÕES DO PRODUTO 58 CM,  ALTURA DO ASSENTO ATÉ O SOLO: 40 A 50CM - ALTURA DOS BRAÇOS (LIMITE SUPERIOR) ATÉ O SOLO: 59 A 69CM - ALTURA DO ENCOSTO (LIMITE SUPERIOR) ATÉ O SOLO: 87 A 97CM  PRAZO DE GARANTIA 01 ANO (3 MESES DE GARANTIA LEGAL E MAIS 9 MESES DE GARANTIA ESPECIAL CONCEDIDA PELO FABRICANTE).</t>
  </si>
  <si>
    <t>CADEIRA DE ESCRITÓRIO COMFY START ESTOFADA PRETA, GIRATÓRIA, RELAX AVANÇADO E ENCOSTO AJUSTÁVE.</t>
  </si>
  <si>
    <t>CADEIRA DE ESCRITÓRIO PRESIDENTE GIRATÓRIA PRE-002</t>
  </si>
  <si>
    <t>CADEIRA DE PLÁSTICO SEM BRAÇO - CADEIRA BISTRÔ POLIPROPILENO BRANCO, COMPRIMENTO 44 CM   LARGURA   52   CM   ALTURA   89CM   MATERIAL   POLIPROPILENO   MATERIAL   DAS   PERNAS POLIPROPILENO, COR BRANCA, ACABAMENTO FOSCO, PERNAS ACABAMENTO FOSCO, ALTURA DO CHÃO ATÉ O ASSENTO SUPORTA ATÉ (KG) 154 KG, EMPILHÁVEL, SEM BRAÇOS, TIPO DE ASSENTO FIXO, PRODUTO CERTIFICADO DE ACORDO COM A PORTARIA DO INMETRO Nº 342/2014, GARANTIA DE
12 MESES PELO FABRICANTE</t>
  </si>
  <si>
    <t>CADEIRA ESCRITÓRIO, MATERIAL ESTRUTURA:TUBO AÇO, MATERIAL REVESTIMENTO ASSENTO E ENCOSTO:CAMURÇA, MATERIAL ENCOSTO:ESPUMA LAMINADA, MATERIAL ASSENTO:ESPUMA LAMINADA, TRATAMENTO SUPERFICIAL ESTRUTURA:NIQUELADO, TIPO BASE:FIXO, TIPO ENCOSTO:ALTO, APOIO BRAÇO:SEM BRAÇOS, REGULAGEM VERTICAL:COM REGULAGEM, COR:PRETA</t>
  </si>
  <si>
    <t>CADEIRA ESCRITÓRIO, MATERIAL ESTRUTURA:TUBO AÇO, MATERIAL REVESTIMENTO ASSENTO E ENCOSTO:VINIL, MATERIAL ENCOSTO:ESPUMA LAMINADA, MATERIAL ASSENTO:ESPUMA LAMINADA, TRATAMENTO SUPERFICIAL ESTRUTURA:PINTADO, TIPO BASE:GIRATÓRIO, TIPO ENCOSTO:ALTO, APOIO BRAÇO:COM BRAÇOS, REGULAGEM VERTICAL:COM REGULAGEM, COR:PRETA</t>
  </si>
  <si>
    <t>CADEIRA LONGARINA 3 LUGARES, DIMENSÕES DO ENCOSTO: 27CM X 36CM, DIMENSÕES DO ASSENTO: 43CM X 39CM, PESO SUPORTADO: 120 KG POR LUGAR, MATERIAL/COMPOSIÇÃO DO ASSENTO: COMPENSADO E ESPUMA, MATERIAL/COMPOSIÇÃO DO ENCOSTO: COMPENSADO E ESPUMA, MATERIAL/COMPOSIÇÃO DA ESTRUTURA: AÇO, NA COR PRETA.</t>
  </si>
  <si>
    <t>CADEIRA SECRETARIA GIRATÓRIA SEM BRAÇOS, ALTURA AJUSTÁVEL E GIRO DE 360 GRAUS</t>
  </si>
  <si>
    <t>CADEIRA, MATERIAL:PLÁSTICO, COR:BRANCA, CARACTERÍSTICAS ADICIONAIS:EMPILHAVÉL, TIPO:COM BRAÇO</t>
  </si>
  <si>
    <t>CAMA EMPILHÁVEL ACRIMET (MANTA AZUL/PÉ GELO)</t>
  </si>
  <si>
    <t>CARRINHO DE BEBÊ - CARACTERÍSTICAS IDADE RECOMENDADA: DESDE O NASCIMENTO. DIMENSÕES FECHADO (CM): A 56 X L 48 X P 22,5 PESO (KG): 7 CAPACIDADE (KG): 15,0 MATERIAL: ALUMÍNIO E POLIÉSTER</t>
  </si>
  <si>
    <t>CERCADINHO BEBÊ CRIANÇA TELA TRANSPARENTE - CARACTERÍSTICAS: DOBRÁVEL, ANTIDERRAPANTE, PESO MÁXIMO SUPORTADO: 30 KG DADE MÍNIMA RECOMENDADA - IDADE MÁXIMA RECOMENDADA: 3 MESES - 2 ANOS. LARGURA X PROFUNDIDADE X ALTURA: 76 M X 100 CM X 75 CM</t>
  </si>
  <si>
    <t>CJA 01 CONJ. ALUNO 1 - 1 MESA + 1 
CADEIRA LARANJA INFANTIL</t>
  </si>
  <si>
    <t>CJ</t>
  </si>
  <si>
    <t>CJA 04 CONJ. ALUNO 3 - 1 MESA + 1 
CADEIRA VERMELHA INFANTIL</t>
  </si>
  <si>
    <t>CJA 06 CONJ. ALUNO 6 - 1 MESA + 1 
CADEIRA AZUL</t>
  </si>
  <si>
    <t>CJR-01 CONJUNTO REFEITÓRIO 1 – 
1 MESA + 4 CADEIRAS INFANTIL</t>
  </si>
  <si>
    <t>COLCHÃO DE BERÇO BABY PHISYCAL D18 PADRÃO 100X70X7CM</t>
  </si>
  <si>
    <t>ESTANTE  DE  AÇO  MODULAR  COM  6  PRATELEIRAS  REGULÁVEIS  -  ESTANTE  AÇO  DESMONTÁVEL</t>
  </si>
  <si>
    <t>GUARDA ROUPA CASAL 6 PORTAS 6 GAVETAS ESPECIFICAÇÕES: TAMANHO ALT X LARG X COMP230 X 47 X 230</t>
  </si>
  <si>
    <t>MESA COZINHA, MATERIAL:ACO INOXIDAVEL, ACABAMENTO SUPERFICIAL:LISA, COMPRIMENTO:350 CM, LARGURA:60 CM, ALTURA:85 CM</t>
  </si>
  <si>
    <t>MESA DE PLÁSTICO - COR BRANCA MATERIAL PLÁSTICO COMPRIMENTO X LARGURA X ALTURA: 70 CM X 70 CM X 70 CM MATERIAL: POLIPROPILENO - COR PREDOMINANTE: BRANCO GARANTIA: 90 DIAS
- PESO: 3,1 KG</t>
  </si>
  <si>
    <t>MESA EM L - ESTAÇÃO DE TRABALHO COM (1,20X1,20X0,60M), COMPRIMENTO: 120 CM, ALTURA X LARGURA X PROFUNDIDADE: 75 CM X 120 CM X 60 CM, MATERIAL EM MDP 15 MM, COM DUAS GAVETAS, PÉS EM TUBO 50X30 COM PINTURA EPÓXI COM 2 COLUNAS, PÉ DE CANTO TIPO TUBO COM PINTURA EPÓXI, GARANTIA: 90 DIAS DE ACORDO COM O ARTIGO 26 DO CÓDIGO DE DEFESA DO CONSUMIDOR.</t>
  </si>
  <si>
    <t>MESA ESCRITÓRIO, MATERIAL ESTRUTURA:AÇO, MATERIAL TAMPO:AGLOMERADO MDF, LARGURA:0,70 M, ALTURA:0,74 M, COMPRIMENTO:1 M, ACABAMENTO ESTRUTURA:PINTADO</t>
  </si>
  <si>
    <t>MESA ESCRITÓRIO, MATERIAL ESTRUTURA:MADEIRA, ACABAMENTO ESCRUTURA:ENVERNIZADO, MATERIAL TAMPO:AGLOMERADO, REVESTIMENTO TAMPO:FOLHEADO MADEIRA, COR TAMPO:INCOLOR, QUANTIDADE GAVETAS:3 UN, LARGURA:1,60 M, PROFUNDIDADE:0,80 M, ALTURA:0,74 M, COR ESTRUTURA:INCOLOR, TIPO GAVETAS:COM CHAVE</t>
  </si>
  <si>
    <t>MESA MADEIRA, COMPRIMENTO MESA:2,0 M, QUANTIDADE CADEIRAS:6 OU 8 CADEIRAS SALA DE REUNIÃO</t>
  </si>
  <si>
    <t>MESA PARA ESCRITÓRIO EM L ANGULAR ESCRITORIO 143CM X 136CM PROF.46,5CM ALT. 74,5CM ESTAÇÃO DE TRABALHO COM 2 GAVETAS</t>
  </si>
  <si>
    <t>MESA PARA ESCRITÓRIO EM L ANGULAR ESCRITORIO 1500CM X 1500CM PROF.61CM ALT. 74,5CM  ESTAÇÃO DE TRABALHO COM 2 GAVETAS E ARMÁRIO BAIXO COM DUAS PORTAS</t>
  </si>
  <si>
    <t>MESA PLÁSTICA, MATERIAL:PLÁSTICO, FORMATO:QUADRADO, COR:BRANCA, COMPRIMENTO:71 CM, LARGURA:70 CM, APLICAÇÃO:TRABALHOS DE CAMPO</t>
  </si>
  <si>
    <t>MESA PLÁSTICA, MATERIAL:POLIPROPILENO, FORMATO:RETANGULAR, COR:BRANCA, COMPRIMENTO:136 CM, LARGURA:84 CM, ALTURA:72 CM</t>
  </si>
  <si>
    <t>MESA REFEITÓRIO COM 2 BANCOS  SEPARADOS E PARA 8 LUGARES SJS COMERCIAL</t>
  </si>
  <si>
    <t>MESA REUNIÃO ESCRITÓRIO REDONDA 140 CM COR CINZA</t>
  </si>
  <si>
    <t>MESA, MATERIAL:AÇO INOXIDÁVEL, COMPRIMENTO:1,50 M, LARGURA:0,70 M, CARACTERÍSTICAS ADICIONAIS:LISA, COM 3 GAVETAS, ALTURA:0,85 M</t>
  </si>
  <si>
    <t>POLTRONA CADEIRA ESCRITÓRIO DIRETOR FIXA COSTURADA BASE SKI - LARGURA DO ASSENTO 50CM E LARGURA DO ENCOSTO 49 CM</t>
  </si>
  <si>
    <t>SOFÁ 3 LUGARES COURO ECOLÓGICO  • LARGURA X PROFUNDIDADE X ALTURA: 1.8 M X 0.8 M X 0.69 M FORMATO DO SOFÁ: MODULA, MATERIAL DO ESTOFAMENTO: COURO SINTÉTICO PESO MÁXIMO SUPORTADO: 300 KG MATERIAL DE ENCHIMENTO DO ENCOSTO: ESPUMA</t>
  </si>
  <si>
    <t>SUPORTE PORTA GABINETE CPU E ESTABILIZADOR COM RODINHAS RODÍZIO, ESPECIFICAÇÕES: - FABRICADO EM MDF FOSCO - DUAS PARTES COM DIVISÓRIA - MDF 15MM - COR: BRANCO  -
DIMENSÕES DO PRODUTO: ALTURA: 46CM - LARGURA: 26CM - COMPRIMENTO: 45CM - CONTEÚDO DA EMBALAGEM: 01 - SUPORTE PARA GABINETE DE COMPUTADOR COM RODÍZIO</t>
  </si>
  <si>
    <t>Quantidade</t>
  </si>
  <si>
    <t>R$ Educação</t>
  </si>
  <si>
    <t xml:space="preserve">SAÚDE </t>
  </si>
  <si>
    <t>R$ Saúde</t>
  </si>
  <si>
    <t>CIDADANIA</t>
  </si>
  <si>
    <t>R$ Cidadania</t>
  </si>
  <si>
    <t>Sec.Faz</t>
  </si>
  <si>
    <t>R$ FAZ</t>
  </si>
  <si>
    <t xml:space="preserve">R$ ADM </t>
  </si>
  <si>
    <t>Sec.Tur/Cul</t>
  </si>
  <si>
    <t>R$ CUL TUR</t>
  </si>
  <si>
    <t>R$ DES ECO</t>
  </si>
  <si>
    <t>R$ DES RUR</t>
  </si>
  <si>
    <t>R$ DES URB OBR</t>
  </si>
  <si>
    <t>R$ ESP LAZ</t>
  </si>
  <si>
    <t xml:space="preserve">R$ GOV </t>
  </si>
  <si>
    <t>R$ INO TEC</t>
  </si>
  <si>
    <t>R$ PLAN</t>
  </si>
  <si>
    <t>R$ PROJ</t>
  </si>
  <si>
    <t>R$ GABINETE</t>
  </si>
  <si>
    <t>R$ LICITAÇÃO</t>
  </si>
  <si>
    <t>R$ CONTROL</t>
  </si>
  <si>
    <t>R$ PROCUR</t>
  </si>
  <si>
    <t>ABRAÇADEIRA DE NYLON DE 20CM: (ENFORCA GATO COM 100 UNID): Abraçadeira / Abraçadeira Material: Plástico , Comprimento Total: 20CM, Largura: 2,50 MM, Aplicação: Amarração E Fixação</t>
  </si>
  <si>
    <t>PAC</t>
  </si>
  <si>
    <t>ABRAÇADEIRA DE NYLON DE 30CM: (ENFORCA GATO COM 100 UNID): Abraçadeira / Abraçadeira Material: Plástico , Comprimento Total: 30 CM, Largura: 2,50 MM, Aplicação: Amarração E Fixação</t>
  </si>
  <si>
    <t>ADAPTADOR ARANHA MOLE Ergonômico Para Facilitar A Atividade Da Escrita: APOIO ERGONÔMICO DE ESCRITA PARA CANETA/LÁPIS - 3 DEDOS VALOR PARA 3 UNIDADES - CORES VARIADAS- MATERIAL: SILICONE MACIO -
DIMENSÕES: DIÂMETRO 8 MM (BURACO) / APOIO ERGONÔMICO DE ESCRITA PARA CANETA/LÁPIS - 3 DEDOS VALOR PARA 3 UNIDADES - CORES</t>
  </si>
  <si>
    <t>AGULHAS DE TAPEÇARIA PARA COSTURA DE ARTESANATO, QUANTIDADE 9 PÇS/ CAIXAS: Agulha tapeçaria / Agulha Tapeçaria Material: Aço Cromo , Aplicação: Tear Circular De Malharia</t>
  </si>
  <si>
    <t>CX</t>
  </si>
  <si>
    <t>ARGILA ARTÍSTICA KG: PARA FAZER ATIVIDADES MANUALES</t>
  </si>
  <si>
    <t>KG</t>
  </si>
  <si>
    <t>ARGOLA COM CORRENTE PARA CHAVEIRO COR PRATA/ UNIDADES POR KIT 100 OUTRAS CARACTERÍSTICAS ALTURA 2 MM LARGURA 25 MM MATERIAL METAL</t>
  </si>
  <si>
    <t>BALÃO FESTA MATERIAL: BORRACHA COR: VARIADA TAMANHO: 7 BEXIGA CORAÇÃO UM PACOTE COM 50 UNIDADES CARACTERÍSTICAS: COR (VERMELHA, ROSA, BRANCA, AZUL, VERDE)</t>
  </si>
  <si>
    <t>BANDEIRINHA - MATERIAL: BANDEIRINHA PLASTICA COMPRIMENTO TOTAL: 100 M QUANTIDADE DE BANDEIRINHAS: 21 POR PACOTE: - Bandeirinhas Plástico Para Decoração contendo 100 METROS,  já pronto par uso. Material:
Plástico. As cores são sortidas. Embalagem contendo no mínimo 21 bandeirinhas</t>
  </si>
  <si>
    <t>CAIXA CORRESPONDENCIA ACRÍLICA TRANSPARENTE DUPLA ARTICULÁVEL CRISTAL: Fabricado em plástico de alta qualidade, possuir paredes espessas proporcionando maior durabilidade e resistência, com haste articulada, 2 bandejas tamanho ofício</t>
  </si>
  <si>
    <t>CAIXA CORRESPONDENCIA ACRILICA ÚNICA: Fabricado em plástico de alta qualidade, possuir paredes espessas proporcionando maior durabilidade e resistência, com haste articulada, 1 bandejas tamanho ofício</t>
  </si>
  <si>
    <t>CAIXA CORRESPONDÊNCIA ARTICULÁVEL TRIPLA CRISTAL: Fabricado em plástico de alta qualidade, possuir paredes espessas proporcionando maior durabilidade e
resistência, com haste articulada, 3 bandejas tamanho ofício</t>
  </si>
  <si>
    <t>CAIXA ORGANIZADORA COM TAMPA 40 LITROS PRETO; COR MULTICOR PESO DO PRODUTO 1300 GRAMAS FORMA RETANGULAR</t>
  </si>
  <si>
    <t>CANETA HIDROCOR: CANETAS HIDROCORES COM 12 CORES
CARACTERÍSTICAS: -12 CORES VIVAS -NÃO TÓXICA - PONTA COM RESPIRADOR CONTÉM: 1 ESTOJO COM 12 CORES</t>
  </si>
  <si>
    <t>CANUDO PLASTICO: TIPO CANUDINHO TRADICIONAL COLORIDO. EMBALADOS EM PACOTES C/200 UNIDADES CADA.</t>
  </si>
  <si>
    <t>CHAPÉU DE PALHA TAMANHO ÚNICO COM CIRCUNFERÊNCIA DE ENCAIXE DA CABEÇA DE 57 CM, ALTURA DE 12,5 CM E COMPRIMENTO DE UMA ABA A OUTRO DE 45 CM.</t>
  </si>
  <si>
    <t>CLIPE. MATERIAL: METAL, TAMANHO: 10/0, TRATAMENTO SUPERFICIAL: NIQUELADO, FORMATO: PARALELO. (CAIXA COM 50 UNIDADES)</t>
  </si>
  <si>
    <t>COLA DE SILICONE LÍQUIDO, 350 GRAMAS KITS COM 10 UNIDADES</t>
  </si>
  <si>
    <t>COLA PARA TECIDO  CARACTERÍSTICAS - PRONTA PARA USO. - SECAGEM AO AR. - NÃO RESISTE À SUCESSIVAS LAVAGENS.CADA  EMBALAGEM CONTEM 100G</t>
  </si>
  <si>
    <t>COLA PERMANENTE DE 80 GRAMAS: Apresenta efeito adesivo permanente. Frasco 80GRAMAS</t>
  </si>
  <si>
    <t>COLA PVA 1 KG: SECAGEM E RESISTENCIA A ÁGUA, TEMPERATURA E AO DESGATE.   1X1KG</t>
  </si>
  <si>
    <t>CORDÃO: ROLO DE CORDÃO CRÚ TIPO BARBANTE  COM 100 METROS</t>
  </si>
  <si>
    <t>CORDÃO: ROLO DE CORDÃO DE POLIPROPILENO COLOR Nº 2MM,  COM 10 METROS  PARA ARTESANATOS</t>
  </si>
  <si>
    <t>ELÁSTICO 1CM BRANCO ROLO C/ 100 METROS: Aplicacao costura em geral Rolo com 100 metros Cor Branco Composicao 63 poliester 37 elastodieno. Conteudo da embalagem 1 unidade de elastico 10mm x 100 metros.</t>
  </si>
  <si>
    <t>ENVELOPE A4 BRANCO OFÍCIO - CAIXA COM 100 UND: COR: BRANCA ENVELOPE A4 SACO, OFF SET, 229X324 100 UNIDADES.</t>
  </si>
  <si>
    <t>EVA 40X48 GLITTER PACOTE COM 10 UND: PLACA DE EVA LISO , PACOTE COM 10 UNIDADES, MULTICOR, 40 X 48 CM CORES DIVERSAS, PARA TRABALHOS ESCOLARES E ARTESANAIS.</t>
  </si>
  <si>
    <t>FACILITADOR PALMAR DORSAL CURVÁVEL: REFERÊNCIA: TFF3</t>
  </si>
  <si>
    <t>FITA CREPE 24MMX50M MEDIA: FITA DE PAPEL CREPADO, BRANCA FÁCIL REMOÇÃO RESISTENTE AO SOL E UMIDADE IDEAL PARA TRABALHOS DE PINTURA, MANUTENÇÃO E ACABAMENTO. FLEXIBILIDADE E MALEABILIDADE</t>
  </si>
  <si>
    <t>FITA DE CETIM 22MM COM 50 METROS - PACOTE COM 10 UNIDADES; CORES VARIADAS LARGURA: 22 MM COMPRIMENTO: 50 METROS COMPOSIÇÃO: 100% POLIÉSTER</t>
  </si>
  <si>
    <t>FITA DE CETIM BRANCA 30MM X 10M CARACTERÍSTICAS:  COR:  - TRANSPARENTE  - ABA ADESIVADA  - COMPOSIÇÃO: POLIPROPILENO  LARGURA: 7 CM ALTURA: 12 CM ABA: 3CM  ESPESSURA ULTRA FINA</t>
  </si>
  <si>
    <t>FITA DUREX PARA USOS GERAIS, COM DIMENSÕES 12 X 40 MM, PACOTE (COM 10 UNIDADES.)</t>
  </si>
  <si>
    <t>FITA MÉTRICA, COMPOSIÇÃO: 95% PVC/5% FIBRA DE VIDRO, COMPRIMENTO 1, 50 METROS.</t>
  </si>
  <si>
    <t>GLITTER MATERIAL: PVC ASPECTO FÍSICO: APLICAÇÃO: DECORAÇÃO / ROUPA/ ARTESANATO/ FANTASIA/ FLOR E ISOPOR COR: SORTIDA CADA UNIDADE CORRESPONDE A UM POTE DE 200 GRS COR PRATA</t>
  </si>
  <si>
    <t>GLITTER MATERIAL: PVC ASPECTO FÍSICO: APLICAÇÃO: DECORAÇÃO/ ROUPA/ ARTESANATO/ FANTASIA/ FLOR E ISOPOR COR: SORTIDA CADA UNIDADE CORRESPONDE A UM POTE DE 200 GRS COR DOURADA</t>
  </si>
  <si>
    <t>GLITTER MATERIAL: PVC ASPECTO FÍSICO: APLICAÇÃO: DECORAÇÃO/ ROUPA/ ARTESANATO/ FANTASIA/ FLOR E ISOPOR COR: SORTIDA CADA UNIDADE CORRESPONDE A UM POTE DE 200 GRS COR VARIADA</t>
  </si>
  <si>
    <t>GRAMPEADOR PROFISSIONAL GRANDE: 100 FOLHAS, GRAMPEADOR PROFISSIONAL DE MESA, EXTRAGRANDE PRODUZIDO TOTALMENTE EM AÇO COM APOIO PLÁSTICO, PARA ATÉ 100 FOLHAS DE PAPEL 75G/M².</t>
  </si>
  <si>
    <t>GRAMPEADOR PROFISSIONAL TAPECEIRO: PARA TRABALHOS ARTESANAIS EM MADEIRA PARA GRAMPOS 106/6 /8 PRODUZIDO E EM AÇO.</t>
  </si>
  <si>
    <t>GRAMPEADOR TAPECEIRO PARA MADEIRA</t>
  </si>
  <si>
    <t>GRAMPOS PARA PASTA TRILHO METÁLICO (CAIXA COM 50 UNIDADES)</t>
  </si>
  <si>
    <t>GUILHOTINA A4 PARA PAPEL MANUAL 30CM EM AÇO  12 FLS</t>
  </si>
  <si>
    <t>KIT 6 AGULHAS P/ CROCHÊ AÇO NIQUELADO 1,50MM E 1.65MM</t>
  </si>
  <si>
    <t>KIT DE BOLA DE GUDE SIMPLES: COR: ESVERDEADA - QUANTIDADE 50 BOLAS</t>
  </si>
  <si>
    <t>LÃ: NOVELO DE LÃ MOLLET 40 GRAMAS, CORES DIVERSAS</t>
  </si>
  <si>
    <t>M</t>
  </si>
  <si>
    <t>LINHA PARA CROCHÊ 100% ALGODÃO MERCERIZADO 500 M - DIMENSÕES DO PRODUTO 12 X 9 X 12 CM; 150 G CORES LISAS</t>
  </si>
  <si>
    <t>Malha 100% algodão , flexível, porosa, elástica,  Largura do tecido: 1,50 metros Composição: 100% algodão ( CORES FRIAS)</t>
  </si>
  <si>
    <t>METROS</t>
  </si>
  <si>
    <t>MANTA ACRÍLICA: COMPOSIÇÃO: 100% POLIÉSTER GRAMATURA: 153 G/M²</t>
  </si>
  <si>
    <t>MÁQUINA DE PLASTIFICADORA E PULSERADORA,TAMANHO A4 PROFISSIONAL PARA PLASTIFICAR DIVERSOS DOCUMENTOS, COM MOTOR BIDIRECIONAL COM ROLOS DE PRESSÃO
REGULÁVEL E COM BORRACHA .</t>
  </si>
  <si>
    <t>MÁQUINA PERFURADORA PARA ENCADERNAÇÃO EM ESPIRAL. IDEAL PARA APOSTILHAS, DOCUMENTOS, CADERNOS, AGENDAS, ENTRE OUTROS. MÁXIMO 12 FOLHAS POR PERFURAÇÃO MANUAL COM PAPEL DE 80G</t>
  </si>
  <si>
    <t>NOVELO DE LÃ -COMPOSIÇÃO: 100% ACRÍLICO FIO: 500  PESO: 40 GRAMAS METRAGEM: 80 METROS</t>
  </si>
  <si>
    <t>PAPEL CARTAO (PACOTE C/50 UNIDADES):  Tipo: Cartão , Gramatura: 300 G/M2, Comprimento: 90 MM, Largura: 90 MM, Cor: 1/0</t>
  </si>
  <si>
    <t>PAPEL EMBORRACHADO MATERIAL: BORRACHA EVA , COMPRIMENTO: 60 CM, ESPESSURA: 5 MM, LARGURA: 40 C, CORES VARIADAS COM 10 FOLHAS</t>
  </si>
  <si>
    <t>PAPEL PLÁSTICO ADESIVO TIPO CONTACT TRANSPARENTE ESPECIFICAÇÕES: A4 TRANSPARENTE 100 FOLHAS 115G EVOLUT MATERIAL/COMPOSIÇÃO: 100% PVC VINÍLICO AUTO COLANTE DIMENSÕES APROX. EM CM(LXC): A PARTIR DE 45CM X 1 COLA: NÃO</t>
  </si>
  <si>
    <t>UNIDADES</t>
  </si>
  <si>
    <t>PAPEL SEMI KRAFT PARDO: ROLO BOBINA 90CM X 50MTS - EMBRULHO</t>
  </si>
  <si>
    <t>PAPEL SULFITE:  40KG(310X220MM) ( pacote com 100 UNIDADES)</t>
  </si>
  <si>
    <t>PASTA CLASSIFICADORA PLASTICO TRANSPARENTE SEM ELASTICO: Pasta Arquivo Material: Plástico, Características Adicionais: Sem Aba E Elástico, Tamanho: Ofício, Aplicação: Armazenar Documentos E Impressos, Transparente</t>
  </si>
  <si>
    <t>PILHA ALCALINA TAMANHO GRANDE TIPO C OU D2: Características Adicionais: Não Recarregável, Sistema Eletroquímico: Alcalina</t>
  </si>
  <si>
    <t>CARTELA</t>
  </si>
  <si>
    <t>PILHA ALCALINA TAMANHO MEDIO: Características Adicionais: Não Recarregável, Sistema Eletroquímico: Alcalina</t>
  </si>
  <si>
    <t>PILHA MOEDA REF. 2032:  Bateria Não Recarregável  CR2032, 3 VOLTS, TIPO MOEDA</t>
  </si>
  <si>
    <t>PILHA MOEDA REF. 2430:  Bateria Não Recarregável  CR2430, 3 VOLTS, TIPO MOEDA</t>
  </si>
  <si>
    <t>PINCEL PARA PINTURA, TECIDO, MADEIRA E ARTESANATO Nº 12</t>
  </si>
  <si>
    <t>PINCEL PARA PINTURA, TECIDO, MADEIRA E ARTESANATO Nº 14</t>
  </si>
  <si>
    <t>PINCEL PARA PINTURA, TECIDO, MADEIRA E ARTESANATO Nº 16</t>
  </si>
  <si>
    <t>PINCEL PARA PINTURA, TECIDO, MADEIRA E ARTESANATO Nº 18</t>
  </si>
  <si>
    <t>PINCEL PARA PINTURA, TECIDO, MADEIRA E ARTESANATO Nº 22</t>
  </si>
  <si>
    <t>PINCEL PARA PINTURA, TECIDO, MADEIRA E ARTESANATO Nº 4</t>
  </si>
  <si>
    <t>PINCEL PARA PINTURA, TECIDO, MADEIRA E ARTESANATO Nº 6</t>
  </si>
  <si>
    <t>PINCEL PARA PINTURA, TECIDO, MADEIRA E ARTESANATO Nº 8</t>
  </si>
  <si>
    <t>PINCEL REDONDO - NO 4</t>
  </si>
  <si>
    <t>PLACA DE ISOPOR 100MM X 50CM 100MM ( ESPESSURA )</t>
  </si>
  <si>
    <t>PORTA LÁPIS/CANETA, CLIPS, LEMBRETE, EM ACRÍLICO, TRÊS COMPARTIMENTOS (UMA PARA LÁPIS, OUTRO PARA LEMBRETES E OUTRO PARA CLIPS.</t>
  </si>
  <si>
    <t>POSTITE COLORIDOS COM 100 FLS</t>
  </si>
  <si>
    <t>PRANCHETA A4 MDF FORMATO DE VENDA KIT UNIDADES. COMPRIMENTO X LARGURA 33 CM X 23 CM (6 UNIDADES) POR KIT</t>
  </si>
  <si>
    <t>PRANCHETA EM ACRÍLICO COM GARRA METALÍCA TAM OFÍCIO II</t>
  </si>
  <si>
    <t>QUADRO BRANCO: 120 X 150CM COM MOLDURA DE MADEIRA.</t>
  </si>
  <si>
    <t>REFIL (CARTUCHO) DE REPOSIÇÃO PARA MARCADOR DE QUADRO BRANCO – COR AZUL</t>
  </si>
  <si>
    <t>REFIL (CARTUCHO) DE REPOSIÇÃO PARA MARCADOR DE QUADRO BRANCO – COR PRETA</t>
  </si>
  <si>
    <t>REFIL (CARTUCHO) DE REPOSIÇÃO PARA MARCADOR DE QUADRO BRANCO – COR VERDE</t>
  </si>
  <si>
    <t>REFIL (CARTUCHO) DE REPOSIÇÃO PARA MARCADOR DE QUADRO BRANCO – COR VERMELHO</t>
  </si>
  <si>
    <t>ROLO DE BARBANTE: Diâmetro do fio: 2mm Comprimento aproximado do fio: 300m peso aproximado: 1 kg</t>
  </si>
  <si>
    <t>ROLOS FITA DE CETIM Nº1 7 MM X 100M ( KIT COM 10 ROLOS)</t>
  </si>
  <si>
    <t>ROLOS</t>
  </si>
  <si>
    <t>SAQUINHOS PLÁSTICOS 7X12CM LEMBRANCINHA ABA ADESIVA KITS COM 1000 UNIDADES CARACTERÍSTICAS:  COR:  - TRANSPARENTE  - ABA ADESIVADA  - COMPOSIÇÃO: POLIPROPILENO  LARGURA: 7 CM ALTURA: 12 CM ABA: 3CM  ESPESSURA ULTRA FINA</t>
  </si>
  <si>
    <t>TELA DE PINTURA - TELA DE PINTURA, MATERIAL: TECIDO ALGODÃO, COR: BRANCA, COMPRIMENTO: 22 CM, LARGURA:
16 CM, USO: ARTÍSTICO, CARACTERÍSTICAS ADICIONAIS:
MOLDURA EM MADEIRA</t>
  </si>
  <si>
    <t>TINTA PARA ALMOFADA CARIMBO DE MADEIRA SEM OLEO CORES VARIADOS EMBALAGEM COM 40ML</t>
  </si>
  <si>
    <t>TINTA PARA CARIMBO TC42 (AZUL) 42ML</t>
  </si>
  <si>
    <t>TINTA PARA CARIMBO TC42 (PRETA) 42ML</t>
  </si>
  <si>
    <t>TINTA PINTURA FACIAL COR: VARIADA APLICAÇÃO: ARTÍSTICO</t>
  </si>
  <si>
    <t>TINTA REABASTECEDOR PARA  PINCEL QUADRO BRANCO: 30ML CORES: AZUL,CAIXA COM 12 UNID.</t>
  </si>
  <si>
    <t>TINTA REABASTECEDOR PARA  PINCEL QUADRO BRANCO: 30ML CORES: PRETA,CAIXA COM 12 UNID.</t>
  </si>
  <si>
    <t>TINTA REABASTECEDOR PARA  PINCEL QUADRO BRANCO: 30ML CORES: VERMELHA,CAIXA COM 12 UNID.</t>
  </si>
  <si>
    <t>TNT LISO CORES DIVERSAS - PESO: 40 GRAMAS POR METRO QUADRADO. - DIMENSÕES DO TECIDO:  25 METROS DE COMPRIMENTO X 1 METRO E 40 CENTÍMETROS DE LARGURA (DOBRADO) - ITENS INCLUSOS: 1 ROLO DE TNT - COMPOSIÇÃO: 100% POLIPROPILENO.</t>
  </si>
  <si>
    <t>TELA DE PINTURA - MATERIAL: TECIDO ALGODÃO, COR: BRANCA, COMPRIMENTO: 30 CM, LARGURA: 20 CM, USO: ARTÍSTICO</t>
  </si>
  <si>
    <t>TELA DE PINTURA - TELA DE PINTURA, MATERIAL: TECIDO ALGODÃO, COMPRIMENTO: 30 CM, LARGURA: 40 CM, USO: ARTÍSTICO, CARACTERÍSTICAS ADICIONAIS: MOLDURA EM MADEIRA</t>
  </si>
  <si>
    <t>QUADRO   AVISO: EM   FELTRO   VERDE 120 X 150CM COM MOLDURA DE MADEIRA</t>
  </si>
  <si>
    <t>QUADRO BRANCO  ESCOLAR MOLDURA EM ALUMÍNIO COM SUPORTE PARA APAGADOR TAMBÉM EM ALUMÍNIO, MEDINDO 90X120 CM, CONFECCIONADO EM MATERIAL DE MADEIRA VITRIFICADA PARA USO COM PINCEL MARCADOR 90X120 CM</t>
  </si>
  <si>
    <t>QUADRO BRANCO ESCOLAR MOLDURA EM ALUMÍNIO COM SUPORTE PARA APAGADOR TAMBÉM EM ALUMÍNIO, MEDINDO 100 CM X 100 CM, CONFECCIONADO EM MATERIAL DE MADEIRA VITRIFICADA PARA USO COM PINCEL MARCADOR</t>
  </si>
  <si>
    <t>QUADRO BRANCO: 120 X 200CM COM MOLDURA DE MADEIRA.</t>
  </si>
  <si>
    <t>PAPEL A4 COM 500 FLS (CAIXA COM 10 RESMAS): PAPEL  formato A4, (210 x 297) mm, gramatura de 75g/m², branco, embalagem em papel plastificado resistente a umidade, caixa com 10 resmas</t>
  </si>
  <si>
    <t>PAPEL A3 COM 500 FLS: PAPEL A3 - BRANCO, EM RESMA, DE APLICACAO GERAL COM GRAMATURA DE 75G&amp;M², MEDIDA 297 X 420 MM, EM EMBALAGEM DE 500 FOLHAS</t>
  </si>
  <si>
    <t>RESMA</t>
  </si>
  <si>
    <t>AGENDA Tipo: Permanente , Gramatura: 60 G/M2, Comprimento: 170 MM, Largura: 240 MM, Características Adicionais: Capa Dura</t>
  </si>
  <si>
    <t>ALMOFADA PARA CARIMBO,MEDINDO APROXIMDAMENTE 18CM DE COMPRIMENTO X 12 CM  DE LARGURA: Almofada carimbo / Almofada Carimbo Material Caixa: Plástico/Metal , Material Almofada: Esponja Absorvente Revestida De Tecido , Tamanho: Nº 3</t>
  </si>
  <si>
    <t>APAGADOR PARA QUADRO BRANCO BRANCO, MAGNÉTICO, PARA FIXAÇÃO EM QUADROS IMANTADO:  Apagador quadro branco / Apagador Quadro Branco Material Base: Feltro , Material Corpo: Plástico Comprimento: 15 CM, Largura: 4,50 CM, Altura: 25
C</t>
  </si>
  <si>
    <t>BALÃO FESTA MATERIAL: BORRACHA COR: VARIADA TAMANHO: 7 BEXIGA BALÃO – CADA UNIDADE CORRESPONDE A UM PACOTE COM 50 UNIDADES. CARACTERÍSTICAS: BALÃO DE TAMANHO PADRÃO 7.0</t>
  </si>
  <si>
    <t>BASTÃO DE COLA QUENTE FINO PACOTE COM 500G: REFIL DE COLA QUENTE FINA, 500 G ESPECIFICAÇÕES, BASTÃO DE COLA QUENTE FINO, COMPRIMENTO 300MM, LARGURA 7,5MM, EMBALAGEM PLÁSTICA. BASTÕES TRANSPARENTES, IDEAL PARA MADEIRA, PAPELÃO, PAPEL PLÁSTICO. COMPOSIÇÃO RESINA DE EVA E RESINA TAQUIFICANTE. EMBALAGEM DE 500G, COM APROXIMADAMENTE 78 BASTÕES</t>
  </si>
  <si>
    <t>BASTAO DE COLA QUENTE GROSSO PACOTE COM 1 KG: REFIL DE COLA QUENTE GROSSA, 1KG, ESPECIFICAÇÕES, BASTÃO DE COLA QUENTE GROSSO, COMPRIMENTO 11,2X30 CM 1KG BASTÃO REFIL EMBALAGEM PLÁSTICA, SUPER TRANSPARENTES, IDEAL PARA, MADEIRA, PAPELÃO, PAPEL, PLÁSTICO, COMPOSIÇÃO RESINA DE EVA E RESINA TAQUIFICANTE CONTÉM 1KG G APROXIMADO 34   BASTOES.</t>
  </si>
  <si>
    <t>BLOCO AUTOADESIVO TIPO POST IT 3M 76X15 (PACOTE COM 4 UNIDADES) CORES DIVERSAS</t>
  </si>
  <si>
    <t>BLOCO DE RASCUNHO: Bloco Rascunho Material: Papel , Tipo: Sem Pauta , Tipo Papel: Off-Set , Gramatura: 75 G/M2. Aplicação: Anotações Diversas</t>
  </si>
  <si>
    <t>BLOQUINHO DE ANOTAÇÕES: BLOCO TIPO LEMBRETE TAM. 92X82MM - 600 FOLHAS 5 CORES, QUADRADO C/, GRAMATURA: 75 G/M² NÚMERO DE FOLHAS:  PRODUTO CERTIFICADO: FSC FOLHAS: COLORIDAS.</t>
  </si>
  <si>
    <t>BOBINA PARA SENHA - MODELO 80X40X1V COD. 29703 CAIXA COM 10 UNIDADES: obina Papel Senha Material: Papel Térmico , Largura: 79 MM, Comprimento: 65 M, Tipo: Para Impressão De Senhas</t>
  </si>
  <si>
    <t>BORRACHA BICOLOR RESISTENTE MACIA, ESPECIAL PARA APAGAR ESCRITA A LÁPIS E CANETA (40 UNIDADES POR CAIXA)</t>
  </si>
  <si>
    <t>BORRACHA BRANCA - TAMANHO GRANDE, TIPO MACIA. (20 UNIDADES POR CAIXA): Material: Borracha Livre De Pvc, Cor: Branca, Características Adicionais: Capa Plástica Protetora, Aplicação: Para Lápis</t>
  </si>
  <si>
    <t>CADERNO 1/4 CAPA DURA: TIPO COSTURADO 80 FOLHAS CAPA DURA COSTURADO, FRONTISPÍCIO PADRÃO, 80 FOLHAS, FOLHAS PAUTADAS, PRODUTO CERTIFICADO FSC, FORMATO: 140MM X 200MM CAPA E CONTRACAPA: PAPELÃO (750G/M²) E REVESTIMENTO: PAPEL COUCHÉ (120G/M²), FOLHAS INTERNAS 56G/M²,GUARDA: KRAFT (110G/M²) .</t>
  </si>
  <si>
    <t>CADERNO 96 FOLHAS UNIV. + BROCHURA CAPA DURA: Quantidade Folhas: 96 FL, Características Adicionais: Brochura, Capa Dura,</t>
  </si>
  <si>
    <t>CADERNO BROCHURA - 48 FOLHAS CADERNO, MATERIAL CELULOSEVEGETAL, MATERIAL CAPA PAPELÃO DUROPLASTIFICADO, QUANTIDADE FOLHAS 48,COMPRIMENTO 202MM, LARGURA 148MM,CARACTERÍSTICAS ADICIONAIS BROCHURA</t>
  </si>
  <si>
    <t>CADERNO DE DESENHO CAPA DURA: TIPO ESPIRAL SEM SEDA 60 FLS, EM PAPEL OFFISET MIOLO SEM PAUTA, TAMANHO: 275MMX200MM CADERNO CARTOGRAFIA E DESENHO CAPA DURA   60   FOLHAS.</t>
  </si>
  <si>
    <t>CADERNO UNIVERSITÁRIO CAPA DURA 1 MATÉRIA  - FORMATO: 200MM X 275MM- GRAMATURA: 56 G/M² - NÚMERO DE FOLHAS: 80 FOLHAS</t>
  </si>
  <si>
    <t>CADERNO UNIVERSITÁRIO CAPA DURA: 10X1, CONTENDO 160 FOLHAS, IMAGEM E MENSAGEM, ESPIRAL. CADERNO TIPO CAPA DURA UNIVERSITÁRIO 10 MATÉRIA 160 FOLHAS. CAPA DURA, COM BOLSA PLÁSTICA PARA GUARDAR TRABALHOS E ANOTAÇÕES, FOLHAS PAUTADAS E ESPIRAL. FORMATO: 200MM X 275MM NÚMERO DE FOLHAS: 160 FOLHAS. NÚMERO DE MATÉRIAS: 10 MATÉRIAS CAPA E CONTRACAPA: DURA COM PAPELÃO 820G/M², COM VERNIZ REVESTIMENTO EM PAPEL COUCHÉ 120G/M² PARTE INTERNA DA CAPA PADRÃO EM PAPEL OFFSET 120G/M² DIVISÓRIA EM PAPEL OFFSET 90G/M² MIOLO PAUTADO PADRÃO EM PAPEL OFFSET 56G/M² PRODUTO CERTIFICADO:</t>
  </si>
  <si>
    <t>CAIXA ARQUIVO MORTO POLIONDA: DIMENSÕES APROXIMADAS 250 X 130 X 350MM NAS CORES PRETA, VERMELHA OU VERDE POLIONDA.</t>
  </si>
  <si>
    <t>CALCULADORA COM 12 DIGITOS FUNÇÕES DAS 4 OPERAÇÕES, RAIZ QUADRADA, E TECLA, COM 12 DÍGITOS, DUPLO ZERO %, DE FÁCIL USO.</t>
  </si>
  <si>
    <t>CANETA COM TINTA PERMANENTE PARA ESCRITA EM CD - AZUL (CAIXA COM 12 UNIDADES):  CANETA DE ESCRITA PERMANENTE - PONTA FINA, TINTA NA COR AZUL OU PRETA, PARA MARCACAO EM
PLACAS, VIDROS E PLASTICOS, ACONDICIONADO EM CAIXA COM 12 UNIDADES</t>
  </si>
  <si>
    <t>CANETA COM TINTA PERMANENTE PARA ESCRITA EM CD - PRETA (CAIXA COM 12 UNIDADES):  CANETA DE ESCRITA PERMANENTE - PONTA FINA, TINTA NA COR AZUL OU PRETA, PARA MARCACAO EM
PLACAS, VIDROS E PLASTICOS, ACONDICIONADO EM CAIXA COM 12 UNIDADES</t>
  </si>
  <si>
    <t>CANETA PARA RETROPROJETOR, CORES VARIADAS:TIPO: Pincel marcador permanente, USO:
Retroprojetor, CD, COR: Preta, CORPO: Em polipropileno, PONTA: Média, em poliéster com 2mm, TINTA: À base de álcool, TAMPA: Com clip, na cor da tinta</t>
  </si>
  <si>
    <t>CAPA PLASTICA PARA ENCADERNAÇÃO FRENTE TRANSPARENTE TAMANHO A4 (CAIXA COM 100 UNIDADES)</t>
  </si>
  <si>
    <t>CAPA PLÁSTICA PARA ENCADERNAÇÃO FUNDO PRETO TAMANHO A4 (CAIXA COM 100 UNIDADES)</t>
  </si>
  <si>
    <t>CARGA PARA GRAFITE COM 12 PONTAS N° 07</t>
  </si>
  <si>
    <t>CARGA PARA GRAFITE COM 12 PONTAS N° 09</t>
  </si>
  <si>
    <t>CARTOLINA DUPLA FACE COLOR SET: PAPEL CARTOLINA DUPLA FACE COLOR SET 48 X 66 DUPLA FACE EM CORES DIVERSAS.</t>
  </si>
  <si>
    <t>CARTOLINA ESCOLAR BRANCA 50X66CM 120G</t>
  </si>
  <si>
    <t>CARTOLINA ESCOLAR: CARTOLINA 150GR PARA TRABALHOS ESCOLARES, CARTAZES E OUTROS CRIATIVOS. COLORIDAS. TAMANHO: 50X66CM</t>
  </si>
  <si>
    <t>CLIPE. MATERIAL: METAL, TAMANHO: 8/0, TRATAMENTO SUPERFICIAL: NIQUELADO, FORMATO: PARALELO. (CAIXA COM 50 UNIDADES)</t>
  </si>
  <si>
    <t>COLA GLITTER 4 CORES: PARA FAZER COLAGENS, DECORAR E PINTAR SOBRE PAPEL, PAPEL CARTÃO E.V.A E CARTOLINA, POSSUI BRILHO INTENSO COM GLITTER. CONTÉM 4 POTES DE 15G CADA NAS CORES DOURADA, PRATA, AZUL E VERMELHA. NÃO RECOMENDADO PARA CRIANÇAS ABAIXO DE 3 ANOS.</t>
  </si>
  <si>
    <t>COLA PARA EVA E ISOPOR 90G, PARA TRABALHOS DE COLAGEM EM E.V.A. E ISOPOR.POSSUI UM EXCLUSIVO BICO APLICADOR QUE FACILITA A APLICAÇÃO, ALÉM DE SER MAIS ECONÔMICO.</t>
  </si>
  <si>
    <t>CORRETIVO EM FITA 5MMX6M: CORRETIVO -
TIPO FITA,A BASE DE PLASTICO,ATOXICO,MEDINDO 5,00MMX10,00M  APLICAÇÃO: APAGAR CANETA ESFEROGRÁFICA</t>
  </si>
  <si>
    <t>CORRETIVO LIQUIDO 18 ML CORRETIVO À BASE DE ÁGUA, ATÓXICO E INODORO, PARA O USO ESCOLAR COM SEGURANÇA QUE NÃO POSSUI ELEMENTOS EM SUA COMPOSIÇÃO QUE POSSAM PREJUDICAR O MEIO AMBIENTE E POSSUI ALTA COBERTURA  (CAIXA COM 12 UNIDADES)</t>
  </si>
  <si>
    <t>ELASTICO AMARELO: EMBALAGEM COM 100 UNIDADES, OS ELÁSTICOS RESISTENTES, E UTILIZADO PRINCIPALMENTE PARA JUNTAR PAPÉIS, PEÇAS E OBJETOS DIVERSOS PODENDO SER REUTILIZADOS, MANTENDO A RESISTÊNCIA E ELASTICIDADE. DURANTE O USO PODE ALONGAR-SE ATÉ 4 VEZES O SEU TAMANHO ORIGINAL, SEM DEFORMAR. PRODUZIDOS COM BORRACHA NATURAL.</t>
  </si>
  <si>
    <t>ENVELOPE A4 OURO: EMBALADOS EM CAIXA COM 100UNIDADES: ENVELOPES SACO OURO 80G/M PARA TRANSPORTAR, ARMAZENAR E ORGANIZAR DIVERSOS TIPOS DE DOCUMENTOS.</t>
  </si>
  <si>
    <t>ENVELOPE PARA CONVITE BRANCO 220MMX160MM, COM (100 UNIDADES)</t>
  </si>
  <si>
    <t>ENVELOPE PARA CORRESPONDENCIA /CORRESPONDÊNCIA (TAM. OFÍCIO) 114X229 (CAIXAS COM 100 UNIDADES)</t>
  </si>
  <si>
    <t>ENVELOPE PLASTICO, TIPO PLÁSTICO LISO, ESPESSURA 0,15 MICRA, LARGURA 310 MM (CAIXAS COM 100 UNIDADES)</t>
  </si>
  <si>
    <t>ENVELOPE SACO 240MMX340MM (CAIXAS COM 100 UNIDADES)</t>
  </si>
  <si>
    <t>ESPIRAL PARA ENCADERNAÇÃO (PACOTE COM 100 UNIDADES): ESPIRAL PARA ENCADERNAÇÃO, EM PVC, DIÂMETRO , CAPACIDADE DE ENCADERNAÇÃO: 50 FOLHAS. EMBALAGEM PACOTE COM 100 UNIDADES</t>
  </si>
  <si>
    <t>ETIQUETA COR BRANCA RETANGULAR, ADESIVO PERMANENTE TAMANHO 25X4X 66,7MM CAIXA COM 100 FOLHAS. 3000 ETIQUETAS (30 ETIQUETAS POR FOLHA)</t>
  </si>
  <si>
    <t>EVA 40X48 LISO PACOTE COM 05 UND: PLACA DE EVA LISO , PACOTE COM 10 UNIDADES, MULTICOR, 40 X 48 CM CORES DIVERSAS, PARA TRABALHOS ESCOLARES E ARTESANAIS.</t>
  </si>
  <si>
    <t>EVA EM FOLHAS LISO TAMANHO 40X60 CM2 MM DE ESPESSURA NAS CORES VARIADAS</t>
  </si>
  <si>
    <t>FELTRO LISO CORES 100% POLIESTER: 1MT X 1,40MT TECIDO FELTRO LISO 100% POLIESTER 1,40 MT LARGURA DIVERSAS CORES</t>
  </si>
  <si>
    <t>FITA ADESIVA 12X10 COLORIDAS: FITA ADESIVA MULTIUSO DUREX 12X10 COLORIDAS, ACONDICIONADO EM PACOTE CONTENDO 10 UNIDADES, FITA ADESIVA POLISIL 12MMX10M DIVERSAS CORES</t>
  </si>
  <si>
    <t>FITA ADESIVA DUPLA FACE, TAM. APROXIMADO 18MM X 30M</t>
  </si>
  <si>
    <t>FITA ADESIVA TIPO DUREX PEQUENA: EM ADESIVO ACRÍLICO BASE ÁGUA EM FILME DE POLIPROPILENO BI-ORENTADO, AMBOS COM APLICAÇÕES DE ADESIVO EM APENAS UM LADO</t>
  </si>
  <si>
    <t>FITA ADESIVA TRANSPARENTE EMPACOTAMENTO: FITA EMPACOTAMENTO TRANSPARENTE 45MM X 40MT EM POLIPROPILENO COM ADESIVO DE ALTA ADERÊNCIA.</t>
  </si>
  <si>
    <t>FITA ADESIVA. MATERIAL: CELOFANE TRANSPARENTE, TIPO: MONOFACE, LARGURA: 12 MM, COMPRIMENTO: 30 M, COR: INCOLOR</t>
  </si>
  <si>
    <t>FITA CREPE 48MMX50MT LARGA: FITA DE PAPEL CREPADO, BRANCA FÁCIL REMOÇÃO RESISTENTE AO SOL E UMIDADE IDEAL PARA TRABALHOS DE PINTURA, MANUTENÇÃO E ACABAMENTO. FLEXIBILIDADE E MALEABILIDADE.</t>
  </si>
  <si>
    <t>FITA CREPE, PARA USOS GERAIS, COM DIMENSÕES 19 X 50 MM</t>
  </si>
  <si>
    <t>FITA DUPLA-FACE DE PAPEL: 12 MM X 30 MT</t>
  </si>
  <si>
    <t>FITA DUREX TRANSPARENTE LARGA: /FITA ADESIVA LARGA DUREX TRANSPARENTE POLIPROPILENO</t>
  </si>
  <si>
    <t>FOLHA DE ISOPOR 20MM: PLACA DE ISOPOR 20MM X 50CM X 100CM</t>
  </si>
  <si>
    <t>FOLHA DE ISOPOR 40MM: PLACA DE ISOPOR 40MM X 50CM X 100CM</t>
  </si>
  <si>
    <t>FOLHA DE PAPEL CARBONO PACOTE T128 PRETO C/50 UNIDADES A4</t>
  </si>
  <si>
    <t>FOLHA DE PLASTIFICADORA TAMANHO A4 COR TRANSPARENTE. PACOTE COM 100 UNIDADES</t>
  </si>
  <si>
    <t>FOLHAS DE PAPEL MADEIRA 66X96: / Folha de Papel Madeira: Em celulose vegetal; Cor parda; 80 g/m2 66,0x99,0cm.</t>
  </si>
  <si>
    <t>GIZ CERA - MATERIAL: CERA PLÁSTICA COM CORANTE ATÓXICO, COR: VARIADAS,  (12 CORES),  ESPESSURA: GROSSA, TAMANHO: GRANDE,</t>
  </si>
  <si>
    <t>GRAMPEADOR TAMANHO MÉDIO PARA SER UTILIZADO GRAMPOS  23/6, 23/8, 23/10</t>
  </si>
  <si>
    <t>GRAMPEADOR, TAMANHO MÉDIO PARA SER UTILIZADO GRAMPOS 26/6, COM CAPACIDADE PARA NO MÍNIMO 30 FOLHAS</t>
  </si>
  <si>
    <t>GRAMPO 23/8 (CAIXAS COM 5000 UNIDADES)</t>
  </si>
  <si>
    <t>GRAMPO 26/6 (CAIXA COM 5000)</t>
  </si>
  <si>
    <t>GRAMPO PARA CAMPREADOR 23/10. (CAIXA COM 5.000 UND)</t>
  </si>
  <si>
    <t>GRAMPO PARA GRAMPEADOR 106/6: GALVANIZADO106X6MM, CAIXA COM 3500 GRAMPOS</t>
  </si>
  <si>
    <t>GRAMPO PARA GRAMPEADOR, MODELO 23/13 (CAIXA COM 5.000 UNIDADES)</t>
  </si>
  <si>
    <t>LAPIS COMUM PRETO N°02 S/BORRACHA HB2 EVOLUTION REDONDO, MAIS DURAVEL, GRAFITE ULTRA RESISTE COM MINA DE GRAFITE DE 2MM A 2,4MM, EM MADEIRA PLANTADA,   (CAIXA COM 144 UNIDADES)</t>
  </si>
  <si>
    <t>LAPIS DE COR C/12 CORES: CAIXA DE ECO LÁPIS DE COR FORMATO REDONDO, MADEIRA DE BOA QUALIDADE CX C/12 UNID. ATÓXICO E FLEXÍVEL.  DIMENSÕES DO ITEM C X L X A: 10 X 90 X 200 MILÍMETROS</t>
  </si>
  <si>
    <t>LAPIS GRAFITE N° 09</t>
  </si>
  <si>
    <t>LAPIS GRAFITE Nº07</t>
  </si>
  <si>
    <t>LIVRO ATA CAPA DURA S/IMAGEM: LIVRO ATA/100 FLS SEM MARGEM CAPA DURA, COM FOLHAS NUMERADS, É IDEAL PARA AUXILIAR A ORGANIZAÇÃO EM COMERCIOS.</t>
  </si>
  <si>
    <t>LIVRO DE PONTO CAPA DURA COM 200FLS TAMANHO OFICIO</t>
  </si>
  <si>
    <t>LIVRO PROTOCOLO DE CORRESPONDÊNCIA PAPEL OFF-SET DE 54GM² COM 104 FOLHAS NUMERADAS – MEDIDAS 154MMX230MM – CAPA DURA</t>
  </si>
  <si>
    <t>MASSA DE MODELAR: NÃO TÓXICA C/SELO DE SEGURANÇA DO   INMETRO COM 12 CORES</t>
  </si>
  <si>
    <t>MOLHA DEDOS, PARA MANUSEAR PAPÉIS, TIPO PASTA, EMBALAGEM COM APROX. 12 GRAMAS.</t>
  </si>
  <si>
    <t>PALITO DE CHURRASCO  - COM 100 UNIDADES  - MEDIDAS 3.5X250MM  UNIDADES POR KIT: 50</t>
  </si>
  <si>
    <t>PALITO SORVETE MADEIRA PONTA QUADRADA 12 CM (ESCOLAR) 50X100 - PT 100 UM; FEITOS COM MADEIRA DE REFLORESTAMENTO; ESPECIFICAÇÕES PALITO DE SORVETE PONTA QUADRADA EMBALAGEM 100 UNIDADES</t>
  </si>
  <si>
    <t>PAPEL 40KG: BRANCO MEDINDO 66X96CM INDUSTRIAL PARA TRABALHOS ESCOLARES E CARTAZES.</t>
  </si>
  <si>
    <t>PAPEL A4 LINHO 180G: EM PACOTE COM 50FLS. COR BRANCO: PAPEL LINHO A4 (210X 297) GRAMATURA: 180G EXCELENTE IMPRESSÃO GRÁFICA OU JATO DE TINTA, IDEAL PARA PAPÉIS TIMBRADOS,
TRABALHOS ESCOLARES, CARTÕES DE VISITAS, CONVITES DE FESTAS, ETC. SECAGEM RÁPIDA COM TEXTURA. PACOTE CONTÉM 50 FOLHAS FORMATO.</t>
  </si>
  <si>
    <t>PAPEL CAMUÇA: FOLHA MEDINDO   NO   MÍNIMO   60X40CM: Papel camurça, cores variadas, em folha medindo 40x60cm unidade</t>
  </si>
  <si>
    <t>PAPEL CELOFANE NOME: PAPEL CELOFANE COR: VARIADA:  Papel Celofane Comprimento: 100 CM, Largura: 80 CM, Cor: Roxa , Aplicação: Trabalhos Educativos , Apresentação: Folha ,Gramatura: 18 G/M</t>
  </si>
  <si>
    <t>PAPEL COLOR SET GRAMATURA: 110 G/M2 COMPRIMENTO: 66 CM COR: VARIADA LARGURA: 48 CM</t>
  </si>
  <si>
    <t>PAPEL CONTATO ROLO COM 10 METROS: Papel Auto-Adesivo Material: Plastico, diversas cores, Comprimento: 25M, Largura: 450MM, Caracter isticas Adicionais: Tipo/Contact, Acabamento Superficial: Brilhante</t>
  </si>
  <si>
    <t>PAPEL CREPOM COMUM: PCT C/10 UNIDADES 10 RLS DE 48CM X 2M CORES DIVERSAS / Material: Celulose Vegetal</t>
  </si>
  <si>
    <t>PAPEL DOBRADURA MATERIAL: CELULOSE VEGETAL GRAMATURA: 63 G/M2 COMPRIMENTO: 75 VARIADA LARGURA: 75 MM</t>
  </si>
  <si>
    <t>PAPEL FOTOGRÁFICO BRILHANTE TAMANHO A4, 210X297 MM, GRAMATURA180 G, USADO PARA IMPRESSÃO DE FOTOS,PACOTE COM 20 FOLHAS</t>
  </si>
  <si>
    <t>PAPEL FOTOGRÁFICO:  Tipo: Glossy Brilhante  na cor blanca Gramatura: 180 G/M2 ADESIVO  (PACOTE COM 50 FOLHAS)</t>
  </si>
  <si>
    <t>PAPEL GUACHE: PAPEL GUACHE 250GR/M2, 50X66CM, CORES DIVERSAS.</t>
  </si>
  <si>
    <t>PAPEL LAMINADO COMPRIMENTO: 60 CM COR: VARIADA LARGURA: 50 CM CARTOLINA LAMINADA 180G/M2</t>
  </si>
  <si>
    <t>PAPEL OPALINE BRANCO 180G A4 C/ 50FLS: PAPEL OPALINE, BRANCO, LISO, 180G. Material: Celulose Vegeta</t>
  </si>
  <si>
    <t>PAPEL PAUTADO PACOTE COM 400 FLS:  Material: Celulose Vegetal , Gramatura: 75 G/M2, Tipo: Com Pauta E Margem</t>
  </si>
  <si>
    <t>PAPEL SEDA MATERIAL: CELULOSE VEGETAL GRAMATURA: 18 G/M2 COMPRIMENTO: 60 CM COR: VARIADA LARGURA: 48 CM</t>
  </si>
  <si>
    <t>PASTA ABA C/ELASTICO: LISA PLASTICO TRANSPARENTE ESPESSURA 17MM, CORES VARIADAS</t>
  </si>
  <si>
    <t>PASTA ABA C/ELASTICO: LISA PLASTICO TRANSPARENTE ESPESSURA 30MM, CORES VARIADAS</t>
  </si>
  <si>
    <t>PASTA ABA C/ELASTICO: LISA PLASTICO TRANSPARENTE ESPESSURA 40MM, CORES VARIADAS</t>
  </si>
  <si>
    <t>PASTA ABA ELÁSTICO: POLIPROPILENO 0,35MM OFÍCIO</t>
  </si>
  <si>
    <t>PASTA AZ LARGA PRETA LISA: (NÃO TIGRADA) SEM REFORÇO: VISOR EM PVC CRISTAL COM ETIQUETA E FORRAÇÃO PLASTIFICADA, ETIQUETAS DUPLA FACE NA LOMBADA. LOMBO:75MM–CATEGORIA: REGISTRADORES AZ – COR: PRETO – FORMATO: 285 MM X 345 MM.</t>
  </si>
  <si>
    <t>PASTA C. GRAMPO TRILHO OFÍCIO PLÁSTICA: AS PASTA COM GRAMPO DA ACP SERVE PARA ATENDER TODAS AS SUAS NECESSIDADES COMO ARMAZENAR OU TRANSPORTAR PAPÉIS, INCLUINDO QUE FOI DESENVOLVIDA PARA GARANTIR EXCELENTE RESISTÊNCIA E DURABILIDADE.</t>
  </si>
  <si>
    <t>PASTA CANALETA PLASTICA (CAIXAS COM 10 UNIDADES):  Pasta Canaleta Oficio A4 Plástica - capacidade para 30 folhas, formato a4, de cor cristal/transparente.</t>
  </si>
  <si>
    <t>PASTA CATÁLOGO 50 ENVELOPE FINO:, PASTA CATÁLOGO 50 ENVELOPE; FRENTE TRANSPARENTE COR PRETOMATERIAL CLORETO DE POLIVINILO; DIMENSÕES DO ITEM C X L X A 34.7 X 33 X 24 CENTÍMETROS; PASTA CATÁLOGO 50 ENVELOPE FINOINDICAÇÃO PARA ESCRITÓRIO; E PVC MEDIDA DA PEÇAS 240 X 330 MM</t>
  </si>
  <si>
    <t>PASTA CLASSIFICADORA COM GRAMPOS :MEDINDO APROX. 33CM DE COMP. X 24 DE LARG EM PAPELÃO KIT COM 10 PASTAS</t>
  </si>
  <si>
    <t>PASTA CLASSIFICADORA EM POLIPROPILENO COM GRAMPO: Pasta arquivo, tipo: classificadora, largura: 240 mm, altura: 330 mm,</t>
  </si>
  <si>
    <t>PASTA POLIONADA 35MM.  PASTA COM ELÁSTICO POLIONDA 40MM 335X245 MM DIVERSAS CORES.</t>
  </si>
  <si>
    <t>PASTA SUSPENSA MARMORIZADA: EM PAPELÃO KRAFT, COM VISOR CRISTAL TAMANHO OFICIO.</t>
  </si>
  <si>
    <t>PASTA TIPO POLIONDA TRANSPARENTE COM ELASTICO 20MM: PASTA COM ELÁSTICO POLIONDA 20MM 335X245 MM DIVERSAS CORES.</t>
  </si>
  <si>
    <t>PASTA TIPO POLIONDA TRANSPARENTE COM ELASTICO 40MM: PASTA COM ELÁSTICO POLIONDA 40MM 335X245 MM DIVERSAS CORES.</t>
  </si>
  <si>
    <t>PASTA TIPO POLIONDA TRANSPARENTE COM ELASTICO: PASTA COM ELÁSTICO SEM LOMBO 3 LINHAS 335X245 MM DIVERSAS CORES.</t>
  </si>
  <si>
    <t>PERCEVEJO LATONADO,(CAIXA COM 100 UND): Percevejo Material: Arame E Chapa De Aço , Tratamento Superficial: Latonado , Características Adicionais: Tratamento Anti-Ferrugem</t>
  </si>
  <si>
    <t>PILHA ALCALINA AA 1,5V: Características Adicionais: Não Recarregável, Sistema Eletroquímico: Alcalina</t>
  </si>
  <si>
    <t>PILHA ALCALINA AAA: Características Adicionais: Não Recarregável, Sistema Eletroquímico: Alcalina</t>
  </si>
  <si>
    <t>PINCEL CHATO N.18 CAIXA COM 12COMPOSIÇÃO: PONTA: CERDAS BRANCAS ESPECIAIS (NATURAL) |CABO: MADEIRA | VIROLA: ALUMINIO TAMANHO: C 26,9CM | L 1,7CM | A 1,3CM</t>
  </si>
  <si>
    <t>PINCEL MARCADOR PARA QUADRO BRANCO - PRETO (CAIXA COM 12 UNIDADES)</t>
  </si>
  <si>
    <t>PINCEL PARA PINTURA, TECIDO, MADEIRA E ARTESANATO Nº 0</t>
  </si>
  <si>
    <t>PINCEL PARA PINTURA, TECIDO, MADEIRA E ARTESANATO Nº 2</t>
  </si>
  <si>
    <t>PINCEL PARA PINTURA, TECIDO, MADEIRA E ARTESANATO Nº 20</t>
  </si>
  <si>
    <t>PISTOLA APLICADORA, TENSÃO ALIMENTAÇÃO: 220 V, POTÊNCIA: 10 W, COMPATÍVEL BASTÃO SILICONE REVOLVER DE COLA QUENTE FINO PISTOLA MANUAL PARA APLICAÇÃO DE COLA QUENTE DA LINHA ARTESANAL TÊM COMO FINALIDADE APLICAR O ADESIVO SOB A SUPERFÍCIE DE MATERIAIS</t>
  </si>
  <si>
    <t>PISTOLA APLICADORA, TENSÃO ALIMENTAÇÃO: 220 V, POTÊNCIA: 50 W, APLICAÇÃO: COLAGEM, REVOLVER DE COLA QUENTE GROSSO</t>
  </si>
  <si>
    <t>PLÁSTICO ADESIVO TRANSPARENTE: MEDIDAS 45X2 MTS PARA COBRIR.</t>
  </si>
  <si>
    <t>PULSEIRA DE IDENTIFICAÇÃO COR VERDE, BRANCO, AMARELO, VERMELHO E AZUL) 10 FITAS POR FOLHA, PACOTE COM COM 50 FOLHAS</t>
  </si>
  <si>
    <t>QUADRO AVISO: EM FELTRO VERDE 100 X 70CM COM MOLDURA DE MADEIRA.</t>
  </si>
  <si>
    <t>QUADRO AVISO: EM FELTRO VERDE 120 X 90CM COM MOLDURA DE MADEIRA.</t>
  </si>
  <si>
    <t>QUADRO BRANCO: 100 X 70CM COM MOLDURA DE MADEIRA.</t>
  </si>
  <si>
    <t>QUADRO DE AVISO FLANELADO 1.20 X 0,90 M</t>
  </si>
  <si>
    <t>REGUA TRANSPARENTE: MEDINDO 30 CM RÉGUA PLÁSTICA 30 CM, SIMPLES E PRATICA. TRANSPARENTE CRISTAL.</t>
  </si>
  <si>
    <t>TESOURA DE PICOTA GRANDE 21CM USO GERAL INOX COM SUPERCORTE.</t>
  </si>
  <si>
    <t>TESOURA ESCOLAR SEM PONTA MEDIA ESCOLAR 13X5CM INOX COM CABO DE PLÁSTICO, PONTA ARREDONDADA, RESISTENTE E SUPERCORTE.</t>
  </si>
  <si>
    <t>TESOURA UNIVERSAL 17CM CABO ANATOMICO CORTE SUPER PRECISO EM AÇO INOX</t>
  </si>
  <si>
    <t>TINTA GUACHE ESCOLAR: COM CORES PRIMARIAS, ESTOJO COM 06 FRASCOS PLÁSTICO EM CORES VARIADAS DE 15ML. NÃO TÓXICO C/SELO DE SEGURANÇA     DE     INMETRO.(CAIXA COM 06 FRASCOS)</t>
  </si>
  <si>
    <t>TINTA GUACHE TUBO: COM CORES PRIMARIAS 250ML. NÃO TÓXICO C/SELO DE SEGURANÇA     DE     INMETRO.</t>
  </si>
  <si>
    <t>TUBO</t>
  </si>
  <si>
    <t>TINTA PARA QUADRO BRANCOS CORES VARIADOS</t>
  </si>
  <si>
    <t>TINTA PARA TECIDO 37 ML (KIT CORES SORTIDAS)</t>
  </si>
  <si>
    <t>TNT GRAMATURA: 40 G/M2 COR: VARIADA LARGURA: 1,40 M ROLO COM 100 METROS COR: AMARELO BRASIL</t>
  </si>
  <si>
    <t>TNT GRAMATURA: 40 G/M2 COR: VARIADA LARGURA: 1,40 M ROLO COM 100 METROS COR: AZUL</t>
  </si>
  <si>
    <t>TNT GRAMATURA: 40 G/M2 COR: VARIADA LARGURA: 1,40 M ROLO COM 100 METROS COR: BRANCA</t>
  </si>
  <si>
    <t>TNT GRAMATURA: 40 G/M2 COR: VARIADA LARGURA: 1,40 M ROLO COM 100 METROS COR: LARANJA</t>
  </si>
  <si>
    <t>TNT GRAMATURA: 40 G/M2 COR: VARIADA LARGURA: 1,40 M ROLO COM 100 METROS COR: LILÁS</t>
  </si>
  <si>
    <t>TNT GRAMATURA: 40 G/M2 COR: VARIADA LARGURA: 1,40 M ROLO COM 100 METROS COR: PRETO</t>
  </si>
  <si>
    <t>TNT GRAMATURA: 40 G/M2 COR: VARIADA LARGURA: 1,40 M ROLO COM 100 METROS COR: ROSA</t>
  </si>
  <si>
    <t>TNT GRAMATURA: 40 G/M2 COR: VARIADA LARGURA: 1,40 M ROLO COM 100 METROS COR: VERDE BRASIL</t>
  </si>
  <si>
    <t>TNT GRAMATURA: 40 G/M2 COR: VARIADA LARGURA: 1,40 M ROLO COM 100 METROS COR: VERMELHO NATAL</t>
  </si>
  <si>
    <t>APONTADOR DE LAPIS CAIXA COM 24 UNIDADES: APONTADOR DE LÁPIS RETANGULAR / CX C/ 24 UNIDADES APONTADOR SIMPLES •ALTURA: 12MM. •LARGURA: 16MM. •COMPRIMENTO: 26MM •COMPOSIÇÃO/ MATERIAL: RESINA TERMOPLÁSTICA E LÂMINA EM AÇO INOX</t>
  </si>
  <si>
    <t>BORRACHA PONTEIRA, NA COR BRANCA, PARA LÁPIS GRAFITE (50 UNIDADES POR CAIXAS):  Borracha Apagadora Escrita Material: Borracha , Cor: Branca , Tipo: Macia , Características Adicionais: Tipo Ponteira ,
Aplicação: Para Lápis</t>
  </si>
  <si>
    <t>CLIPE. MATERIAL: METAL, TAMANHO: 2/0, TRATAMENTO SUPERFICIAL: NIQUELADO, FORMATO: PARALELO. (CAIXA COM 50 UNIDADES)</t>
  </si>
  <si>
    <t>CLIPE. MATERIAL: METAL, TAMANHO: 6/0, TRATAMENTO SUPERFICIAL: NIQUELADO, FORMATO: PARALELO. (CAIXA COM 50 UNIDADES)</t>
  </si>
  <si>
    <t>CLIPES PARA PAPEL EM ARAME DE AÇO Nº 4/0. (CAIXA COM 50 UNIDADES)</t>
  </si>
  <si>
    <t>CLIPS 3/0: CAIXA COM 500 G CLIPS N° 3/0 DE METAL. PARA PRENDER PAPÉIS, PLÁSTICOS E OUTROS, COM UTILIDADE ESCOLAR. (CAIXA COM 50 UNIDADES)</t>
  </si>
  <si>
    <t>COLA BRANCA 1 KG: COLA BRANCA PARA USO ESCOLAR, COM SECAGEM TRANSPARENTE, ATÓXICA ADEQUADA PARA   CRIANÇAS,   EMBALAGEM   1KG.</t>
  </si>
  <si>
    <t>COLA BRANCA 500G: COLA BRANCA 500 G, FÁCIL DE USAR, COM RÁPIDA APLICAÇÃO. FORMULAÇÃO À BASE DE ÁGUA, LAVÁVEL E NÃO TÓXICA IDEAL PARA SER UTILIZADA EM PAPEL, CARTÕES, FOTOS, MADEIRA .PROTEJA DA LUZ, CALOR E UMIDADE.</t>
  </si>
  <si>
    <t>COLA BRANCA 90G: COLA BRANCA 90GR FÁCIL DE USAR, A COLA EM BRANCA PROPORCIONA UMA RÁPIDA APLICAÇÃO. FORMULAÇÃO À BASE DE ÁGUA, LAVÁVEL E NÃO TÓXICA. IDEAL PARA USO EM PAPEL, CARTÕES, FOTOS, MADEIRA E TECIDOS, PROTEJA DA LUZ, CALOR E UMIDADE.</t>
  </si>
  <si>
    <t>ESTILETE LARGO: ESTREITO TRAVA AUTOMÁTICA LÂMINA 18 MM LÂMINA DE AÇO CARBONO EXTENSÍVEL INTERNA. EMBALADO CAIXA CONTENDO 12 UNIDADES.</t>
  </si>
  <si>
    <t>ESTILETE MEDINDO APROXIMADAMENTE 9 MM (CAIXA COM 12 UNIDADES)</t>
  </si>
  <si>
    <t>EXTRATOR DE GRAMPO EM AÇO TIPO ESPATULA: ACONDICIONADO EM CAIXA COM 12 UNIDADES. CONFECCIONADO EM CHAPA DE AÇO CARBONO GALVANIZADO OU AÇO INOXIDÁVEL, POSSUINDO PONTA CHATA ARREDONDADA, ABAS LATERAIS DOBRADAS FORMANDO CURVATURA APROPRIADA PARA APOIO DOS DEDOS.</t>
  </si>
  <si>
    <t>LAPIS PILOTO PONTA QUADRADA: para quadro branco recarregávelna cor azul; vermelho; preto; verde</t>
  </si>
  <si>
    <t>LAPIS PILOTO PONTA REDONDA: pincel  para quadro branco recarregávelna cor azul; vermelho; preto; verde</t>
  </si>
  <si>
    <t>PINCEL MARCADOR PARA QUADRO BRANCO - VERDE (CAIXA COM 12 UNIDADES)</t>
  </si>
  <si>
    <t>PINCEL PARA PINTURA, TECIDO, MADEIRA E ARTESANATO Nº 10</t>
  </si>
  <si>
    <t>CARTUCHO IMPRESSORA HP LASER MPF 135W</t>
  </si>
  <si>
    <t>REFIL DE TINTA EPSON REF L 3250- AMARELA - ORIGINAL KIT COM 4 GARRAFAS DE TINTA EPSON</t>
  </si>
  <si>
    <t>REFIL DE TINTA EPSON REF L 3250- AZUL  - ORIGINAL KIT COM 4 GARRAFAS DE TINTA EPSON</t>
  </si>
  <si>
    <t>REFIL DE TINTA EPSON REF L 3250- PRETA - ORIGINAL KIT COM 4 GARRAFAS DE TINTA EPSON</t>
  </si>
  <si>
    <t>REFIL DE TINTA EPSON REF L 3250- VERMELHA - ORIGINAL KIT COM 4 GARRAFAS DE TINTA EPSON</t>
  </si>
  <si>
    <t>REFIL DE TINTA EPSON REF L3150 - PRETO ORIGINAL COM 4 GARRAFAS.</t>
  </si>
  <si>
    <t>REFIL DE TINTA EPSON REF L3150- AMARELA ORIGINAL KIT COM 4 GARRAFAS.</t>
  </si>
  <si>
    <t>REFIL DE TINTA EPSON REF L3150-AZUL ORIGINAL KIT COM 4 GARRAFAS.</t>
  </si>
  <si>
    <t>REFIL DE TINTA EPSON REF L3150-VERMELHO ORIGINAL COM 4 GARRAFAS.</t>
  </si>
  <si>
    <t>REFIL DE TINTA EPSON REF. 544- AMARELA ORIGINAL</t>
  </si>
  <si>
    <t>REFIL DE TINTA EPSON REF. 544- AZUL- ORIGINAL</t>
  </si>
  <si>
    <t>REFIL DE TINTA EPSON REF. 544- PRETA - ORIGINAL</t>
  </si>
  <si>
    <t>REFIL DE TINTA EPSON REF. 544- ROSA ORIGINAL  GARRAFAS DE TINTA EPSON</t>
  </si>
  <si>
    <t>REFIL DE TINTA EPSON REF. 544- VERMELHA ORIGINAL</t>
  </si>
  <si>
    <t>REFIL DE TINTA EPSON REF. 664- AMARELA - KIT ORIGINAL DE 6 CORES</t>
  </si>
  <si>
    <t>REFIL DE TINTA EPSON REF. 664- AMARELA ORIGINAL</t>
  </si>
  <si>
    <t>REFIL DE TINTA EPSON REF. 664- AZUL-  - KIT ORIGINAL DE 6 CORES</t>
  </si>
  <si>
    <t>REFIL DE TINTA EPSON REF. 664- AZUL CLARO\ LT BLUE - KIT ORIGINAL DE 6 CORES</t>
  </si>
  <si>
    <t>REFIL DE TINTA EPSON REF. 664- AZUL- ORIGINAL</t>
  </si>
  <si>
    <t>REFIL DE TINTA EPSON REF. 664- PRETA  - KIT ORIGINAL DE 6 CORES</t>
  </si>
  <si>
    <t>REFIL DE TINTA EPSON REF. 664- PRETA ORIGINAL</t>
  </si>
  <si>
    <t>REFIL DE TINTA EPSON REF. 664- ROSA\ LT RED - KIT ORIGINAL DE 6 CORES</t>
  </si>
  <si>
    <t>REFIL DE TINTA EPSON REF. 664- VERMELHA  - KIT ORIGINAL DE 6 CORES</t>
  </si>
  <si>
    <t>REFIL DE TINTA EPSON REF. 664- VERMELHA ORIGINAL</t>
  </si>
  <si>
    <t>CANETA DESTACA TEXTO - RETANGULAR, COR AMARELA/NEON SUPERFLUORESCENTE NÃO REGARREGÁVEL – CORPO COMPOSTO RESINAS TERMOPLÁSTICA, PONTA CHANFRADA DE 5MM (CAIXAS COM 12 UNIDADES)</t>
  </si>
  <si>
    <t>CANETA DESTACA TEXTO - RETANGULAR, COR LARANJA SUPERFLUORESCENTE NÃO REGARREGÁVEL – CORPO COMPOSTO RESINAS TERMOPLÁSTICA, PONTA CHANFRADA DE 5MM (CAIXAS COM 12 UNIDADES)</t>
  </si>
  <si>
    <t>CANETA DESTACA TEXTO - RETANGULAR, COR ROSA SUPERFLUORESCENTE NÃO REGARREGÁVEL – CORPO COMPOSTO RESINAS TERMOPLÁSTICA, PONTA CHANFRADA DE 5MM (CAIXAS COM 12 UNIDADES)</t>
  </si>
  <si>
    <t>CANETA DESTACA TEXTO - RETANGULAR, COR VERDE SUPERFLUORESCENTE NÃO REGARREGÁVEL – CORPO COMPOSTO RESINAS TERMOPLÁSTICA, PONTA CHANFRADA DE 5MM (CAIXAS COM 12 UNIDADES)</t>
  </si>
  <si>
    <t>CANETA ESFEROGRÁFICA, COMPOSTA DE RESINAS TERMOPLÁSTICA  TINTA AZUL 0.7 MM À BASE DE CORANTES ORGÂNICOS E SOLVENTES (CAIXA COM 50 UNIDAES)</t>
  </si>
  <si>
    <t>CANETA ESFEROGRÁFICA, COMPOSTA DE RESINAS TERMOPLÁSTICA  TINTA PRETA 0.7 MM À BASE DE CORANTES ORGÂNICOS E SOLVENTES (CAIXA COM 50 UNIDAES)</t>
  </si>
  <si>
    <t>CANETA ESFEROGRÁFICA, COMPOSTA DE RESINAS TERMOPLÁSTICA  TINTA VERMELHA 0.7 MM À BASE DE CORANTES ORGÂNICOS E SOLVENTES (CAIXA COM 50 UNIDAES)</t>
  </si>
  <si>
    <t>PERFURADOR DE METALICO: PARA 100 FOLHAS DE 2 FUROS, LEVE E COMPACTO, EM AÇO.</t>
  </si>
  <si>
    <t>PERFURADOR PARA PAPEL, 2 FUROS UNIVERSAIS: PEQUENO, DE MESA, CAPACIDADE PARA, NO MÍNIMO, 30 FOLHAS LEVE E COMPACTO, EM AÇO CARBONO ALTURA 8 CM, LARGURA 9CM, COMPRIMENTO 11,5 CM. COM DEPOSITO COM FACILIDADE DE REMOÇÃO.</t>
  </si>
  <si>
    <t>PINCEL MARCADOR PARA QUADRO BRANCO - AZUL (CAIXA COM 12 UNIDADES)</t>
  </si>
  <si>
    <t>PINCEL MARCADOR PARA QUADRO BRANCO - VERMELHA (CAIXA COM 12 UNIDADES)</t>
  </si>
  <si>
    <t>INC.
SOCIAL</t>
  </si>
  <si>
    <t>R$ SOCIAL</t>
  </si>
  <si>
    <t>SAÚDE</t>
  </si>
  <si>
    <t>ÁLCOOL ISÓTOPOS</t>
  </si>
  <si>
    <t>UND</t>
  </si>
  <si>
    <t>APARELHO DE TELEFONE SEM FIO + 2 RAMAIS, TELEFONE SEM FIO DIGITAL C/ RAMAL ADICIONAL, COM AS SEGUINTES CARACTERÍSTICAS:- IDENTIFICADOR DE CHAMADAS- EXPANSÍVEL PARA, NO MÍNIMO, 05 RAMAIS ADICIONAIS- TRANSFERÊNCIA DE CHAMADA- COMUNICAÇÃO INTERNA- FUNÇÕES: FLASH, REDISCAR, MUDO E PAUSA- ALIMENTAÇÃO DE ENERGIA BIVOLT.</t>
  </si>
  <si>
    <t>CABO DE REDE 100% COBRE CAT 6, CABO DE REDE UTP CAT 5E 100% COBRE, PAR TRANÇADO; 8 VIAS; 4 PARES; 24AWGX4P, HOMOLOGADO ANATEL, PVC NA OPÇÃO CMX, CAIXA FASTBOX COM 305METROS, MARCAÇÃO SEQUENCIAL MÉTRICA DECRESCENTE (305 – 0 M) NA COR AZUL. REFERÊNCIA: SOHO PLUS, SIMILAR OU SUPERIOR.</t>
  </si>
  <si>
    <t>CABO DE REDE 100% COBRE CAT, CABO DE REDE UTP CAT 5E 100% COBRE, PAR TRANÇADO; 8 VIAS; 4 PARES; 24AWGX4P, HOMOLOGADO ANATEL, PVC NA OPÇÃO CMX,  CAIXA FASTBOX COM 305METROS, MARCAÇÃO SEQUENCIAL MÉTRICA  DECRESCENTE (305 – 0 M) NA COR AZUL. REFERÊNCIA: SOHO PLUS, SIMILAR OU SUPERIOR.</t>
  </si>
  <si>
    <t>CAIXA DE SOM AMPLIFICADA 2 ALTO-FALANTES 8", BLUETOOTH, ENTRADA USB, ILUMINAÇÃO EM LED DISCO LIGTHING, RÁDIO FM E TWS – 1000W RMS FONTE DE ALIMENTAÇÃO: AC/DC - BIVOLT ENTRADA PARA MICROFONE</t>
  </si>
  <si>
    <t>CANETA LASER SEM FIO PARA APRESENTAÇÃO DE SLIDE COM ALCANCE DE 10MM A PILHA AAA</t>
  </si>
  <si>
    <t>CARTÃO MICROSDXC ULTRA SDSQUNS-128G-GN6MN 128GB 80MB/S UHS-I CLASSE 10</t>
  </si>
  <si>
    <t>CONECTOR RJ 45 MACHO CONECTOR RJ 45 MACHO CAT5E C/ 100UND - KIT PACOTE COM 100 CONECTOR RJ45 CAT6 MATERIAL DO CORPO DO PRODUTO: TERMOPLÁSTICO NÃO PROPAGANTE A CHAMA UL 94V-0; COR: TRANSPARENTE; TIPO DE CONECTOR: RJ-45 MACHO; QUANTIDADE DE VIAS: 08; DIÂMETRO DO CONDUTOR: 26 A 22 AWG; TIPO DE CABO A SER UTILIZADO: U/UTP CAT.6; CERTIFICAÇÃO: UL E173971; 08 VIAS EM BRONZE FOSFOROSO COM 50µIN (1,27µM) DE OURO E 100µIN (2,54µM) DE NÍQUEL; TEMPERATURA DE OPERAÇÃO: - 10 C A + 60 C (GRAUS); ATENDE FCC 68.5 (EMI - INTERFERÊNCIA ELETROMAGNÉTICA) CAIXA COM 100 UNIDADES</t>
  </si>
  <si>
    <t>DESKTOP I5 12ª GERAÇÃO 16 GB MEMORIA 3200 MHZ - 500 GB SSD NV ME PLACA VGA 1660 FONTE 600 VA GABINETE, - DESKTOP. COMPUTADOR TIPO DESKTOP COM MONITOR LED 19.5 ESPECIFICAÇÕES MONITOR. - LED 19.5 POLEGADAS HD 1366 X 768 WIDESCREEN PROCESSADOR - INTEL CORE I5-1155G1 ICE LAKE - 3.10 GHZ OU SUPERIOR -CACHE 6MB, CHIPSET H61 EXPRESS MEMÓRIA - SLOT 2 - CAPACIDADE MÁXIMA 16GB - TIPO 8 DDR4 - CLOCK 2400 MHZ ARMAZENAMENTO - CAPACIDADE 480GB - INTERFACE SSD PCIE G3X2 CONECTIVIDADE - WIRELESS NETWORK 802.11AC GRÁFICO INTEGRADO - INTEL HD GRAPHICS 620 CONECTORES -PORTAS USB 6 PORTAS USB 2.0 -REDE (LAN) REALTEK LAN RJ45 - SOM REALTEK HIGH DEFINITION CONTEÚDO DA EMBALAGEM 01 COMPUTADOR, 01 MANUAL, 01 CD COM DRIVERS, 01 MOUSE, 01 TECLADO, 01 CAIXA DE SOM, 01 MONITOR. VOLTAGEM BIVOLT (MANUAL), GARANTIA DO FORNECEDOR 12 MESES.</t>
  </si>
  <si>
    <t>DESKTOP, COM CONFIGURAÇÃO MINIMA: PROCESSADOR I5 OU EQUIVALENTE, MEMORIA RAM DE 8 GB, SSD 256 GB OU SUPEIOR</t>
  </si>
  <si>
    <t>DRONE DJI MINI 4K FLY MORE COMBO (SEM TELA) BR - DJI058</t>
  </si>
  <si>
    <t>EPSON ECOTANK L3250 - MULTIFUNCIONAL, TANQUE DE TINTA COLORIDA, WI-FI DIRECT, USB, BIVOLT, PRETO</t>
  </si>
  <si>
    <t>EPSON MULTIFUNCIONAL ECOTANK L6270 - TANQUE DE TINTA COLORIDA, WI-FI DIRECT, ETHERNET, FRENTE E VERSO AUTOMÁTICO, ADF, BIVOLT, PRETO</t>
  </si>
  <si>
    <t>ESTABILIZADOR DE TENSÃO, POTÊNCIA: 3000 VA, TENSÃO ENTRADA: BIVOLT AUTOMÁTICO 115/127/220V~, TENSÃO SAÍDA: 115V, FATOR DE POTÊNCIA DE SAÍDA: 1, CONEXÃO DE ENTRADA: PLUGUE NBR 14136, CONEXÃO DE SAÍDA: 5 TOMADAS NBR 1413</t>
  </si>
  <si>
    <t>ESTABILIZADOR DE TENSÃO, POTÊNCIA: 500 VA, TENSÃO ENTRADA: BIVOLT AUTOMÁTICO 115/127 /220V~, TENSÃO SAÍDA: 115V, FATOR DE POTÊNCIA DE SAÍDA: 1, CONEXÃO DE ENTRADA: PLUGUE NBR 14136, CONEXÃO DE SAÍDA: 5 TOMADAS NBR 1413</t>
  </si>
  <si>
    <t>FONTE 500 VA POTENCIA REAL,  FONTE ATX 500W REAL MP500W ONE POWER.</t>
  </si>
  <si>
    <t>IMPRESSORA A LASER MONOCROMÁTICA TIPO MULTIFUNCIONAL SIMILAR A  BROTHER DCP-L2540DW OU PRODUTO DE MESMA QUALIDADE, OU QUALIDADE SUPERIOR. MÉTODO DE IMPRESSÃO ELETROFOTOGRÁFICA. VELOCIDADE DE IMPRESSÃO: 30 PPM EM MODO ÚNICA FACE, 15 PPM EM MODO DUPLA FACE. CAPACIDADE DA BANDEJA DE ENTRADA DE PAPEL: 250 FOLHAS DE 80G/M2. CAPACIDADE DA BANDEJA DE SAÍDA DE PAPEL: 100 FOLHAS DE 80G/M2. RESOLUÇÃO DE IMPRESSÃO: 600X600 DPI, HQ 1200 (2400X600 DPI). INTERFACES DE CONEXÃO: USB 2.0, LAN 10/100, WIRELESS LAN 802.11B/G/N. CAPACIDADE DE MEMÓRIA:64MB.IMPRESSÃ DUPLEX AUTOMÁTICO (FRENTE E VERSO). MÉTODO DE DIGITALIZAÇÃO: ADF DUPLEX E MESA DIGITALIZADORA. O EQUIPAMENTO DEVERÁ SER NOVO, SEM USO, REFORMA OU RECONDICIONAMENTO, COM GARANTIA MÍNIMA DE 2 ANOS. E VIR COM CARTUCHO DE TONER E UNIDADE DE CILINDRO ORIGINAIS, CABO DE ALIMENTAÇÃO CA, GUIA DE CONFIGURAÇÃO RÁPIDA E MANUAL DO USUÁRIO E CD-ROM.</t>
  </si>
  <si>
    <t>IMPRESSORA LASER MONOCRAMATICA 2540, IMPRESSORA LASER, TENSÃO ALIMENTAÇÃO 110/220 V RESOLUÇÃO IMPRESSÃO 1.200 X 1.200 DPI VELOCIDADE IMPRESSÃO PRETO E BRANCO 50 PPM CAPACIDADE MEMÓRIAS 256 MB TIPO PAPEL CARTA/A4/OFÍCIO CONEXÃO USB 2.0 E ETHERNET GIGABIT COM RJ-45 CAPACIDADE MÍNIMA BANDEJA 500 FL CARACTERÍSTICAS ADICIONAIS 1 MONOCROMÁTICA IMPRESSÃO FRENTE/VERSO.</t>
  </si>
  <si>
    <t>IMPRESSORA TANQUE DE TINTA 4 CORES, MULTIFUNCIONAL TANQUE DE TINTA, WIRELESS - IMPRESSORA, COPIADORA, COM SCANNER AUTOMÁTICO, RESOLUÇÃO DE IMPRESSÃO – COR ATÉ 5760 X 1440 DPI, RESOLUÇÃO ÓPTICA – DIGITALIZAÇÃO ATÉ 1200 X 2400 DPI</t>
  </si>
  <si>
    <t>IMPRESSORA TANQUE DE TINTA A3 COLOR 6 CORES L18050, - IMPRESSORA JATO DE TINTA COLORIDA COM 6 CORES OTIMIZADA PARA IMPRESSÃO FOTOGRÁFICA EM TAMANHO A3; RESOLUÇÃO MÁXIMA DE IMPRESSÃO:5760 X 1440 DPI; VELOCIDADE MÁXIMA DE IMPRESSÃO: 22 PPM EM PRETO; TAMANHOS DE PAPEL SUPORTADOS: PADRÃO: A3, A4, CARTA, OFÍCIO, EXECUTIVO, MEIA CARTA, A6; LEITOR DE DISPOSITIVOS EXTERNOS USB E SD CARD; CABO USB INCLUSO; VOLTAGEM 110-240V; CONEXÕES USB 2.0 DE ALTA VELOCIDADE / WIRELESS / WI-FI DIRECT; COMPATIBILIDADE COM MICROSOFT WINDOWS 10 E 11; GARANTIA DE 12 MESES.</t>
  </si>
  <si>
    <t>KIT TECLADO E MOUSE, INCLUSO RECEPTOR NANO USB 1 PILHA AA E 2 PILHAS AAA LAYOUT ABNT2 MULTIMIDIA, MOUSE AMBIDESTRO, C3TECH SEM FIO K-W10BK PRETO,</t>
  </si>
  <si>
    <t>MEMORIA DDR4 3200 MHZ, MEMÓRIA RAM 8GB DDR4 3200 MHZ A DATA.</t>
  </si>
  <si>
    <t>MEMÓRIA NOTEBOOK CRUCIAL 8GB DDR4 3200 MHZ</t>
  </si>
  <si>
    <t>MONITOR 19 POLEGADAS, MONITOR LED 19.5" HQ 20HQ-LED WIDESCREEN HDM</t>
  </si>
  <si>
    <t>MONITOR 24 POLEGADAS, MONITOR LED 24" HQ 20HQ-LED WIDESCREEN HDM AJUSTE DE INCLINAÇÃO TELA INFINITA</t>
  </si>
  <si>
    <t>MOUSE USB, ERGONÔMICO PARA COMPUTADOR C/3 BOTÕES 1200DPI, CONECTOR USB, SENSOR ÓPTICO, COMPATÍVEL COM: WINDOWS.</t>
  </si>
  <si>
    <t>NOTEBOOK (PROCESSADOR
INTEL CORE I7, 12ª GERAÇÃO OU SUPERIOR (OU AMD RYZEN 7 6000 SERIES OU SUPERIOR).. MEMÓRIA RAM 32 GB DDR4 3200MHZ OU 16 GB DDR5 4800MHZ (EXPANSÍVEL, SE POSSÍVEL).. ARMAZENAMENTO SSD NVME DE 512 GB (COM zSUPORTE A EXPANSÃO OU POSSIBILIDADE DE ADICIONAR UM HDD EXTERNO).
. PLACA GRÁFICA DEDICADA COM 2 GB DE VRAM GDDR6 (COMO NVIDIA MX550 OU SUPERIOR) OU GRÁFICOS INTEGRADOS AVANÇADOS (INTEL IRIS XE OU AMD RADEON 680M). TELA TELA LED IPS DE 15,6" A 17,3" RESOLUÇÃO FULL HD (1920X1080) OU SUPERIOR (COMO QHD OU 4K, DEPENDENDO DO ORÇAMENTO).
ANTIRREFLEXO E ALTA FIDELIDADE DE CORES (90% SRGB OU MAIS, SE POSSÍVEL). . PORTAS E CONEXÕES MÍNIMO DE: 3X USB (2X USB 3.0 OU SUPERIOR). 1X HDMI E/OU 1X DISPLAYPORT (OU THUNDERBOLT PARA MONITORES EXTERNOS). 1X ENTRADA RJ45 (ETHERNET) OU ADAPTADOR INCLUSO. WI-FI 6 INTEGRADO PARA CONECTIVIDADE RÁPIDA.
BATERIA E ENERGIA BATERIA DE LONGA DURAÇÃO (6-8 HORAS MÍNIMO). FONTE DE ALIMENTAÇÃO RÁPIDA COM CARREGADOR USB-C (SE COMPATÍVEL).</t>
  </si>
  <si>
    <t>NOTEBOOK 12ª GERAÇÃO INTEL® CORE™ I5-12400,WINDOWS 11 PRO, INTEL® UHD GRAPHICS 730, MEMÓRIA DE 16GB,SSD DE 512GB</t>
  </si>
  <si>
    <t>NOTEBOOK 12TH GEN INTEL® CORE™ I5-12500T, WINDOWS 11 HOME, 16GB DDR5, SSD DE 512GB PCIE NVME M.2</t>
  </si>
  <si>
    <t>NOTEBOOK I5 12ª GERAÇÃO 8 GB MEMORIA 256 GB SSD - WINDOWS 11 - 15.6 POLEGADAS, L - NOTEBOOK CORE I5 GERAÇÃO 12ª OU SUPERIOR TELA FULL HD DE NO MÍNIMO 15,6 POLEGADAS, 8GB DE RAM E SSD DE NO MÍNIMO 512 GB E WINDOWS 11 OU SUPERIOR ORIGINAL TELA DE 15ª POLEGADAS OU SUPERIOR AO SISTEMA OPERACIONAL WINDOWS.</t>
  </si>
  <si>
    <t>PC BÁSICO (USO DE PACOTE OFFICE E NAVEGAÇÃO WEB), PROCESSADOR: INTEL PENTIUM COM 4 NÚCLEOS OU MAIS E FREQUÊNCIA BASE DE 2 GHZ E TURBO DE ATÉ 4 GHZ, MEMÓRIA RAM: MÍNIMO DE 8 GB DDR4, EXPANSÍVEL ATÉ 16 GB, ARMAZENAMENTO: SSD DE 256 GB, COM SUPORTE ADICIONAL A HDD DE 1 TB, SISTEMA OPERACIONAL: COMPATÍVEL COM WINDOWS 11 HOME OU EQUIVALENTE, DEVIDAMENTE LICENCIADO, PORTAS E CONEXÕES: MÍNIMO DE 6 PORTAS USB (2X USB 3.0), 1 PORTA HDMI, CONECTIVIDADE ETHERNET E WI-FI INTEGRADO, MONITOR: TELA LED DE 21” A 24” COM RESOLUÇÃO MÍNIMA HD, ANTI REFLEXO, PERIFÉRICOS: TECLADO ABNT2 E MOUSE ÓPTICO COM FIO.</t>
  </si>
  <si>
    <t>PC INTERMEDIÁRIO (ENGENHARIA): PROCESSADOR: INTEL CORE I5, 11ª GERAÇÃO OU SUPERIOR, MEMÓRIA RAM: MÍNIMO DE 16 GB DDR4, EXPANSÍVEL ATÉ 32 GB, ARMAZENAMENTO: SSD DE 512 GB OU SUPERIOR, COM SUPORTE ADICIONAL A HDD DE 1 TB, SISTEMA OPERACIONAL: COMPATÍVEL COM WINDOWS 11 HOME OU EQUIVALENTE, DEVIDAMENTE LICENCIADO, PLACA GRÁFICA: DEDICADA COM NO MÍNIMO 6 GB DE VRAM GDDR6, PORTAS E CONEXÕES: MÍNIMO DE 6 PORTAS USB (2X USB 3.0), 1 PORTA HDMI, 1 DISPLAYPORT, CONECTIVIDADE ETHERNET E WI-FI INTEGRADO, MONITOR: TELA LED IPS DE 21” COM RESOLUÇÃO FULL HD (1920X1080), ANTIRREFLEXO, PERIFÉRICOS: TECLADO ABNT2 E MOUSE ÓPTICO COM FIO.</t>
  </si>
  <si>
    <t>PC ULTRA (EDIÇÃO E PROGRAMAÇÃO): PROCESSADOR: INTEL CORE I7, 12ª GERAÇÃO OU SUPERIOR, MEMÓRIA RAM: MÍNIMO DE 32 GB DDR4 3200MHZ OU 16 GB DDR5 4800MHZ OU SUPERIOR, ARMAZENAMENTO: SSD DE 512 GB OU SUPERIOR, COM SUPORTE ADICIONAL A HDD DE 1 TB, SISTEMA OPERACIONAL: COMPATÍVEL COM WINDOWS 11 PRO OU EQUIVALENTE, DEVIDAMENTE LICENCIADO, PLACA GRÁFICA: INTEGRADA COM SUPORTE A RESOLUÇÃO 4K, OU DEDICADA COM NO MÍNIMO 2 GB DE VRAM GDDR6, PORTAS E CONEXÕES: MÍNIMO DE 6 PORTAS USB (2X USB 3.0), 1 PORTA HDMI, 1 DISPLAYPORT, CONECTIVIDADE ETHERNET E WI-FI INTEGRADO, MONITOR: TELA LED IPS DE 21” A 29” COM RESOLUÇÃO FULL HD (1920X1080), ANTIRREFLEXO, PERIFÉRICOS: TECLADO ABNT2 E MOUSE ÓPTICO COM FIO.</t>
  </si>
  <si>
    <t>PEN DRIVE 16 GB, - MEMÓRIA PORTÁTIL MICROCOMPUTADOR, CAPACIDADE MEMÓRIA 16 GB CARACTERÍSTICAS ADICIONAIS ESTILO CANIVETE, MODELO GIRATÓRIO TIPO PEN DRIVE</t>
  </si>
  <si>
    <t>PEN DRIVE 32 GB, - MEMÓRIA PORTÁTIL MICROCOMPUTADOR, CAPACIDADE MEMÓRIA 32 GB CARACTERÍSTICAS ADICIONAIS ESTILO CANIVETE, MODELO GIRATÓRIO TIPO PEN DRIVE.</t>
  </si>
  <si>
    <t>PROJETOR  POWERLITE E20, 3400 LÚMENS, XGA, HDMI: IMAGENS COLORIDAS: 3400 LÚMENS EM BRANCO E EM CORES TECNOLOGIA 3LCD DE CORES ATÉ TRÊS VEZES MAIS BRILHANTES PARA PROJEÇÕES REALMENTE NATURAIS. RESOLUÇÃO NATIVA XGA E DESEMPENHO 4:3. LÂMPADAS DURÁVEIS E DE BAIXO CUSTO: ATÉ 12.000 HORAS² NO MODO ECONÔMICO. CONECTIVIDADE HDMI: AÚDIO E VÍDEO DE QUALIDADE HD COM UM ÚNICO CABO.</t>
  </si>
  <si>
    <t>ROTEADOR 4 ANTENAS GIGA, ROTEADOR WIRELESS WI-FI DUAL BAND AC1200 GIGABIT MERCUSY</t>
  </si>
  <si>
    <t>SCANNER BROTHER ADS3100 ADS-3100 PORTÁTIL CONEXÃO USB ATÉ TAMANHO A4 DUPLEX</t>
  </si>
  <si>
    <t>SCANNER DUPLEX 50 PPM, - SCANNER 600 DPI WORK FORCE, MODELO ES-400, RESOLUÇÃO ÓPTICA 600 DPI, RESOLUÇÃO MÁXIMA 1200 DPI INTERPOLADOS, LUZ LED RGB 3</t>
  </si>
  <si>
    <t>SSD 120 GB SATA, : SSD 240 GB - ESPECIFICAÇÃO: CAPACIDADE: 240 GB; VELOCIDADE DE LEITURA: ATÉ 500 MB/S; VELOCIDADES DE GRAVAÇÃO: ATÉ 450 MB/S; INTERFACE: SATA REVISION 3.0(6 GB/S) - COMPATÍVEL COM A VERSÃO ANTERIOR SATA REV. 2.0 (3GB/S)</t>
  </si>
  <si>
    <t>SSD 240 GB SATA,: SSD 480 GB - ESPECIFICAÇÃO: CAPACIDADE: 480 GB; VELOCIDADE DE LEITURA: ATÉ 500 MB/S; VELOCIDADES DE GRAVAÇÃO: ATÉ 450 MB/S; INTERFACE: SATA REVISION 3.0(6 GB/S) - COMPATÍVEL COM A VERSÃO ANTERIOR SATA REV. 2.0 (3GB/S)</t>
  </si>
  <si>
    <t>SSD 480 GB SATA, : SSD 480 GB - ESPECIFICAÇÃO: CAPACIDADE: 480 GB; VELOCIDADE DE LEITURA: ATÉ 500 MB/S; VELOCIDADES DE GRAVAÇÃO: ATÉ 450 MB/S; INTERFACE: SATA REVISION 3.0(6 GB/S) - COMPATÍVEL COM A VERSÃO ANTERIOR SATA REV. 2.0 (3GB/S)</t>
  </si>
  <si>
    <t>SSD TIPO M.2 DE 250GB KINGSTONE NV2 PARA NOTEBOOK</t>
  </si>
  <si>
    <t>SWITCH 8 PORTAS GIGA, SWITCH TP-LINK 8 PORTAS LS1008G</t>
  </si>
  <si>
    <t>TABLET 10.5 POLEGADAS 64 GB 5G DE VELOCIDADE DO  PROCESSADOR 2GHZ, TIPO DE PROCESSADOR OCTA CORE,TELA 10.5 (266.9MM), RESOLUÇÃO DATELA 1920 X 1200 (WUXGA), TECNOLOGIA (TELA PRINCIPAL) TFT, PROFUNDIDADE DE COR 16M, CÂMERA TRASEIRA - RESOLUÇÃO 8.0 MP, CÂMERAS.</t>
  </si>
  <si>
    <t>TECLADO SEM FIO, TECLADO MICROCOMPUTADOR, PORTUGUÊS BRASIL.</t>
  </si>
  <si>
    <t>TECLADO USB TECLADO USB ABNT2 (PORTUGUÊS BRASIL), EXTENSÃO DO CABO 1,5M, COMPATÍVEL COM: WINDOWS RESISTENTE A DERRAMAMENTO DE LÍQUIDOS. TECLAS COM PERFIL BAIXO E SILENCIOSAS.</t>
  </si>
  <si>
    <t>TELA DE PROJEÇÃO RETRÁTIL COM TRIPÉ - 100 POLEGADAS - (2.03X1.52M)</t>
  </si>
  <si>
    <t>TRANSFORMADOR 1500 VA, TRANSFORMADOR FIOLUX PREMIUM TRIPOLAR 1500VA BIVOLT</t>
  </si>
  <si>
    <t>Educação</t>
  </si>
  <si>
    <t>Rural</t>
  </si>
  <si>
    <t>R$ Rural</t>
  </si>
  <si>
    <t>Urb/Obras</t>
  </si>
  <si>
    <t>R$ Urb/Obras</t>
  </si>
  <si>
    <t>ABRAÇADEIRA  DE  NYLON  PARA  AMARRACAO DE CABOS, COMPRIMENTO DE 100 X 2,5 MM PACOTE COM 100 UNID</t>
  </si>
  <si>
    <t>PACT</t>
  </si>
  <si>
    <t>ABRAÇADEIRA  DE  NYLON  PARA  AMARRAÇÃO DE CABOS, COMPRIMENTO DE 200 X *4,6* MM PACOTE COM 100 UNID</t>
  </si>
  <si>
    <t>ABRAÇADEIRA  DE  NYLON  PARA  AMARRAÇÃO DE CABOS, COMPRIMENTO DE 300 X *4,6* MM PACOTE COM 100 UNID</t>
  </si>
  <si>
    <t>ABRAÇADEIRA  EM  ACO  PARA  AMARRAÇÃO  DE ELETRODUTOS, TIPO U SIMPLES, COM 1 1/2"</t>
  </si>
  <si>
    <t>ABRAÇADEIRA  EM  ACO  PARA  AMARRAÇÃO  DE ELETRODUTOS, TIPO U SIMPLES, COM 1 1/4"</t>
  </si>
  <si>
    <t>ABRAÇADEIRA  EM  ACO  PARA  AMARRAÇÃO  DE ELETRODUTOS, TIPO U SIMPLES, COM 1"</t>
  </si>
  <si>
    <t>ABRAÇADEIRA  EM  ACO  PARA  AMARRAÇÃO  DE ELETRODUTOS, TIPO U SIMPLES, COM 1/2"</t>
  </si>
  <si>
    <t>ABRAÇADEIRA  EM  ACO  PARA  AMARRAÇÃO  DE ELETRODUTOS, TIPO U SIMPLES, COM 2"</t>
  </si>
  <si>
    <t>ABRAÇADEIRA  EM  ACO  PARA  AMARRAÇÃO  DE ELETRODUTOS, TIPO U SIMPLES, COM 3/4"</t>
  </si>
  <si>
    <t>ABRAÇADEIRA  EM  ACO  PARA  AMARRAÇÃO  DE ELETRODUTOS, TIPO U SIMPLES, COM 3/8"</t>
  </si>
  <si>
    <t>AÇO CA-25, 10,0 MM, OU 12,5 MM, OU 16,0 MM, OU 20,0 MM, OU 25,0 MM, VERGALHÃO</t>
  </si>
  <si>
    <t>AÇO CA-25, 6,3 MM OU 8,0 MM, VERGALHÃO</t>
  </si>
  <si>
    <t>AÇO CA-50, 10,0 MM, VERGALHÃO DE 3/8</t>
  </si>
  <si>
    <t>AÇO CA-50, 8,0 MM, VERGALHÃO DE 5/16</t>
  </si>
  <si>
    <t>AÇO CA-60, 4,2 MM, OU 5,0 MM, OU 6,0 MM, OU 7,0 MM, VERGALHÃO DE 3/16</t>
  </si>
  <si>
    <t>AÇO CA-60, 8,0 MM OU 9,5 MM, VERGALHÃO</t>
  </si>
  <si>
    <t>ADAPTADOR   PVC   SOLDAVEL   CURTO   COM BOLSA  E  ROSCA,  50  MM  X1  1/2",  PARA  AGUA FRIA</t>
  </si>
  <si>
    <t>ADAPTADOR   PVC   SOLDAVEL   CURTO   COM BOLSA E ROSCA, 32 MM X 1", PARA AGUA FRIA</t>
  </si>
  <si>
    <t>ADAPTADOR 1/2 PARA BOMBA D'AGUA</t>
  </si>
  <si>
    <t>ADAPTADOR 3/4  PARA BOMBA D'AGUA</t>
  </si>
  <si>
    <t>ADAPTADOR PVC SOLDÁVEL, COM FLANGE E ANEL DE VEDAÇÃO, 20 MM X 1/2", PARA CAIXA D'AGUA</t>
  </si>
  <si>
    <t>ADAPTADOR PVC SOLDÁVEL, COM FLANGE E ANEL DE VEDAÇÃO, 25 MM X 3/4", PARA CAIXA D'AGUA</t>
  </si>
  <si>
    <t>ADAPTADOR PVC SOLDÁVEL, COM FLANGE E ANEL DE VEDAÇÃO, 32 MM X 1", PARA CAIXA D'AGUA</t>
  </si>
  <si>
    <t>ADAPTADOR PVC SOLDÁVEL, COM FLANGE E ANEL DE VEDAÇÃO, 40 MM X 1 1/4", PARA CAIXA D'AGUA</t>
  </si>
  <si>
    <t>ADAPTADOR PVC, ROSCAVEL, PARA VALVULA PIA OU LAVATORIO, 40 MM</t>
  </si>
  <si>
    <t>ADESIVO   PLÁSTICO   PARA   TUBOS   DE   PVC RÍGIDO,  FRASCO COM 175G</t>
  </si>
  <si>
    <t>ADESIVO   PLÁSTICO   PARA   TUBOS   DE   PVC RÍGIDO, BISNAGA COM 75G</t>
  </si>
  <si>
    <t>ADESIVO CONEXÃO HIDRAULICA, APLICAÇÃO EM TUBO E CONEXÃO DE PVC</t>
  </si>
  <si>
    <t>ADESIVO INSTANTÂNEO 5GR, COLA</t>
  </si>
  <si>
    <t>AFIADOR MANUAL - MATERIAL CORPO: METAL DURO, TIPO: COM ESTRIAS, COMPRIMENTO CORPO: 128 MM, MATERIAL CABO: PLÁSTICO , ALTURA: 5 MM, LARGURA: 15 MM, APLICAÇÃO: FACAS, LÂMINAS, BROCAS E TESOURAS</t>
  </si>
  <si>
    <t>ALAVANCA DE FERRO - MATERIAL: AÇO FORJADO, COMPRIMENTO: 1,50 M, DIÂMETRO: 25 MM, CARACTERÍSTICAS ADICIONAIS: PONTA CHATA E AGUDA.</t>
  </si>
  <si>
    <t>ALICATE    DE    CORTE    DIAGONAL    6"    COM ISOLAMENTO</t>
  </si>
  <si>
    <t>ALICATE AMPERÍMENTRO DIGITAL</t>
  </si>
  <si>
    <t>ALICATE DE BICO</t>
  </si>
  <si>
    <t>ALICATE DE CRIMPAR RJ11, RJ12 E RJ45</t>
  </si>
  <si>
    <t>ALICATE REBIADOR</t>
  </si>
  <si>
    <t>ALICATE UNIVERSAL - ALICATE UNIVERSAL Nº 08, PRODUTO EM CONFORMIDADE COM A NR 10, COM PROTEÇÃO ANTICHOQUE NO CABO</t>
  </si>
  <si>
    <t>ANCINHO C/ CABO 12 DENTES</t>
  </si>
  <si>
    <t>ANEL  DE  VEDACAO,  PVC  FLEXÍVEL,  100  MM, PARA SAÍDA DE BACIA / VASO SANITÁRIO</t>
  </si>
  <si>
    <t>ANEL BORRACHA PARA TUBO ESGOTO PREDIAL, DN 100 MM (NBR 5688)</t>
  </si>
  <si>
    <t>ANEL BORRACHA PARA TUBO ESGOTO PREDIAL, DN 40 MM (NBR 5688)</t>
  </si>
  <si>
    <t>ANEL BORRACHA PARA TUBO ESGOTO PREDIAL, DN 50 MM (NBR 5688)</t>
  </si>
  <si>
    <t>ANEL BORRACHA PARA TUBO ESGOTO PREDIAL, DN 75 MM (NBR 5688)</t>
  </si>
  <si>
    <t>ARAME  RECOZIDO  16  BWG,  D  =  1,65  MM (0,016 KG/M) OU 18 BWG, D = 1,25 MM (0,01 KG/M)</t>
  </si>
  <si>
    <t>ARAME FARPADO 500 MT</t>
  </si>
  <si>
    <t>ARAME FINO</t>
  </si>
  <si>
    <t>ARAME GALVANIZADO   18   BWG,   D   = 1,24MM (0,009 KG/M)</t>
  </si>
  <si>
    <t>ARAME GALVANIZADO 14</t>
  </si>
  <si>
    <t>ARAME RECOZIDO 18</t>
  </si>
  <si>
    <t>ARAME, MATERIAL AÇO CARBONO, TRATAMENTO SUPERFICIAL ZINCADO, BITOLA 17X15 1000 MT</t>
  </si>
  <si>
    <t>ARCO DE SERRA</t>
  </si>
  <si>
    <t>AREIA FINA   -   POSTO   JAZIDA/FORNECEDOR (RETIRADO NA JAZIDA, SEM TRANSPORTE)</t>
  </si>
  <si>
    <t>AREIA GROSSA   -   POSTO   JAZIDA/FORNECEDOR (RETIRADO NA JAZIDA, SEM TRANSPORTE)</t>
  </si>
  <si>
    <t>ARGAMASSA  COLANTE  TIPO  AC  III.  .  SACO COM 20KG</t>
  </si>
  <si>
    <t>ARRUELA  EM  ALUMINIO,  COM  ROSCA,  DE  1", PARA ELETRODUTO</t>
  </si>
  <si>
    <t>ARRUELA EM ALUMINIO, COM ROSCA, DE 1/2", PARA ELETRODUTO</t>
  </si>
  <si>
    <t>ARRUELA LISA ZINCADA 5/16"</t>
  </si>
  <si>
    <t>ARRUELA, MATERIAL AÇO INOX AISI 316, DIAMETRO INTERNO 1/2 POL. TIPO LISA</t>
  </si>
  <si>
    <t>ARRUELA, MATERIAL AÇO INOX AISI 316, DIAMETRO INTERNO 5/16, DIAMETRO EXTERNO20MM,  ESPESSURA  1,20MM,  TRATAMENTO  SUPERFICIAL  GALVANIZADO, TIPO LISA.</t>
  </si>
  <si>
    <t>ASPERSOR DE IRRIGAÇÃO</t>
  </si>
  <si>
    <t>ASSENTO    VASO    SANITÁRIO,    MATERIAL    PLÁSTICO,    COR    BRANCA, CARACTERÍSTICAS ADCIONAIS MODELO PARA PORTADORES DE DEFICIÊNCIA FISICA</t>
  </si>
  <si>
    <t>ASSENTO   VASO   SANITÁRIO   INFANTIL   EM PLÁSTICO BRANCO</t>
  </si>
  <si>
    <t>ASSENTO ALMOFADO PARA BACIO SANITÁRIO BRANCO</t>
  </si>
  <si>
    <t>AUTOMATICO  DE BOIA SUPERIOR  / INFERIOR, *15* A / 250 V</t>
  </si>
  <si>
    <t>BACIA     SANITARIA     (VASO)     COM     CAIXA ACOPLADA,   SIFAO   APARENTE,   DE   LOUCA BRANCA UN 348,60 (SEM ASSENTO)</t>
  </si>
  <si>
    <t>BACIA  SANITÁRIA  (VASO)  CONVENCIONAL,  DE LOUCA BRANCA,  SIFÃO  APARENTE,  SAÍDA VERTICAL  (SEM ASSENTO)</t>
  </si>
  <si>
    <t>BACIA SANITARIA (VASO) INFANTIL, SIFONADO, DE LOUCA BRANCA, (SEM ASSENTO)</t>
  </si>
  <si>
    <t>BALDE - BALDE MATERIAL: PLÁSTICO, MATERIAL ALÇA: ARAME GALVANIZADO , CAPACIDADE: 20 L, COR: PRETA , TAMANHO: EXTRA, CARACTERÍSTICAS ADICIONAIS: NÃO APLICÁVEL</t>
  </si>
  <si>
    <t>BANCADA    /    BANCA    /    PIA    DE    AÇO INOXIDAVEL (AISI  430), COM 1  CUBA CENTRAL, COM  VÁLVULA,  LISA  (SEM  ESCORREDOR),  DE  *0,55  X 1,20* M</t>
  </si>
  <si>
    <t>BANCADA DE MARMORE SINTETICO COM UMA CUBA, 120 X *60* CM</t>
  </si>
  <si>
    <t>BARBANTE - BARBANTE MATERIAL: POLIPROPILENO, DIÂMETRO: 1,5 M</t>
  </si>
  <si>
    <t>BARRA    DE    APOIO    RETA,    EM    ACO    INOX POLIDO,    COMPRIMENTO    80CM,    DIAMETRO
MINIMO 3 CM</t>
  </si>
  <si>
    <t>BARRA  AÇO,  CARACTERÍSTICAS  ADICIONAIS  PASSO  1,5MM,  MATERIAL  AÇO INOXIDÁVEL</t>
  </si>
  <si>
    <t>BARRA  AÇO,  CARACTERÍSTICAS  ADICIONAIS  PASSO  2,5MM,  MATERIAL  AÇO INOXIDÁVEL</t>
  </si>
  <si>
    <t>BARRA  METAL  FERROSO,  MATERIAL  AÇO  INOXIDÁVEL,  FORMATO  SEÇÃO REDONDO, COMPRIMENTO 1M, DIÂMETRO 10MM</t>
  </si>
  <si>
    <t>BARRA  METAL  FERROSO,  MATERIAL  FERRO,  FORMATO  SEÇÃO  CHETO, COMPRIMENTO 6M, LARGURA 1”, ESPESSURA ¼”</t>
  </si>
  <si>
    <t>BARRA DE AÇO CHATO 2X1/4</t>
  </si>
  <si>
    <t>BARRA DE AÇO CHATO,  ½ X 1/8</t>
  </si>
  <si>
    <t>BARRA DE AÇO CHATO, BITOLA ¾”</t>
  </si>
  <si>
    <t>BARRA DE APOIO RETA, EM AÇO INOX POLIDO, COMPRIMENTO 60CM, DIÂMETRO MÍNIMO 3 CM</t>
  </si>
  <si>
    <t>BARRA DE METAL DE ¼ X 3/16</t>
  </si>
  <si>
    <t>BARRA METAL FERROSO, MATERIAL FERRO GALVANIZADO, FORMATO SECÃO DEDONDO, COMPRIMENTO 1MT, DIAMENTRO DE 3/8 POL TIPO ROSCADA.</t>
  </si>
  <si>
    <t>BARRA METAL FERROSO, MATERIAL FERRO GALVANIZADO, FORMATO SECÃO REDONDO, COMPRIMENTO 1MT, DIAMENTRO DE 5/16 POL TIPO ROSCADA.</t>
  </si>
  <si>
    <t>BASE PARA FOTOCELULA</t>
  </si>
  <si>
    <t>BASE PARA RELE COM SUPORTE METÁLICO</t>
  </si>
  <si>
    <t>BATENTE  /  PORTAL  /  ADUELA  /  MARCO   EM MADEIRA MACIÇA COM REBAIXO, E = *3* CM, L = *14* CM, PARA PORTAS DE GIRO DE *60 CM A 120* CM X *210* CM, PINUS / EUCALIPTO / VIROLA OU EQUIVALENTE DA REGIÃO (NÃO INCLUI ALIZARES)</t>
  </si>
  <si>
    <t>BLOCO  ESPUMA VERSATIL  BRANCO 06X13X22CM</t>
  </si>
  <si>
    <t>BOCAL SOQUETE LÂMPADA COM RABICHO</t>
  </si>
  <si>
    <t>BÓIA AUTOMÁTICA PARA CAIXA D’ÁGUA</t>
  </si>
  <si>
    <t>BOLSA  DE  LIGACAO  EM  PVC  FLEXIVEL  PARA VASO SANITARIO 1.1/2 " (40 MM)</t>
  </si>
  <si>
    <t>BOMBA      CENTRÍFUGA      MOTOR      ELÉTRICO MONOFÁSICO 0,50CV DIÂMETRO DE SUCÇÃO X ELEVAÇÃO
3/4" X  3/4",  MONO  ESTÁGIO,  DIÂMETRO  DOS ROTORES 114 MM, HM/Q: 2 M / 2,99 M3/H A 24 M / 0,71 M3/H</t>
  </si>
  <si>
    <t>BOMBA   SUBMERSA   PARA   POÇOS   TUBULARES PROFUNDOS   DIÂMETRO   DE   4   POLEGADAS,   ELÉTRICA, TRIFÁSICA,  POTÊNCIA  1,97HP,  20  ESTÁGIOS,  BOCAL  DE DESCARGA DIÂMETRO DE UMA POLEGADA E MEIA, HM/Q = 18 M / 5,40 M3/H A 164 M / 0,80 M3/H</t>
  </si>
  <si>
    <t>BOMBA CENTRÍFUGA MOTOR ELÉTRICO TRIFÁSICO 0,99HP  DIÂMETRO  DE  SUCÇÃO  X  ELEVAÇÃO  1"  X  1", DIÂMETRO DO ROTOR 145 MM, HM/Q: 14 M / 8,4 M3/H A 40 M / 0,60 M3/H</t>
  </si>
  <si>
    <t>BOMBA CENTRÌFUGA MOTOR ELÉTRICO TRIFÁSICO 5HP, DIÂMETRO DE SUCÇÃO X ELEVAÇÃO 2" X 1 1/2", DIÂMETRO  DO  ROTOR  155  MM,  HM/Q:  40  M  /  20,40 M3/H A 46 M / 9,20 M3/H</t>
  </si>
  <si>
    <t>BOMBA D’ÁGUA PERIFERICA 1 CV</t>
  </si>
  <si>
    <t>BOMBA D’ÁGUA PERIFERICA 1/2 CV</t>
  </si>
  <si>
    <t>BOTA   DE   PVC   PRETA,   CANO   MEDIO,   SEM FORRO</t>
  </si>
  <si>
    <t>PARES</t>
  </si>
  <si>
    <t>BOTA  DE BORRACHA  CANO  LONGO -  COR PRETA -  TAMANHOS VARIADOS 38 A 44</t>
  </si>
  <si>
    <t>BOTA DE BORRACHA SETE LÉGUAS - COR  BRANCA - NUMERAÇÃO DE 38 A 46)</t>
  </si>
  <si>
    <t>BOTA DE COURO (NUMERAÇÃO DE 38 A 44)</t>
  </si>
  <si>
    <t>BOTA DE SEGURANCA COM BIQUEIRA DE ACO E COLARINHO ACOLCHOADO</t>
  </si>
  <si>
    <t>BOTA MARROM DE COURO C/CADARÇO (DE 38 A 44)</t>
  </si>
  <si>
    <t>BOTA PRETA DE COURO S/ CADARÇO (38 A 44)</t>
  </si>
  <si>
    <t>BRACO  OU  HASTE  COM  CANOPLA  PLASTICA, 1/2 ", PARA CHUVEIRO SIMPLES</t>
  </si>
  <si>
    <t>BROCA DE AÇO RÁPIDO 1/2</t>
  </si>
  <si>
    <t>BROCA DE AÇO RÁPIDO 1/4</t>
  </si>
  <si>
    <t>BROCA DE AÇO RÁPIDO 3/8</t>
  </si>
  <si>
    <t>BROCA DE AÇO RÁPIDO 5/16"</t>
  </si>
  <si>
    <t>BROCA DE AÇO RAPIDO 5/32"</t>
  </si>
  <si>
    <t>BROCA DE AÇO RÁPIDO 7/32"</t>
  </si>
  <si>
    <t>BROCA PARA CONCRETO  12MM</t>
  </si>
  <si>
    <t>BROCA PARA CONCRETO 10MM</t>
  </si>
  <si>
    <t>BROCA PARA CONCRETO 6MM</t>
  </si>
  <si>
    <t>BROCA PARA CONCRETO 8MM</t>
  </si>
  <si>
    <t>BROXA RETANGULAR 18X18CM</t>
  </si>
  <si>
    <t>BUCHA    DE    REDUÇÃO    SOLDÁVEL    CURTA 25MMX20MM, PARA AGUA FRIA PREDIAL</t>
  </si>
  <si>
    <t>BUCHA    DE    REDUCAO    SOLDAVEL    CURTA 32MMX25MM, PARA AGUA FRIA PREDIAL</t>
  </si>
  <si>
    <t>BUCHA    DE    REDUÇÃO    SOLDÁVEL    CURTA 40MMX32MM, PARA AGUA FRIA PREDIAL</t>
  </si>
  <si>
    <t>BUCHA DE NYLON SEM ABA S10, COM PARAFUSO DE  6,10  X  65  MM  EM  AÇO  ZINCADO  COM  ROSCA SOBERBA, CABEÇA CHATA E FENDA PHILLIPS</t>
  </si>
  <si>
    <t>BUCHA DE NYLON SEM ABA S12, COM PARAFUSO DE  5/16"  X  80  MM  EM  AÇO  ZINCADO  COM  ROSCA SOBERBA E CABEÇA SEXTAVADA</t>
  </si>
  <si>
    <t>BUCHA DE NYLON SEM ABA S6, COM PARAFUSO DE  4,20  X  40  MM  EM  AÇO  ZINCADO  COM  ROSCA SOBERBA, CABEÇA CHATA E FENDA PHILLIPS</t>
  </si>
  <si>
    <t>BUCHA DE NYLON SEM ABA S8, COM PARAFUSO DE  4,80  X  50  MM  EM  AÇO  ZINCADO  COM  ROSCA SOBERBA, CABEÇA CHATA E FENDA PHILLIPS</t>
  </si>
  <si>
    <t>BUCHA PARA FIXAÇÃO COM ANEL N°06</t>
  </si>
  <si>
    <t>BUCHA PARA FIXAÇÃO COM ANEL N°08</t>
  </si>
  <si>
    <t>BUCHA PARA FIXAÇÃO COM ANEL N°10</t>
  </si>
  <si>
    <t>BUCHA REDUÇÃO ESGOTO 50X40MM</t>
  </si>
  <si>
    <t>CABO  DE  COBRE  PP  CORDPLAST  2  X  1,5  MM2, 450/750V</t>
  </si>
  <si>
    <t>CABO  DE  COBRE  PP  CORDPLAST  3  X  2,5  MM2, 450/750V</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</si>
  <si>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</si>
  <si>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</si>
  <si>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2,5 MM2</t>
  </si>
  <si>
    <t>CABO  DE  COBRE,  FLEXIVEL,  CLASSE  4  OU  5, ISOLAÇÃO EM PVC/A, ANTICHAMA BWF-B, 1 CONDUTOR, 450/750 V, SEÇÃO NOMINAL 16 MM2</t>
  </si>
  <si>
    <t>CABO  DE  COBRE,  FLEXÍVEL,  CLASSE  4  OU  5, ISOLAÇÃO EM PVC/A, ANTICHAMA BWF-B, 1 CONDUTOR, 450/750 V, SEÇÃO NOMINAL 4 MM2</t>
  </si>
  <si>
    <t>CABO  DE  COBRE,  FLEXÍVEL,  CLASSE  4  OU  5, ISOLAÇÃO EM PVC/A, ANTICHAMA BWF-B, 1 CONDUTOR, 450/750 V, SEÇÃO NOMINAL 6 MM2</t>
  </si>
  <si>
    <t>CABO OVAL DE MADEIRA PARA MACHADO 130CM</t>
  </si>
  <si>
    <t>CADEADO     SIMPLES,     CORPO     EM     LATAO MACICO, COM LARGURA DE 25 MM E ALTURA DE  APROX  20  MM,  HASTE  CEMENTADA  (NAO LONGA),      EM      ACO      TEMPERADO      COM DIAMETRO  DE  APROX  5,0  MM,  INCLUINDO  2 CHAVES</t>
  </si>
  <si>
    <t>CADEADO     SIMPLES,     CORPO     EM     LATAO MACICO, COM LARGURA DE 25 MM E ALTURA DE  APROX  25  MM,  HASTE  CEMENTADA  (NAO LONGA),      EM      ACO      TEMPERADO      COM DIAMETRO  DE  APROX  5,0  MM,  INCLUINDO  2
CHAVES</t>
  </si>
  <si>
    <t>CADEADO     SIMPLES,     CORPO     EM     LATAO MACICO, COM LARGURA DE 25 MM E ALTURA DE  APROX  35  MM,  HASTE  CEMENTADA  (NAO LONGA),      EM      ACO      TEMPERADO      COM DIAMETRO  DE  APROX  5,0  MM,  INCLUINDO  2 CHAVES</t>
  </si>
  <si>
    <t>CADEADO     SIMPLES,     CORPO     EM     LATAO MACICO, COM LARGURA DE 25 MM E ALTURA DE  APROX  40  MM,  HASTE  CEMENTADA  (NAO LONGA),      EM      ACO      TEMPERADO      COM DIAMETRO  DE  APROX  5,0  MM,  INCLUINDO  2
CHAVES</t>
  </si>
  <si>
    <t>CADEADO     SIMPLES,     CORPO     EM     LATAO MACICO, COM LARGURA DE 25 MM E ALTURA DE  APROX  45  MM,  HASTE  CEMENTADA  (NAO LONGA),      EM      ACO      TEMPERADO      COM DIAMETRO  DE  APROX  5,0  MM,  INCLUINDO  2 CHAVES</t>
  </si>
  <si>
    <t>CADEADO     SIMPLES,     CORPO     EM     LATAO MACICO, COM LARGURA DE 25 MM E ALTURA DE  APROX  50 MM,  HASTE  CEMENTADA  (NAO LONGA),      EM      ACO      TEMPERADO      COM DIAMETRO  DE  APROX  5,0  MM,  INCLUINDO  2
CHAVES</t>
  </si>
  <si>
    <t>CADEADO  SIMPLES,  CORPO  EM  LATÃO  MACIÇO, COM LARGURA DE 35 MM E ALTURA DE APROX. 30 MM, HASTE CEMENTADA (NÃO LONGA), EM AÇO TEMPERADO COM  DIÂMETRO  DE  APROX.  6,0  MM,  INCLUINDO  2 CHAVES</t>
  </si>
  <si>
    <t>CAIBRO - CAIBRO MATERIAL: MADEIRA, TIPO MADEIRA: EUCALIPTO, USO: CONSTRUÇÃO, LARGURA: 8 CM, ESPESSURA: 8 CM, COMPRIMENTO MÁX. 10M</t>
  </si>
  <si>
    <t>CAIBRO  NAO  APARELHADO,   *6  X  8*  CM,   EM MACARANDUBA,  ANGELIM  OU  EQUIVALENTE DA REGIAO -  BRUTA</t>
  </si>
  <si>
    <t>CAIBRO NAO APARELHADO *5 X 6* CM, EM MAÇARANDUBA, ANGELIM OU EQUIVALENTE DA REGIÃO - BRUTA</t>
  </si>
  <si>
    <t>CAIXA    DE    PASSAGEM    PARA    TOMADA    E INTERRUPTOR 4X2 AMARELA</t>
  </si>
  <si>
    <t>CAIXA    INSPECAO    EM    POLIETILENO    PARA ATERRAMENTO  E  PARA  RAIOS  DIAMETRO  = 300 MM</t>
  </si>
  <si>
    <t>CAIXA  DE  DESCARGA,  MATERIAL  PLÁSTICO,  COR  BRANCA,  ALTURA  33CM, LARGURA   30CM,   PROFUNDIDADE   14CM,   CAPACIDADE   9L,   CARACTERÍSTICAS ADCIONAIS ENGATE FLEXÍVEL E SUPORTE FIXAÇÃO</t>
  </si>
  <si>
    <t>CAIXA  DE  PASSAGEM,  EM  PVC,  DE  4"  X  2", PARA ELETRODUTO FLEXIVEL CORRUGADO</t>
  </si>
  <si>
    <t>CAIXA  DE  PASSAGEM,  EM  PVC,  DE  4"  X  4", PARA ELETRODUTO FLEXIVEL CONUGADO</t>
  </si>
  <si>
    <t>CAIXA  INTERNA/EXTERNA  DE  MEDIÇÃO PARA 1 MEDIDOR TRIFÁSICO, COM VISOR, EM CHAPA DE AÇO 18 USG (PADRÃO DA CONCESSIONARIA LOCAL)</t>
  </si>
  <si>
    <t>CAIXA D’ÁGUA DE POLIETILENO, SUPERFÍCIE LISA, COM ENCAIXES NA TAMPA, CAPACIDADE DE 1.000 LITROS</t>
  </si>
  <si>
    <t>CAIXA D’ÁGUA DE POLIETILENO, SUPERFÍCIE LISA, COM ENCAIXES NA TAMPA, CAPACIDADE DE 10.000 LITROS</t>
  </si>
  <si>
    <t>CAIXA D’ÁGUA DE POLIETILENO, SUPERFÍCIE LISA, COM ENCAIXES NA TAMPA, CAPACIDADE DE 2.000 LITROS</t>
  </si>
  <si>
    <t>CAIXA D’ÁGUA DE POLIETILENO, SUPERFÍCIE LISA, COM ENCAIXES NA TAMPA, CAPACIDADE DE 3.000 LITROS</t>
  </si>
  <si>
    <t>CAIXA D’ÁGUA DE POLIETILENO, SUPERFÍCIE LISA, COM ENCAIXES NA TAMPA, CAPACIDADE DE 5.000 LITROS</t>
  </si>
  <si>
    <t>CAIXA D’ÁGUA DE POLIETILENO, SUPERFÍCIE LISA, COM ENCAIXES NA TAMPA, CAPACIDADE DE 500 LITROS</t>
  </si>
  <si>
    <t>CAIXA DE DESCARGA DE PLÁSTICO EXTERNA, DE *9*  L,  PUXADOR  FIO  DE  NYLON,  NÃO  INCLUSO  CANO, BOLSA, ENGATE</t>
  </si>
  <si>
    <t>CAIXA DE ELETRODO DE 2.5</t>
  </si>
  <si>
    <t>CAIXA DE INSPEÇÃO PARA ATERRAMENTO E PARA RAIOS, EM POLIPROPILENO,  DIÂMETRO = 300 MM X ALTURA = 400
MM</t>
  </si>
  <si>
    <t>CAIXA OCTOGONAL DE FUNDO MÓVEL, EM PVC, DE 3" X 3", PARA ELETRODUTO FLEXÍVEL CORRUGADO</t>
  </si>
  <si>
    <t>CAIXA OCTOGONAL DE FUNDO MÓVEL, EM PVC, DE 4" X 4", PARA ELETRODUTO FLEXÍVEL CORRUGADO</t>
  </si>
  <si>
    <t>CAIXA PLÁSTICA PARA AÇOUGUE, BRANCA, 38 LITROS</t>
  </si>
  <si>
    <t>CAIXA SIFONADA PVC, 100 X 100 X 50 MM, COM GRELHA REDONDA, BRANCA</t>
  </si>
  <si>
    <t>CAIXA SIFONADA PVC, 250 X 230 X 75 MM, COM TAMPA CEGA QUADRADA, BRANCA</t>
  </si>
  <si>
    <t>CAIXA SIFONADA, PVC, 150 X 150 X 50 MM, COM GRELHA QUADRADA, BRANCA (NBR 5688)</t>
  </si>
  <si>
    <t>CALHA    QUADRADA    DE    CHAPA    DE    ACO GALVANIZADA NUM 24, CORTE 50 CM</t>
  </si>
  <si>
    <t>CALHA PARA AGUA FURTADA DE CHAPA DE ACO GALVANIZADA NUM 26, CORTE 50 CM</t>
  </si>
  <si>
    <t>CÂMARA DE AR PARA PNEU (CARROÇA DE MÃO)</t>
  </si>
  <si>
    <t>CANALETA   PLASTICA   20   X   10MM,   COM DIVISÓRIA ( REF.308 01, PIAL LEGRAND OU SIMILAR)</t>
  </si>
  <si>
    <t>CANALETA PVC SISTEMA X, FITA ADESIVA 20 X 10MM</t>
  </si>
  <si>
    <t>CANDUÍTE 3/4 PEÇA 50 MTS CINZA</t>
  </si>
  <si>
    <t>CANO DE ¾ DE 6M</t>
  </si>
  <si>
    <t>CANO DE 100MM</t>
  </si>
  <si>
    <t>CANO DE MEIA POLEGADA</t>
  </si>
  <si>
    <t>CANTONEIRA "U" ALUMÍNIO ABAS IGUAIS 1 ", E = 3/32 "</t>
  </si>
  <si>
    <t>CANTONEIRA DE 1 POR 1/8</t>
  </si>
  <si>
    <t>CAP  PVC,  SOLDAVEL,  150MM,  PARA  ESGOTO PREDIAL</t>
  </si>
  <si>
    <t>CAP  PVC,  SOLDAVEL,  75  MM,  PARA  ESGOTO PREDIAL</t>
  </si>
  <si>
    <t>CAP  PVC,  SOLDÁVEL,  DN  50  MM,  SERIE  NORMAL, PARA ESGOTO PREDIAL</t>
  </si>
  <si>
    <t>CAP  PVC,  SOLDAVEL, 100  MM,  PARA  ESGOTO PREDIAL</t>
  </si>
  <si>
    <t>CAP PVC, SOLDAVEL, 20 MM, PARA AGUA FRIA PREDIAL</t>
  </si>
  <si>
    <t>CAP PVC, SOLDAVEL, 25 MM, PARA AGUA FRIA PREDIAL</t>
  </si>
  <si>
    <t>CAP PVC, SOLDÁVEL, 32 MM, PARA AGUA FRIA PREDIAL</t>
  </si>
  <si>
    <t>CAP PVC, SOLDAVEL, 40 MM, PARA AGUA FRIA PREDIAL</t>
  </si>
  <si>
    <t>CAP PVC, SOLDAVEL, 50 MM, PARA AGUA FRIA PREDIAL</t>
  </si>
  <si>
    <t>CAP PVC, SOLDÁVEL, 60 MM, PARA AGUA FRIA PREDIAL</t>
  </si>
  <si>
    <t>CAPA PARA CHUVA DE PVC COM FORRO, COR AMARELA</t>
  </si>
  <si>
    <t>CAPACETE   DE   SEGURANCA   ABA   FRONTAL COM    SUSPENSAO    DE    POLIETILENO,    SEM JUGULAR (CLASSE B)</t>
  </si>
  <si>
    <t>CARRINHO   PARA   TRANSPORTE   DE   CARGA ATÉ 150KG</t>
  </si>
  <si>
    <t>CARRINHO DE MAO DE ACO CAPACIDADE 50 A 60 L, PNEU COM CAMARA</t>
  </si>
  <si>
    <t>CASCALHO</t>
  </si>
  <si>
    <t>CAVADEIRA ARTICULADA C/CABO</t>
  </si>
  <si>
    <t>CERÂMICA 10X10CM, PEI-3</t>
  </si>
  <si>
    <t>CERAMICA 46X46 CM, ANTE-DERRAPANTE PEI- 5</t>
  </si>
  <si>
    <t>CERÂMICA 46X46CM, PEI-4</t>
  </si>
  <si>
    <t>CHAPA DE AÇO GALVANIZADA DE 18</t>
  </si>
  <si>
    <t>CHAPA DE FERRO DE ¾ DE 2.20MM X 1,0M</t>
  </si>
  <si>
    <t>CHAPA DE MADEIRA COMPENSADA RESINADA (MADEIRITE RESINADO ROSA) E = 8 A 12 MM</t>
  </si>
  <si>
    <t>CHAPÉU  AUSTRALIANO  COM  PROTEÇÃO  DE PESCOÇO EM POLIÉSTER</t>
  </si>
  <si>
    <t>CHAVE AJUSTÁVEL 8' CABO DE AÇO</t>
  </si>
  <si>
    <t>CHAVE DE BOCA 10</t>
  </si>
  <si>
    <t>CHAVE DE BOCA 12</t>
  </si>
  <si>
    <t>CHAVE DE FENDA 1/4 X 8"</t>
  </si>
  <si>
    <t>CHAVE DE TESTE DETECTOR DE TENSÃO 12v a 220v</t>
  </si>
  <si>
    <t>CHAVE FENDA  3/16 X4</t>
  </si>
  <si>
    <t>CHIBANCA LARGA – CHIBANCA COM CABO DE MADEIRA 96CM</t>
  </si>
  <si>
    <t>CHICOTE RABICHO FLEXIVEL DE 40 CM</t>
  </si>
  <si>
    <t>CHICOTE RABICHO FLEXIVEL DE 50 CM</t>
  </si>
  <si>
    <t>CHICOTE RABICHO FLEXIVEL DE 60 CM</t>
  </si>
  <si>
    <t>CHUVEIRO COMUM EM PLÁSTICO BRANCO, COM CANO, 3 TEMPERATURAS, 5500 W (110/220 V)</t>
  </si>
  <si>
    <t>CIMENTO 50 KG - SACOS DE 50KG CP II - 32</t>
  </si>
  <si>
    <t>COLA ADESIVA PLÁSTICO PARA TUBOS E CONEXÕES</t>
  </si>
  <si>
    <t>COLA ADESIVO ARALDITE HOBBY 23G</t>
  </si>
  <si>
    <t>COLA BRANCA BASE PVA</t>
  </si>
  <si>
    <t>COLA CANO 17 G</t>
  </si>
  <si>
    <t>COLA CANO 75 G</t>
  </si>
  <si>
    <t>COLA CANO C/ PINCEL 1.75 G</t>
  </si>
  <si>
    <t>COLA INSTANTÂNEA MULTIUSO 20G</t>
  </si>
  <si>
    <t>COLHER DE PEDREIRO TAMANHOS VARIADOS</t>
  </si>
  <si>
    <t>COMPRESSOR   DE   AR   ELÉTRICO   PORTÁTIL CMI-7,6/24BR MONOFÁSICA 24L 2HP 127V/220V 60HZ</t>
  </si>
  <si>
    <t>CONECTOR HASTE  DE ATERRAMENTO  3/4</t>
  </si>
  <si>
    <t>CONEXÃO  HIDRÁULICA,  MATERIAL  PVC  –  CLORETO  DE  POLIVINILA,  TIPO JOELHO  45°,  TIPO  FIXAÇÃO  SOLDÁVEL,  APLICAÇÃO  REDE  HIDRÁULICA  E  ESGOTO, BITOLA 40MM</t>
  </si>
  <si>
    <t>CONEXÃO  HIDRÁULICA,  MATERIAL  PVC  –  CLORETO  DE  POLIVINILA,  TIPO JOELHO  45°,  TIPO  FIXAÇÃO  SOLDÁVEL,  APLICAÇÃO  REDE  HIDRÁULICA  E  ESGOTO, BITOLA 50MM</t>
  </si>
  <si>
    <t>CONJUNTO     DE     LIGACAO     PARA     BACIA SANITARIA      AJUSTAVEL,      EM      PLASTICO BRANCO, COM TUBO, CANOPLA E ESPUDE</t>
  </si>
  <si>
    <t>CONJUNTO  DE  PLUG MACHO  E FÊMEA 2P +  T, 10A (P/ LUMINÁRIA )</t>
  </si>
  <si>
    <t>CONJUNTO DE LIGACAO PARA BACIA SANITÁRIA EM PLÁSTICO BRANCO COM TUBO, CANOPLA E ANEL DE
EXPANSÃO (TUBO 1.1/2 '' X 20 CM)</t>
  </si>
  <si>
    <t>CORDA SEDA Nº 12</t>
  </si>
  <si>
    <t>CORDÃO PARALELO 2X1,5MM BRANCO ROLO</t>
  </si>
  <si>
    <t>CORRENTE  ZINCADA,  COM  ELO  LONGO,  4,0 MM, 5/32</t>
  </si>
  <si>
    <t>CORRENTE GALVANIZADA 3/8</t>
  </si>
  <si>
    <t>COTOVELO  INTERNO  P/  CANALETA  20X10MM (REF.309 91 SISTEMA "X", PIAL LEGRAND OU SIMILAR).</t>
  </si>
  <si>
    <t>COTOVELO 90º P/ CANALETA 20 X 10MM (REF.309 90 SISTEMA "X", PIAL LEGRAND OU SIMILAR)</t>
  </si>
  <si>
    <t>COTOVELO INTERNO 50X20 MM SISTEMA X</t>
  </si>
  <si>
    <t>CUMEEIRA  NORMAL  PARA  TELHA  ESTRUTURAL  DE FIBROCIMENTO 2 ABAS, E = 6 MM, DE 1050 X 935 MM (SEM AMIANTO)</t>
  </si>
  <si>
    <t>CURVA 135 GRAUS, DE PVC RÍGIDO ROSCÁVEL, DE 1", PARA ELETRODUTO</t>
  </si>
  <si>
    <t>CURVA 135 GRAUS, DE PVC RÍGIDO ROSCÁVEL, DE 3/4", PARA ELETRODUTO</t>
  </si>
  <si>
    <t>CURVA 180 GRAUS, DE PVC RÍGIDO ROSCÁVEL, DE 1 1/2", PARA ELETRODUTO</t>
  </si>
  <si>
    <t>CURVA 180 GRAUS, DE PVC RÍGIDO ROSCÁVEL, DE 1 1/4", PARA ELETRODUTO</t>
  </si>
  <si>
    <t>CURVA 180 GRAUS, DE PVC RÍGIDO ROSCÁVEL, DE 1", PARA ELETRODUTO</t>
  </si>
  <si>
    <t>CURVA 180 GRAUS, DE PVC RÍGIDO ROSCÁVEL, DE 1/2", PARA ELETRODUTO</t>
  </si>
  <si>
    <t>CURVA 180 GRAUS, DE PVC RÍGIDO ROSCÁVEL, DE 2", PARA ELETRODUTO</t>
  </si>
  <si>
    <t>CURVA 180 GRAUS, DE PVC RÍGIDO ROSCÁVEL, DE 3/4", PARA ELETRODUTO</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</si>
  <si>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</si>
  <si>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</si>
  <si>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</si>
  <si>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</si>
  <si>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PVC CURTA 90 GRAUS, 100 MM, PARA ESGOTO PREDIAL</t>
  </si>
  <si>
    <t>DESEMPENADEIRA  DE  AÇO  LISA  12  X  *25*CM COM CABO FECHADO DE MADEIRA</t>
  </si>
  <si>
    <t>DESEMPENADEIRA DE ACO DENTADA 12 X *25* CM,  DENTES  8  X  8  MM,  CABO  FECHADO  DE MADEIRA</t>
  </si>
  <si>
    <t>DISCO  DE  CORTE  PARA  METAL  COM  DUAS TELAS 12 X 1/8 X 3/4 " (300 X 3,2 X 19,05 MM)</t>
  </si>
  <si>
    <t>DISCO  DE  DESBASTE  PARA  METAL  FERROSO  EM GERAL, COM TRÊS TELAS, 9X1/4X7/8 " (228,6 X 6,4 X22,2 MM)</t>
  </si>
  <si>
    <t>DISCO  DE  LIXA  PARA  METAL,  DIÂMETRO  = 180 MM, GRÃO 120</t>
  </si>
  <si>
    <t>DISCO CORTE FERRO 10 POL.</t>
  </si>
  <si>
    <t>DISCO CORTE FERRO 7 POL.</t>
  </si>
  <si>
    <t>DISCO DE BORRACHA PARA LIXADEIRA RÍGIDO 7 " COM ARRUELA CENTRAL</t>
  </si>
  <si>
    <t>DISCO DE CORTE DE METAIS 115X1X22MM</t>
  </si>
  <si>
    <t>DISCO DE CORTE DIAMANTADO SEGMENTADO PARA   CONCRETO,   DIAMETRO   DE   110   MM, FURO DE 20 MM</t>
  </si>
  <si>
    <t>DISCO DE CORTE DIAMANTADO SEGMENTADO PARA   CONCRETO,   DIAMETRO   DE   350   MM, FURO DE 1 " (14 X 1 ")</t>
  </si>
  <si>
    <t>DISJUNTOR      MONOPOLAR      DR      25A, DISPOSITIVO RESIDUAL DIFERENCIAL UM</t>
  </si>
  <si>
    <t>DISJUNTOR      MONOPOLAR      DR      40A, DISPOSITIVO RESIDUAL DIFERENCIAL UM</t>
  </si>
  <si>
    <t>DISJUNTOR   TIPO   DIN/IEC,   TRIPOLAR   DE   10 ATE 50A</t>
  </si>
  <si>
    <t>DISJUNTOR  BIPOLAR  DR  63A,  DISPOSITIVO RESIDUAL DIFERENCIAL, TIPO AC, 30MA UM</t>
  </si>
  <si>
    <t>DISJUNTOR  TIPO  DIN/IEC,  BIPOLAR  DE  6  ATE 32A</t>
  </si>
  <si>
    <t>DISJUNTOR  TIPO  DIN/IEC,  MONOPOLAR  DE  6 ATE  32A</t>
  </si>
  <si>
    <t>DISJUNTOR  TIPO  NEMA,  MONOPOLAR  10  ATÉ 30A, TENSÃO MÁXIMA DE 240 V</t>
  </si>
  <si>
    <t>DISJUNTOR  TIPO  NEMA,  MONOPOLAR  35  ATÉ 50A, TENSÃO MÁXIMA DE 240 V</t>
  </si>
  <si>
    <t>DISJUNTOR  TRIPOLAR  DR  25A,  DISPOSITIVO RESIDUAL DIFERENCIAL UM</t>
  </si>
  <si>
    <t>DISJUNTOR TIPO DIN / IEC, MONOPOLAR DE 40 ATE 50A</t>
  </si>
  <si>
    <t>DISJUNTOR TIPO DIN/IEC, BIPOLAR 40 ATE 50A</t>
  </si>
  <si>
    <t>DISJUNTOR TIPO DIN/IEC, BIPOLAR 63A</t>
  </si>
  <si>
    <t>DISJUNTOR TIPO DIN/IEC, MONOPOLAR DE 63 A</t>
  </si>
  <si>
    <t>DISJUNTOR TIPO DIN/IEC, TRIPOLAR 63 A</t>
  </si>
  <si>
    <t>DISJUNTOR TIPO NEMA, BIPOLAR 10 ATÉ 50A, TENSÃO MÁXIMA 415 V</t>
  </si>
  <si>
    <t>DISJUNTOR TIPO NEMA, BIPOLAR 60 ATÉ 100A, TENSÃO MÁXIMA 415 V</t>
  </si>
  <si>
    <t>DISJUNTOR TIPO NEMA, MONOPOLAR DE 60 ATÉ 70A, TENSÃO MÁXIMA DE 240 V</t>
  </si>
  <si>
    <t>DISJUNTOR TIPO NEMA, TRIPOLAR 10 ATÉ 50A, TENSÃO MÁXIMA DE 415 V</t>
  </si>
  <si>
    <t>DISJUNTOR TIPO NEMA, TRIPOLAR 60 ATÉ 100A, TENSÃO MÁXIMA DE 415 V</t>
  </si>
  <si>
    <t>DISPOSITIVO DPS CLASSE II, 1 POLO, TENSAO MAXIMA DE 175 V, CORRENTE MAXIMA DE *45* KA (TIPO AC)</t>
  </si>
  <si>
    <t>DOBRADIÇA 850 ZINCADA GALVANIZADA 3.1/2" COM PARAFUSO CROMADO</t>
  </si>
  <si>
    <t>DOBRADIÇA EM AÇO/FERRO, 3" X 2 1/2", E=1,2  A  1,8  MM,  SEM  ANEL,   CROMADO  OU  ZINCADO, TAMPA CHATA, COM PARAFUSOS</t>
  </si>
  <si>
    <t>DUCHA  HIGIENICA  PLASTICA  COM  REGISTRO METALICO 1/2 "</t>
  </si>
  <si>
    <t>ELETRODO     REVESTIDO     AWS     -     E-6010, DIAMETRO IGUAL A 4,00 MM - 1KG</t>
  </si>
  <si>
    <t>ELETRODO SERRALHEIRO E6013 - 2,5MM - 1KG</t>
  </si>
  <si>
    <t>ELETRODUTO   PVC   FLEXÍVEL   CORRUGADO,   COR AMARELA, DE 16 MM</t>
  </si>
  <si>
    <t>ELETRODUTO   PVC   FLEXÍVEL   CORRUGADO,   COR AMARELA, DE 20 MM</t>
  </si>
  <si>
    <t>ELETRODUTO   PVC   FLEXÍVEL   CORRUGADO,   COR AMARELA, DE 32 MM</t>
  </si>
  <si>
    <t>ELETRODUTO   PVC   FLEXÍVEL   CORRUGADO,   CORAMARELA, DE 25 MM</t>
  </si>
  <si>
    <t>ELETRODUTO   PVC   FLEXIVEL   CORRUGADO, COR AMARELA, DE 1"</t>
  </si>
  <si>
    <t>ELETRODUTO DE PVC RÍGIDO ROSCÁVEL DE 1 ", SEM LUVA</t>
  </si>
  <si>
    <t>ELETRODUTO DE PVC RÍGIDO ROSCÁVEL DE 1 1/2", SEM LUVA</t>
  </si>
  <si>
    <t>ELETRODUTO DE PVC RÍGIDO ROSCÁVEL DE 1 1/4", SEM LUVA</t>
  </si>
  <si>
    <t>ELETRODUTO DE PVC RÍGIDO ROSCÁVEL DE 1/2", SEM LUVA</t>
  </si>
  <si>
    <t>ELETRODUTO DE PVC RÍGIDO ROSCÁVEL DE 2 ", SEM LUVA</t>
  </si>
  <si>
    <t>ELETRODUTO DE PVC RÍGIDO ROSCÁVEL DE 3/4 ", SEM LUVA</t>
  </si>
  <si>
    <t>ENGATE FLEXÍVEL PVC BRANCO 1/2 X 60CM</t>
  </si>
  <si>
    <t>ENGATE/RABICHO   FLEXIVEL   PLASTICO   (PVC OU ABS) BRANCO 1/2 " X 40 CM</t>
  </si>
  <si>
    <t>ENGATE/RABICHO  FLEXÍVEL  PLÁSTICO  (PVC  OU ABS) BRANCO 1/2 " X 30 CM</t>
  </si>
  <si>
    <t>ENXADA ESTREITA *25 X 23* CM COM CABO</t>
  </si>
  <si>
    <t>ESCADA   DUPLA   DE   ABRIR   EM   ALUMINIO, MODELO PINTOR, 8 DEGRAUS</t>
  </si>
  <si>
    <t>ESCADA  EXTENSIVEL  EM  ALUMINIO  COM  6,00 M ESTENDIDA</t>
  </si>
  <si>
    <t>ESMERILHADEIRA        ANGULAR        ELETRICA, DIAMETRO  DO  DISCO  7  ''  (180  MM),  ROTACAO 8500 RPM, POTENCIA 2400 W</t>
  </si>
  <si>
    <t>ESPATULA   DE   AÇO   INOX   COM   CABO   DE MADEIRA, LARGURA 10 CM</t>
  </si>
  <si>
    <t>ESPATULA   DE   AÇO   INOX   COM   CABO   DE MADEIRA, LARGURA 8 CM</t>
  </si>
  <si>
    <t>ESPATULA  DE  PLASTICO  LISA,  LARGURA  10 CM</t>
  </si>
  <si>
    <t>ESPELHO    /    PLACA    CEGA    4"X2",    PARA INSTALAÇÃO DE TOMADAS E INTERRUPTORES</t>
  </si>
  <si>
    <t>ESPELHO    /    PLACA    CEGA    4"X4",    PARA INSTALAÇÃO DE TOMADAS E INTERRUPTORES</t>
  </si>
  <si>
    <t>ESPELHO  /  PLACA DE 1 POSTO 4"X2", PARA INSTALAÇÃO DE TOMADAS E INTERRUPTORES</t>
  </si>
  <si>
    <t>ESPELHO / PLACA DE 2 POSTOS 4"X2", PARA INSTALAÇÃO DE TOMADAS E INTERRUPTORES</t>
  </si>
  <si>
    <t>ESPIGÃO FIXO FÊMEA ROSCA 1/4"X 1/4"</t>
  </si>
  <si>
    <t>ESPONJA P/ PEDREIRO</t>
  </si>
  <si>
    <t>ESTACA CERCA, MATERIAL CONCRETO ARMADO, MODELO QUADRADA, ALTURA 2,00M, LARGURA 10CM, ESPAÇAMENTO ENTRE FIOS 15CM.</t>
  </si>
  <si>
    <t>ESTRIBO 3,4MM - 7 X 17 CM</t>
  </si>
  <si>
    <t>FACA 10 POL. COM BAINHA</t>
  </si>
  <si>
    <t>FACA 12 POL. COM BAINHA</t>
  </si>
  <si>
    <t>FACA 18 POL. COM BAINHA</t>
  </si>
  <si>
    <t>FACÃO DE 18 POLEGADAS</t>
  </si>
  <si>
    <t>FECHADURA       ESPELHO       PARA       PORTA EXTERNA,  EM  ACO  INOX  (MAQUINA,  TESTA  E CONTRA-TESTA)   E   EM   ZAMAC   (MACANETA, LINGUETA   E   TRINCOS)   COM   ACABAMENTO CROMADO,  MAQUINA  DE  40  MM,  INCLUINDO
CHAVE TIPO CILINDRO</t>
  </si>
  <si>
    <t>FECHADURA  DE  SOBREPOR  PARA  PORTAO, EM  ACO  INOX  COM  ACABAMENTO  CROMADO, CAIXA  DE  100  MM,  INCLUINDO  CHAVE  TIPO CILINDRO</t>
  </si>
  <si>
    <t>FECHADURA BICO DE PAPAGAIO PARA PORTA DE CORRER EXTERNA, EM AÇO INOX COM ACABAMENTO CROMADO, MÁQUINA COM 45 MM, INCLUINDO CHAVE TIPO CILINDRO</t>
  </si>
  <si>
    <t>FERRO 1/2 VERGALHÃO DE 12,5MM</t>
  </si>
  <si>
    <t>FERRO 1/4 VERGALHÃO</t>
  </si>
  <si>
    <t>FERRO 3/8 VERGALHÃO</t>
  </si>
  <si>
    <t>FERRO 5/16 VERGALHÃO</t>
  </si>
  <si>
    <t>FERROLHO   COM   FECHO   CHATO   E   PORTA CADEADO , EM ACO GALVANIZADO / ZINCADO, DE  SOBREPOR,  COM  COMPRIMENTO  DE  3"  A 4",  CHAPA  COM  ESPESSURA  MINIMA  DE  0,90 MM  E  LARGURA  MINIMA  DE  3,20  CM  (FECHO SIMPLES / LEVE) (INCLUI PARAFUSOS)</t>
  </si>
  <si>
    <t>FERROLHO  COM  FECHO  /  TRINCO  REDONDO, EM    ACO    GALVANIZADO    /    ZINCADO,    DE SOBREPOR,   COM   COMPRIMENTO   DE   2"   E ESPESSURA  MINIMA  DA  CHAPA  DE  0,90  MM, PARA PORTAS E JANELAS</t>
  </si>
  <si>
    <t>FERROLHO COM FECHO / TRINCO REDONDO, EM AÇO  GALVANIZADO  /  ZINCADO,  DE  SOBREPOR,  COM
COMPRIMENTO DE 6" E ESPESSURA MÍNIMA DA CHAPA DE 1,50 MM</t>
  </si>
  <si>
    <t>FITA   ISOLANTE   ADESIVA    ANTICHAMA COLORIDA, EM ROLO DE 19 MM X 3 M</t>
  </si>
  <si>
    <t>FITA   ISOLANTE   ADESIVA   ANTICHAMA, USO ATE 750 V, EM ROLO DE 19 MM X 20 M</t>
  </si>
  <si>
    <t>FITA   ISOLANTE   ADESIVA   ANTICHAMA, USO ATE 750 V, EM ROLO DE 19 MM X 5 M</t>
  </si>
  <si>
    <t>FITA  ANTIDERRAPANTE  SAFETY-WALK  "3M"  - L=5CM OU SIMILAR</t>
  </si>
  <si>
    <t>FITA CREPE ROLO DE 25 MM X 50 M</t>
  </si>
  <si>
    <t>FITA ISOLANTE DE BORRACHA AUTO FUSÃO, USO ATE 69 KV (ALTA TENSÃO)</t>
  </si>
  <si>
    <t>FITA VEDA ROSCA EM ROLOS DE 18 MM X 10 M (L X C)</t>
  </si>
  <si>
    <t>FITA VEDA ROSCA EM ROLOS DE 18 MM X 25 M (L X C)</t>
  </si>
  <si>
    <t>FITA VEDA ROSCA EM ROLOS DE 18 MM X 50 M (L X C)</t>
  </si>
  <si>
    <t>FITA VEDAROSCA 12X10</t>
  </si>
  <si>
    <t>FIXADOR   PARA   PINTURAS  A   BASE   DE  CAL 150ML</t>
  </si>
  <si>
    <t>FOICE COM CABO</t>
  </si>
  <si>
    <t>FORRA PARA PORTA DE MADEIRA 60X210CM</t>
  </si>
  <si>
    <t>FORRA PARA PORTA DE MADEIRA 90X210CM</t>
  </si>
  <si>
    <t>FORRO  DE  PVC,  FRISADO,  BRANCO,  RÉGUA  DE  20 CM, ESPESSURA DE 8 MM A 10 MM E COMPRIMENTO 6 M (SEM COLOCACAO)</t>
  </si>
  <si>
    <t>FORRO DE PVC FRISADO 0,20X9MMX40M, BRANCO 1 METRO</t>
  </si>
  <si>
    <t>FURADEIRA    E    PARAFUSADEIRA    ELÉTRICA PROFISSIONAL 220V</t>
  </si>
  <si>
    <t>FURADEIRA  DE  IMPACTO  GSB  450  RE  450W 220V</t>
  </si>
  <si>
    <t>GANCHO   PARAFUSO   ZINCADO   4,4   X   70MM C/BUCHA 8MM</t>
  </si>
  <si>
    <t>GESSO  EM  PO  PARA REVESTIMENTOS/MOLDURAS/SANCAS E USO GERAL</t>
  </si>
  <si>
    <t>GRAMPO  P/  CERCA  AÇO  GALVANIZADO,  APLICAÇÃO:  CERCA  ARAME, TAMANHO: 19 X 11 - POL, TIPO: "U",</t>
  </si>
  <si>
    <t>GRAMPO METALICO TIPO OLHAL PARA HASTE DE  ATERRAMENTO  DE  3/4'',  CONDUTOR  DE *10* A 50 MM2</t>
  </si>
  <si>
    <t>HASTE     DE     ATERRAMENTO     EM     AÇO GALVANIZADO   TIPO   CANTONEIRA   COM   2,00M   DE COMPRIMENTO, 25X25 MM E CHAPA DE 3/16"</t>
  </si>
  <si>
    <t>HASTE DE ATERRAMENTO EM AÇO COM 3,00 M  DE  COMPRIMENTO  E  DN  =  5/8",  REVESTIDA  COM BAIXA CAMADA DE COBRE, COM CONECTOR TIPO GRAMPO</t>
  </si>
  <si>
    <t>IMPERMEABILIZANTE   FLEXIVEL   BRANCO   DE BASE ACRILICA PARA COBERTURAS</t>
  </si>
  <si>
    <t>INTERRUPTOR  PARALELO  +  TOMADA  2P+T 10A, 250V, CONJUNTO MONTADO PARA EMBUTIR 4" X 2" (PLACA + SUPORTE + MÓDULOS)</t>
  </si>
  <si>
    <t>INTERRUPTOR PARALELO 10A, 250V (APENAS MODULO)</t>
  </si>
  <si>
    <t>INTERRUPTOR SIMPLES 10A, 250V, CONJUNTO MONTADO  PARA  SOBREPOR  4"  X  2"  (CAIXA  + MODULO)</t>
  </si>
  <si>
    <t>INTERRUPTORES   SIMPLES   (2   MODULOS)   + TOMADA      2P+T      10A,      250V,      CONJUNTO MONTADO  PARA  EMBUTIR  4"  X  2"  (PLACA  + SUPORTE + MODULOS)</t>
  </si>
  <si>
    <t>INTERRUPTORES  PARALELOS  (2  MÓDULOS) 10A, 250V, CONJUNTO MONTADO PARA EMBUTIR 4"X2" (PLACA + SUPORTE + MÓDULOS)</t>
  </si>
  <si>
    <t>INTERRUPTORES  PARALELOS  (3  MÓDULOS) 10A, 250V, CONJUNTO MONTADO PARA EMBUTIR 4" X 2" (PLACA + SUPORTE + MODULO)</t>
  </si>
  <si>
    <t>INTERRUPTORES PARALELOS (2 MÓDULOS) + TOMADA  2P+T  10A,  250V,  CONJUNTO  MONTADO  PARA EMBUTIR 4" X 2" (PLACA + SUPORTE + MÓDULOS)</t>
  </si>
  <si>
    <t>INTERRUPTORES SIMPLES (3 MÓDULOS) 10A, 250V,   CONJUNTO   MONTADO   PARA   EMBUTIR   4"X2" (PLACA + SUPORTE + MÓDULOS)</t>
  </si>
  <si>
    <t>JANELA 2 FOLHAS 60X40CM ALUMINIO/VIDRO</t>
  </si>
  <si>
    <t>JANELA BASCULANTE, EM ALUMÍNIO PERFIL 20, 80X60  CM  (A  X  L),  4  FLS  (1  FIXA  E  3  MÓVEIS), ACABAMENTO BRANCO OU BRILHANTE, BATENTE DE 3 A 4 CM, COM VIDRO 4 MM, SEM GUARNIÇÃO</t>
  </si>
  <si>
    <t>JOELHO   DE   REDUCAO,   PVC,   ROSCÁVEL,   90 GRAUS,  3/4"  X  1/2",  COR  BRANCA,  PARA  AGUA  FRIA PREDIAL</t>
  </si>
  <si>
    <t>JOELHO   DE   REDUCAO,   PVC,   ROSCÁVEL,   90 GRAUS, 1" X 3/4", COR BRANCA, PARA AGUA FRIA PREDIAL</t>
  </si>
  <si>
    <t>JOELHO  PVC,  90  GRAUS,  ROSCÁVEL,  1  1/4",  COR BRANCA, AGUA FRIA PREDIAL</t>
  </si>
  <si>
    <t>JOELHO  PVC,  ROSCÁVEL,  45  GRAUS,  1/2",  COR BRANCA, PARA AGUA FRIA PREDIAL</t>
  </si>
  <si>
    <t>JOELHO  PVC,  ROSCÁVEL,  45  GRAUS,  3/4",  COR BRANCA, PARA AGUA FRIA PREDIAL</t>
  </si>
  <si>
    <t>JOELHO  PVC,  ROSCÁVEL,  90  GRAUS,  1/2",  COR BRANCA, PARA AGUA FRIA PREDIAL</t>
  </si>
  <si>
    <t>JOELHO  PVC,  ROSCÁVEL,  90  GRAUS,  3/4",  COR BRANCA, PARA AGUA FRIA PREDIAL</t>
  </si>
  <si>
    <t>JOELHO  PVC,  SOLDAVEL,  90  GRAUS,  25  MM, PARA AGUA FRIA PREDIAL</t>
  </si>
  <si>
    <t>JOELHO  PVC,  SOLDAVEL,  90  GRAUS,  32  MM, PARA AGUA FRIA PREDIAL</t>
  </si>
  <si>
    <t>JOELHO  PVC,  SOLDAVEL,  PB,  90  GRAUS,  DN 100 MM, PARA ESGOTO PREDIAL</t>
  </si>
  <si>
    <t>JOELHO 100 - 45 GRAUS ESGOTO</t>
  </si>
  <si>
    <t>JOELHO 100MM ESGOTO</t>
  </si>
  <si>
    <t>JOELHO 150MM ESGOTO</t>
  </si>
  <si>
    <t>JOELHO 200 MM ESGOTO</t>
  </si>
  <si>
    <t>JOELHO 40MM .45 GRAUS ESGOTO</t>
  </si>
  <si>
    <t>JOELHO 40MM ESGOTO</t>
  </si>
  <si>
    <t>JOELHO 50MM .45 GRAUS ESGOTO</t>
  </si>
  <si>
    <t>JOELHO 50MM ESGOTO</t>
  </si>
  <si>
    <t>JOELHO 60MM ESGOTO</t>
  </si>
  <si>
    <t>JOELHO 75 MM ESGOTO</t>
  </si>
  <si>
    <t>JOELHO 75MM .45 GRAUS</t>
  </si>
  <si>
    <t>JOELHO DE MEIA POLEGADA</t>
  </si>
  <si>
    <t>JOELHO PVC COM VISITA, 90 GRAUS, DN 100 X 50 MM, SERIE NORMAL, PARA ESGOTO PREDIAL</t>
  </si>
  <si>
    <t>JOELHO PVC, ROSCÁVEL, 45 GRAUS, 1", COR BRANCA, PARA AGUA FRIA PREDIAL</t>
  </si>
  <si>
    <t>JOELHO PVC, ROSCÁVEL, 45 GRAUS, 3/4", COR BRANCA, PARA AGUA FRIA PREDIAL</t>
  </si>
  <si>
    <t>JOELHO PVC, ROSCÁVEL, 90 GRAUS, 1", COR BRANCA, PARA AGUA FRIA PREDIAL</t>
  </si>
  <si>
    <t>JOELHO PVC, SOLDÁVEL, 90 GRAUS, 20 MM, COR MARROM, PARA AGUA FRIA PREDIAL</t>
  </si>
  <si>
    <t>JOELHO PVC, SOLDÁVEL, 90 GRAUS, 25 MM, COR MARROM, PARA AGUA FRIA PREDIAL</t>
  </si>
  <si>
    <t>JOELHO PVC, SOLDÁVEL, 90 GRAUS, 32 MM, COR MARROM, PARA AGUA FRIA PREDIAL</t>
  </si>
  <si>
    <t>JOELHO PVC, SOLDÁVEL, 90 GRAUS, 40 MM, COR MARROM, PARA AGUA FRIA PREDIAL</t>
  </si>
  <si>
    <t>JOELHO PVC, SOLDÁVEL, 90 GRAUS, 50 MM, COR MARROM, PARA AGUA FRIA PREDIAL</t>
  </si>
  <si>
    <t>JOELHO PVC, SOLDAVEL, BB, 45 GRAUS, DN 40 MM, PARA ESGOTO PREDIAL</t>
  </si>
  <si>
    <t>JOELHO PVC, SOLDÁVEL, COM BUCHA DE LATÃO, 90 GRAUS, 20 MM X 1/2", PARA AGUA FRIA PREDIAL</t>
  </si>
  <si>
    <t>JOELHO PVC, SOLDÁVEL, COM BUCHA DE LATÃO, 90 GRAUS, 25 MM X 1/2", PARA AGUA FRIA PREDIAL</t>
  </si>
  <si>
    <t>JOELHO PVC, SOLDÁVEL, PB, 90 GRAUS, DN 100 MM, PARA ESGOTO PREDIAL</t>
  </si>
  <si>
    <t>JOELHO PVC, SOLDÁVEL, PB, 90 GRAUS, DN 150 MM, PARA ESGOTO PREDIAL</t>
  </si>
  <si>
    <t>JOELHO PVC, SOLDÁVEL, PB, 90 GRAUS, DN 75 MM, PARA ESGOTO PREDIAL</t>
  </si>
  <si>
    <t>JOELHO, PVC SERIE R, 45 GRAUS, DN 100 MM, PARA ESGOTO OU AGUAS PLUVIAIS PREDIAIS</t>
  </si>
  <si>
    <t>JOELHO, PVC SERIE R, 45 GRAUS, DN 100 MM, PARA ESGOTO PREDIAL</t>
  </si>
  <si>
    <t>JOELHO, PVC SERIE R, 45 GRAUS, DN 150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</si>
  <si>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</si>
  <si>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</si>
  <si>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</si>
  <si>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</si>
  <si>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50 MM, PARA ESGOTO PREDIAL</t>
  </si>
  <si>
    <t>JOELHO, PVC SERIE R, 90 GRAUS, DN 75 MM, PARA ESGOTO PREDIAL</t>
  </si>
  <si>
    <t>JOGO DE BITS COM ADAPTADOR</t>
  </si>
  <si>
    <t>JOGO DE CHAVE COMBINADA</t>
  </si>
  <si>
    <t>JOGO DE CHAVE DE FENDA</t>
  </si>
  <si>
    <t>JOGO DE CHAVE DE PRECISÃO</t>
  </si>
  <si>
    <t>JOGO DE CHAVE SOQUETE</t>
  </si>
  <si>
    <t>JUNCAO  SIMPLES,  PVC,  45  GRAUS,  DN  100  X 100 MM, SERIE NORMAL PARA ESGOTO PREDIAL</t>
  </si>
  <si>
    <t>JUNCAO SIMPLES DE REDUÇÃO, PVC, DN 100 X 50 MM, SERIE NORMAL PARA ESGOTO PREDIAL</t>
  </si>
  <si>
    <t>JUNCAO SIMPLES DE REDUÇÃO, PVC, DN 100 X 75 MM, SERIE NORMAL PARA ESGOTO PREDIAL</t>
  </si>
  <si>
    <t>KIT   DE   ACESSORIOS   PARA   BANHEIRO   EM METAL CROMADO, 5 PECAS</t>
  </si>
  <si>
    <t>KIT  PORTA  PRONTA  DE  MADEIRA,  FOLHA  MEDIA (NBR 15930) DE 600 X 2100 MM, DE 35 MM A 40 MM      DE      ESPESSURA,      NÚCLEO      SEMISSÓLIDO (SARRAFEADO),  ESTRUTURA  USINADA  PARA  FECHADURA, CAPA  LISA  EM  HDF,  ACABAMENTO  EM  PRIMER  PARA PINTURA (INCLUI MARCO, ALIZARES E DOBRADIÇAS)</t>
  </si>
  <si>
    <t>KIT  PORTA  PRONTA  DE  MADEIRA,  FOLHA  MEDIA (NBR 15930) DE 700 X 2100 MM, DE 35 MM A 40 MM      DE      ESPESSURA,      NÚCLEO      SEMISSÓLIDO (SARRAFEADO),  ESTRUTURA  USINADA  PARA  FECHADURA, CAPA  LISA  EM  HDF,  ACABAMENTO  EM  PRIMER  PARA PINTURA (INCLUI MARCO, ALIZARES E DOBRADIÇAS)</t>
  </si>
  <si>
    <t>KIT  PORTA  PRONTA  DE  MADEIRA,  FOLHA  MEDIA (NBR 15930) DE 800 X 2100 MM, DE 35 MM A 40 MM      DE      ESPESSURA,      NÚCLEO      SEMISSÓLIDO (SARRAFEADO),  ESTRUTURA  USINADA  PARA  FECHADURA, CAPA  LISA  EM  HDF,  ACABAMENTO  EM  PRIMER  PARA PINTURA (INCLUI MARCO, ALIZARES E DOBRADIÇAS)</t>
  </si>
  <si>
    <t>KIT  PORTA  PRONTA  DE  MADEIRA,  FOLHA  MEDIA (NBR 15930) DE 900 X 2100 MM, DE 35 MM A 40 MM      DE      ESPESSURA,      NÚCLEO      SEMISSÓLIDO (SARRAFEADO),  ESTRUTURA  USINADA  PARA  FECHADURA, CAPA  LISA  EM  HDF,  ACABAMENTO  EM  PRIMER  PARA PINTURA (INCLUI MARCO, ALIZARES E DOBRADIÇAS)</t>
  </si>
  <si>
    <t>LÂMINA DE SERRA MANUAL BI-METAL</t>
  </si>
  <si>
    <t>LÂMPADA    LED    20W    DE    POTÊNCIA,    LUZ BRANCA AUTOVOLT</t>
  </si>
  <si>
    <t>LÂMPADA    LED    30W    DE    POTÊNCIA,    LUZ BRANCA AUTOVOLT</t>
  </si>
  <si>
    <t>LÂMPADA    LED    40W    DE    POTÊNCIA,    LUZ BRANCA AUTOVOLT</t>
  </si>
  <si>
    <t>LÂMPADA  LED  15W  DE  POTÊNCIA,  LUZ  BRANCA AUTOVOLT, MARCA GLIGHT OU SIMILAR</t>
  </si>
  <si>
    <t>LÂMPADA  LED  50W  DE  POTÊNCIA,  LUZ  BRANCA BIVOLT, MARCA LLUM OU SIMILAR</t>
  </si>
  <si>
    <t>LATA DE TINTA A ÓLEO 3,6 L</t>
  </si>
  <si>
    <t>LATA DE TINTA ÓLEO AMARELA 3,6L</t>
  </si>
  <si>
    <t>LATA DE TINTA ÓLEO AZUL 3,6L</t>
  </si>
  <si>
    <t>LATA DE TINTA ÓLEO BRANCA 3,6 L</t>
  </si>
  <si>
    <t>LATÃO DE TINTA PARA PISO (AMARELO)</t>
  </si>
  <si>
    <t>LATÃO DE TINTA PARA PISO (AZUL)</t>
  </si>
  <si>
    <t>LAVATORIO   DE   LOUÇA   BRANCA,   SUSPENSO (SEM COLUNA), DIMENSÕES *40 X 30* CM</t>
  </si>
  <si>
    <t>LAVATORIO DE LOUÇA BRANCA, COM COLUNA, DIMENSÕES *54 X 44* CM (L X C)</t>
  </si>
  <si>
    <t>LIMAS DE AMOLAR</t>
  </si>
  <si>
    <t>LIMPA CONTATO SPRAY 300ML</t>
  </si>
  <si>
    <t>LINHA DE MADEIRA 10CM</t>
  </si>
  <si>
    <t>LINHA DE MADEIRA 12CM</t>
  </si>
  <si>
    <t>LINHA DE MADEIRA 14CM</t>
  </si>
  <si>
    <t>LINHA DE MADEIRA 16CM</t>
  </si>
  <si>
    <t>LINHA DE MADEIRA 20CM</t>
  </si>
  <si>
    <t>LINHA DE PEDREIRO LISA 100 M</t>
  </si>
  <si>
    <t>LIXA  EM  FOLHA  PARA  PAREDE  OU  MADEIRA, NUMERO 100 (COR VERMELHA)</t>
  </si>
  <si>
    <t>LIXA  EM  FOLHA  PARA  PAREDE  OU  MADEIRA, NUMERO 120 (COR VERMELHA)</t>
  </si>
  <si>
    <t>LIXA  EM  FOLHA  PARA  PAREDE  OU  MADEIRA, NUMERO 60 (COR VERMELHA)</t>
  </si>
  <si>
    <t>LIXA EM FOLHA PARA FERRO, NUMERO 100</t>
  </si>
  <si>
    <t>LIXA EM FOLHA PARA FERRO, NÚMERO 150</t>
  </si>
  <si>
    <t>LIXA EM FOLHA PARA FERRO, NUMERO 50</t>
  </si>
  <si>
    <t>LIXA, MATERIAL ÓXIDO ALUMÍNIO, TIPO LIXA FERRO, APRESENTAÇÃO FOLHA, TIPO GRÃO 100, COMPRIMENTO 275MM, LARGURA 225MM</t>
  </si>
  <si>
    <t>LIXA, MATERIAL ÓXIDO ALUMÍNIO, TIPO LIXA MASSA, APRESENTAÇÃO FOLHA, TIPO GRÃO 220, COMPRIMENTO 275MM, LARGURA 225MM</t>
  </si>
  <si>
    <t>LIXA, MATERIAL ÓXIDO ALUMÍNIO, TIPO LIXA MASSA, APRESENTAÇÃO FOLHA, TIPO GRÃO 80, COMPRIMENTO 275MM, LARGURA 225MM</t>
  </si>
  <si>
    <t>LONA   PRETA   E   BRANCA   DUPLA   FACE   200 MICRAS SILAGEM</t>
  </si>
  <si>
    <t>LONA  PLASTICA  EXTRA  FORTE  PRETA,  E  =  200 MICRA</t>
  </si>
  <si>
    <t>LONA PLÁSTICA PESADA PRETA, E = 150 MICRA</t>
  </si>
  <si>
    <t>LUMINARIA   DE   TETO   PLAFON/PLAFONIER   EM PLÁSTICO  COM  BASE  E27,  POTÊNCIA  MÁXIMA  60  W (NÃO INCLUI LÂMPADA)</t>
  </si>
  <si>
    <t>LUMINÁRIA  SOBREPOR  QUADRADA  LED  24W*, 6500K G- LIGHT OU SIMILAR UN</t>
  </si>
  <si>
    <t>LUMINÁRIA PLAFON (SOBREPOR) 22,5 X 22,5 - 18 W - 6000K - G- LIGHT OU SIMILAR UM</t>
  </si>
  <si>
    <t>LUVA   DE   CORRER   PARA  TUBO   ROSCAVEL, PVC, 1 1/2", PARA AGUA FRIA PREDIAL</t>
  </si>
  <si>
    <t>LUVA   PVC   SOLDAVEL,   25   MM,   PARA   AGUA FRIA PREDIA</t>
  </si>
  <si>
    <t>LUVA   PVC   SOLDAVEL,   40   MM,   PARA   AGUA FRIA PREDIA</t>
  </si>
  <si>
    <t>LUVA  DE  COBERTURA  ALTA  TENSÃO  TOTAL PUNHO EM VAQUETA E RASPA</t>
  </si>
  <si>
    <t>LUVA  DE  REDUÇÃO,  SOLDÁVEL,  PVC,  50  X  25 MM, PARA AGUA FRIA PREDIAL</t>
  </si>
  <si>
    <t>LUVA  EM  PVC  RÍGIDO  ROSCÁVEL,  DE  1",  PARA ELETRODUTO</t>
  </si>
  <si>
    <t>LUVA  EM  PVC  RÍGIDO  ROSCÁVEL,  DE  1/2",  PARA ELETRODUTO</t>
  </si>
  <si>
    <t>LUVA  EM  PVC  RÍGIDO  ROSCÁVEL,  DE  2",  PARA ELETRODUTO</t>
  </si>
  <si>
    <t>LUVA  EM  PVC  RÍGIDO  ROSCÁVEL,  DE  3/4",  PARA ELETRODUTO</t>
  </si>
  <si>
    <t>LUVA  SOLDÁVEL  COM  BUCHA  DE  LATÃO,  PVC, 25MM X 1/2"</t>
  </si>
  <si>
    <t>LUVA 100 ESGOTO</t>
  </si>
  <si>
    <t>LUVA 150 ESGOTO</t>
  </si>
  <si>
    <t>LUVA 200 ESGOTO</t>
  </si>
  <si>
    <t>LUVA 40 ESGOTO</t>
  </si>
  <si>
    <t>LUVA 50 ESGOTO</t>
  </si>
  <si>
    <t>LUVA BORRACHA CANO LONGO</t>
  </si>
  <si>
    <t>LUVA DE BORRACHA ISOLANTE PARA ALTA TENSÃO,
RESISTENTE A OZÔNIO, TENSÃO DE ENSAIO 2,5 KV (PAR)</t>
  </si>
  <si>
    <t>LUVA DE COURO CANO CURTO</t>
  </si>
  <si>
    <t>LUVA DE COURO CANO LONGO</t>
  </si>
  <si>
    <t>LUVA DE REDUÇÃO ROSCÁVEL, PVC, 1" X 3/4", PARA AGUA FRIA PREDIAL</t>
  </si>
  <si>
    <t>LUVA DE REDUÇÃO ROSCÁVEL, PVC, 3/4" X 1/2", PARA AGUA FRIA PREDIAL</t>
  </si>
  <si>
    <t>LUVA DE REDUÇÃO SOLDÁVEL, PVC, 25 MM X 20 MM, PARA AGUA FRIA PREDIAL</t>
  </si>
  <si>
    <t>LUVA DE REDUCAO SOLDAVEL, PVC, 32 MM X 25 MM, PARA AGUA FRIA PREDIAL</t>
  </si>
  <si>
    <t>LUVA DE REDUÇÃO SOLDÁVEL, PVC, 40 MM X 32 MM, PARA AGUA FRIA PREDIAL</t>
  </si>
  <si>
    <t>LUVA DE REDUÇÃO SOLDÁVEL, PVC, 60 MM X 50 MM, PARA AGUA FRIA PREDIAL</t>
  </si>
  <si>
    <t>LUVA EM PVC RÍGIDO ROSCÁVEL, DE 1 1/2", PARA ELETRODUTO</t>
  </si>
  <si>
    <t>LUVA EM PVC RÍGIDO ROSCÁVEL, DE 1 1/4", PARA ELETRODUTO</t>
  </si>
  <si>
    <t>LUVA EMENDA 20MM</t>
  </si>
  <si>
    <t>LUVA LISA ROSCA SOLDÁVEL, PVC D=  1/2"</t>
  </si>
  <si>
    <t>LUVA LISA ROSCA SOLDÁVEL, PVC D=  3/4"</t>
  </si>
  <si>
    <t>LUVA PVC SOLDAVEL, 20 MM, PARA ÁGUA FRIA PREDIAL</t>
  </si>
  <si>
    <t>LUVA PVC SOLDÁVEL, 25 MM, PARA ÁGUA FRIA PREDIAL</t>
  </si>
  <si>
    <t>LUVA PVC SOLDÁVEL, 32 MM, PARA ÁGUA FRIA PREDIAL</t>
  </si>
  <si>
    <t>LUVA PVC SOLDÁVEL, 40 MM, PARA ÁGUA FRIA PREDIAL</t>
  </si>
  <si>
    <t>LUVA PVC SOLDÁVEL, 50 MM, PARA ÁGUA FRIA PREDIAL</t>
  </si>
  <si>
    <t>LUVA RASPA DE COURO, CANO CURTO (PUNHO *7* CM)</t>
  </si>
  <si>
    <t>LUVA SIMPLES PVC D= 100 MM, PARA ESGOTO PREDIAL</t>
  </si>
  <si>
    <t>LUVA SOLDÁVEL COM BUCHA DE LATÃO, PVC, 20 MM X 1/2"</t>
  </si>
  <si>
    <t>LUVA SOLDÁVEL COM BUCHA DE LATÃO, PVC, 25 MM X 3/4"</t>
  </si>
  <si>
    <t>LUVA SOLDÁVEL COM BUCHA DE LATÃO, PVC, 32 MM X 1"</t>
  </si>
  <si>
    <t>MACACO JACARÉ</t>
  </si>
  <si>
    <t>MACHADO LENHADOR</t>
  </si>
  <si>
    <t>MADEIRITE PLASTIFICADO 1,10X2,20M 14MM</t>
  </si>
  <si>
    <t>MALHA  METÁLICA,   MATERIAL   AÇO   CA60,   BITOLA   4,2MM,   TAMANHO ABERTURA MALHA 10X10CM, TAMANHO 3X2M, APLICAÇÃO ESTRUTURA P/CONCRETO EM PISOS EM LAJES</t>
  </si>
  <si>
    <t>MANGOTE  2 1/2</t>
  </si>
  <si>
    <t>MANGUEIRA     PARA     GAS     -     GLP,     PVC, TRANCADA,          DIAMETRO          DE          3/8", COMPRIMENTO DE 1M (NORMATIZADA)</t>
  </si>
  <si>
    <t>MANGUEIRA  CRISTAL  PARA  NIVEL,  LISA,  PVC TRANSPARENTE, 5/16" X 1,5 MM</t>
  </si>
  <si>
    <t>MANGUEIRA  CRISTAL  TRANCADA,  PVC  COM REFORCO,  PRESSAO  DE  TRABALHO  (PT)  250 LBS/POL2, DE 1" X *3,4* MM</t>
  </si>
  <si>
    <t>MANGUEIRA  DE  PVC  FLEXIVEL  D  =  1  1/2"  (40 MM),  PARA  CONDUCAO  DE  AGUA,  SERVIÇOS LEVES E MÉDIOS</t>
  </si>
  <si>
    <t>MANGUEIRA DE NÍVEL DE 10M</t>
  </si>
  <si>
    <t>MANGUEIRA JARDIM, MATERIAL POLIESTER REFORÇADO, DIAMETRO 1/2 POL, ESPESSURA 2 MM, PRESSÃO MAXIMA 6 BAR, COMPRIMENTO 60MTS, COR AZUL.</t>
  </si>
  <si>
    <t>MARRETA  1KG  -  MARRETA  MATERIAL:  AÇO  FORJADO  E  TEMPERADO, MATERIAL CABO: MADEIRA, PESO: 1 KG, TIPO: OITAVADO</t>
  </si>
  <si>
    <t>MARRETA  5  KG  -  MARRETA  MATERIAL:  AÇO  FORJADO  E  TEMPERADO, MATERIAL CABO: MADEIRA, PESO: 5 KG, TIPO: OITAVADO</t>
  </si>
  <si>
    <t>MARRETA DE 2KG - - MARRETA MATERIAL: AÇO FORJADO E TEMPERADO, MATERIAL CABO: MADEIRA, PESO: 2KG, TIPO: OITAVADO</t>
  </si>
  <si>
    <t>MARRETA DE 3 KG - MARRETA MATERIAL: AÇO FORJADO E TEMPERADO, MATERIAL CABO: MADEIRA, PESO: 3 KG, TIPO: OITAVADO</t>
  </si>
  <si>
    <t>MARTELETE  ROTATIVO   E  ROMPEDOR  820W GBH2-24D 110V/220</t>
  </si>
  <si>
    <t>MARTELO Nº 25 - CABO DE MADEIRA ANATÔMICO</t>
  </si>
  <si>
    <t>MÁSCARA   RESPIRADOR   FACIAL   C/   FILTRO PINTURA VO/GA</t>
  </si>
  <si>
    <t>MÁSCARA COM FILTRO RESPIRADOR - MÁSCARA PROTEÇÃO RESP. C/ ANVISA  MODELO:  RESPIRADOR  DOBRÁVEL,  TIPO  BICO  DE  PATO,  MATERIAL: CAMADAS  FIBRAS  SINTÉTICAS,  FILTRO:  EFICIÊNCIA  FILTRAÇÃO  MÍN.  94%  S, CLASSE:  PFF2,   N95   OU   EQUIVALENTE  ,   ADICIONAL:   CARVÃO   ATIVADO   , COMPONENTE:  CLIPE  NASAL  ,  TIPO  FIXÇÃO:  TIRAS  VEDAÇÃO  ANATÔMICA  , ADICIONAL 2: C/ VÁLVULA , COR: C/ COR , TAMANHO: ADULTO , ESTERILIDADE: DESCARTÁVEL</t>
  </si>
  <si>
    <t>MASSA       ACRÍLICA       PARA       SUPERFICIES INTERNAS E EXTERNAS</t>
  </si>
  <si>
    <t>MASSA     CORRIDA     PVA     PARA     PAREDES INTERNAS</t>
  </si>
  <si>
    <t>MASSA ADESIVA EPÓXI DUREPOXI 250G</t>
  </si>
  <si>
    <t>MASSA PARA MADEIRA INTERIOR E EXTERIOR</t>
  </si>
  <si>
    <t>MATA JUNTA TÊ SISTEMA X, D= 20X10 MM</t>
  </si>
  <si>
    <t>MICTORIO   SIFONADO   LOUCA   BRANCA   SEM COMPLEMENTOS</t>
  </si>
  <si>
    <t>NÍVEL DE BOLHA - NÍVEL BOLHA, MATERIAL CORPO ALUMÍNIO, TIPO BOLHA CURVADA  PLÁSTICO,  COMPRIMENTO400  MM,  QUANTIDADE  POSIÇÃO  BOLHA  1  - BOLHA TRANSVERSAL, 1 A 90E 1 A 45</t>
  </si>
  <si>
    <t>ÓLEO DESENGRIPANTE EM SPRAY</t>
  </si>
  <si>
    <t>PÁ  QUADRADA  -  PÁ  MATERIAL:  AÇO,  COMPRIMENTO  CABO:  1,30  M,
APLICAÇÃO: CONSTRUÇÃO CIVIL, TAMANHO: 290 X 250 MM, MATERIAL CABO: MADEIRA, FORMATO: QUADRADA</t>
  </si>
  <si>
    <t>PÁ DE BICO - MATERIAL CABO: MADEIRA, APLICAÇÃO: CONSTRUÇÃO CIVIL, MATERIAL:  AÇO,  FORMATO:  DE  BICO,  TAMANHO:  300  MM,  COMPRIMENTO CABO: 1,30 M,</t>
  </si>
  <si>
    <t>PARAFUSO      NIQUELADO      3      1/2"      COM ACABAMENTO  CROMADO  PARA  FIXAR  PEÇA SANITÁRIA,  INCLUI  PORCA  CEGA,  ARRUELA  E BUCHA DE NYLON TAMANHO S-10</t>
  </si>
  <si>
    <t>PARAFUSO     ZINCADO,     SEXTAVADO,     COM ROSCA          INTEIRA,          DIAMETRO          5/8", COMPRIMENTO 2 1/4"</t>
  </si>
  <si>
    <t>PARAFUSO ZINCADO ROSCA SOBERBA 5/16 " X 110 MM, PARA TELHA FIBROCIMENTO</t>
  </si>
  <si>
    <t>PASTILHA DE CLORO MULTIFUNÇÃO: CAIXA COM 72 PASTILHAS PARA 30 MIL LITROS DE ÁGUA</t>
  </si>
  <si>
    <t>PEDRA  BRITADA  N.  1  (9,5  A  19  MM)  POSTO PEDREIRA/FORNECEDOR, SEM FRETE</t>
  </si>
  <si>
    <t>PEDRA  BRITADA  N.  2  (19  A  38  MM)  POSTO PEDREIRA/FORNECEDOR, SEM FRETE</t>
  </si>
  <si>
    <t>PENEIRA PARA AREIA FINA</t>
  </si>
  <si>
    <t>PENEIRA PARA AREIA GROSSA</t>
  </si>
  <si>
    <t>PENEIRA QUADRADA 50X40</t>
  </si>
  <si>
    <t>PENEIRA REDONDA</t>
  </si>
  <si>
    <t>PICARETA ALVIÃO TAMANHO 4 COM CABO DE MADEIRA 90 CM</t>
  </si>
  <si>
    <t>PINCEL  PINTURA  PREDIAL  MATERIAL  CERDAS  PELO  ORELHA  DE  BOI,  TIPO  CABO CURTO,   TAMANHO   3   POL,   FORMATO   RETANGULAR,   MATERIAL   CABO   MADEIRA, CACTERISTICAS ADICIONAIS COM VIROLAÇÃO AÇO ESTANHADO.</t>
  </si>
  <si>
    <t>PINCEL  PINTURA  PREDIAL  MATERIALCERDAS  PELO  ORELHA  DE  BOI,  TIPO  CABO CURTO,   TAMANHO   2   POL,   FORMATO   RETANGULAR,   MATERIAL   CABO   MADEIRA, CACTERISTICAS ADICIONAIS COM VIROLAÇÃO AÇO ESTANHADO.</t>
  </si>
  <si>
    <t>PINCEL 1"</t>
  </si>
  <si>
    <t>PINCEL BROCHA</t>
  </si>
  <si>
    <t>PINCEL CHATO (TRINCHA) CERDAS GRIS 1.1/2 " (38 MM)</t>
  </si>
  <si>
    <t>PINCEL DE TRINCHA N°3</t>
  </si>
  <si>
    <t>PINCEL DE TRINCHA N°4</t>
  </si>
  <si>
    <t>PINCEL RETANGULAR</t>
  </si>
  <si>
    <t>PINCEL ROLO ESPUMA 15 CM</t>
  </si>
  <si>
    <t>PINCEL ROLO ESPUMA 23 CM</t>
  </si>
  <si>
    <t>PINCEL ROLO LÃ 15 CM</t>
  </si>
  <si>
    <t>PINCEL ROLO LÃ 23 CM</t>
  </si>
  <si>
    <t>PINCEL ROLO LÃ 9 CM</t>
  </si>
  <si>
    <t>PINCEL TRINCHA  2"</t>
  </si>
  <si>
    <t>PINCEL TRINCHA 2 1/2"</t>
  </si>
  <si>
    <t>PINCEL TRINCHA TAMANHO GRANDE</t>
  </si>
  <si>
    <t>PINCEL TRINCHA TAMANHO MÉDIO</t>
  </si>
  <si>
    <t>PINCEL TRINCHA TAMANHO PEQUENO</t>
  </si>
  <si>
    <t>PINOS   DE   FIXAÇÃO   PARA   MAÇANETAS   DE FECHADURA PORTA</t>
  </si>
  <si>
    <t>PISO   DE   BORRACHA   PASTILHADO   EM PLACAS 50 X 50 CM, E = *3,5* MM, PARA COLA, PRETO</t>
  </si>
  <si>
    <t>PISO DE BORRACHA 50X50</t>
  </si>
  <si>
    <t>PLACA  DE  GESSO  PARA  FORRO,  *60  X  60* CM, ESPESSURA DE 12 MM (SEM COLOCAÇÃO)</t>
  </si>
  <si>
    <t>PLUG   PVC   ROSCAVEL,      1/2",      AGUA   FRIA PREDIAL (NBR 5648)</t>
  </si>
  <si>
    <t>PLUG MACHO 2P + T, ABNT, DE EMBUTIR, 10A</t>
  </si>
  <si>
    <t>PLUG TOMADA MACHO</t>
  </si>
  <si>
    <t>PLUGUE T 2P+T MULTIPLO 3 SAIDAS 10A</t>
  </si>
  <si>
    <t>PLUGUE T 2P+T MULTIPLO 3 SAIDAS 20A</t>
  </si>
  <si>
    <t>PNEU CARRO DE MÃO REFORÇADO</t>
  </si>
  <si>
    <t>PORCA    ZINCADA,    SEXTAVADA,    DIAMETRO 5/16"</t>
  </si>
  <si>
    <t>PORTA    CADEADO    EM    AÇO    GALVANIZADO, COMPRIMENTO DE 3 1/2"</t>
  </si>
  <si>
    <t>PORTA   DE   ABRIR   EM   ACO   COM   DIVISAO HORIZONTAL    PARA   VIDROS,    COM    FUNDO ANTICORROSIVO/PRIMER DE PROTECAO, SEM GUARNICAO/ALIZAR/VISTA, VIDROS NAOINCLUSOS, 80 X 210 CM</t>
  </si>
  <si>
    <t>PORTA   DE   MADEIRA,   FOLHA   MEDIA   (NBR 15930) DE 800 X 2100 MM, DE 35 MM A 40 MM DE
ESPESSURA,  NÚCLEO  SEMISSÓLIDO  (SARRAFEADO),  CAPA LISA EM HDF, ACABAMENTO EM PRIMER PARA PINTURA</t>
  </si>
  <si>
    <t>PORTA   DE   MADEIRA,   FOLHA   MEDIA   (NBR 15930) DE 900 X 2100 MM, DE 35 MM A 40 MM DE ESPESSURA,  NÚCLEO  SEMISSÓLIDO  (SARRAFEADO),  CAPA LISA EM HDF, ACABAMENTO EM PRIMER PARA PINTURA</t>
  </si>
  <si>
    <t>PORTA EM PVC, SANFONADA, 600 X 2100M</t>
  </si>
  <si>
    <t>PORTA EM PVC, SANFONADA, 700 X 2100M</t>
  </si>
  <si>
    <t>PRANCHA  NÃO  APARELHADA  *6X40*  CM, EM    MAÇARANDUBA/MASSARANDUBA,    ANGELIM    OU EQUIVALENTE DA REGIÃO - BRUTA</t>
  </si>
  <si>
    <t>PREGO 1 1/2 X13</t>
  </si>
  <si>
    <t>PREGO 2 1/2 X 13</t>
  </si>
  <si>
    <t>PREGO 3X8</t>
  </si>
  <si>
    <t>PREGO ARDOX COM CABEÇA, MATERIAL ARAME PARA PREGO, TIPO CABEÇA CÔNICA AXACREZADA,  TIPO  CORPO  ESPIRAL,  TIPO  PONTA  DIAMANTE.  BITOLA  17X21MM ACABAMENTO SUPERFICIAL POLIDO, APLICAÇÃO PLATAFORMA SACO 1KG</t>
  </si>
  <si>
    <t>PREGO DE AÇO POLIDO COM CABECA 10 X 10 (7/8 X 17)</t>
  </si>
  <si>
    <t>PREGO DE ACO POLIDO COM CABECA 19 X 33 (3 X 9)</t>
  </si>
  <si>
    <t>PREGO DE AÇO POLIDO COM CABECA 19 X 36 (3 1/4 X 9)</t>
  </si>
  <si>
    <t>PREGO DE ACO POLIDO COM CABECA 22 X 48 (4 1/4 X 5)</t>
  </si>
  <si>
    <t>PREGO LINHA 5X5</t>
  </si>
  <si>
    <t>PREGO RIPAR</t>
  </si>
  <si>
    <t>PROLONGADOR/EXTENSOR   PARA   ROLO   DE PINTURA 3 M</t>
  </si>
  <si>
    <t>PRUMO DE PAREDE EM AÇO 400 G</t>
  </si>
  <si>
    <t>PULSADOR  CAMPAINHA  10A,  250V  (APENAS MODULO)</t>
  </si>
  <si>
    <t>PULSADOR CAMPAINHA 10A, 250V, CONJUNTO MONTADO PARA EMBUTIR 4" X 2" (PLACA + SUPORTE + MÓDULO)</t>
  </si>
  <si>
    <t>QUADRO         DE         DISTRIBUICAO,         SEM BARRAMENTO, EM PVC, DE EMBUTIR, PARA 6 DISJUNTORES NEMA OU 8 DISJUNTORES DIN</t>
  </si>
  <si>
    <t>QUADRO       DE       DISTRIBUIÇÃO,       SEM BARRAMENTO,    EM    PVC,    DE   SOBREPOR,    PARA   6 DISJUNTORES NEMA OU 8 DISJUNTORES DIN</t>
  </si>
  <si>
    <t>QUADRO       DE       DISTRIBUIÇÃO,       SEM BARRAMENTO,   EM   PVC,   DE   EMBUTIR,   PARA   12 DISJUNTORES NEMA OU 16 DISJUNTORES DIN</t>
  </si>
  <si>
    <t>QUADRO       DE       DISTRIBUIÇÃO,       SEM BARRAMENTO,   EM   PVC,   DE   EMBUTIR,   PARA   18 DISJUNTORES NEMA OU 24 DISJUNTORES DIN</t>
  </si>
  <si>
    <t>QUADRO       DE       DISTRIBUIÇÃO,       SEM BARRAMENTO,   EM   PVC,   DE   EMBUTIR,   PARA   27 DISJUNTORES NEMA OU 36 DISJUNTORES DIN</t>
  </si>
  <si>
    <t>QUADRO  DE  DISTRIBUIÇÃO,  EM  PVC,  DE EMBUTIR,  COM BARRAMENTO  TERRA /  NEUTRO,  PARA 12 DISJUNTORES NEMA OU 16 DISJUNTORES DIN</t>
  </si>
  <si>
    <t>QUADRO  DE  DISTRIBUIÇÃO,  EM  PVC,  DE EMBUTIR,  COM BARRAMENTO  TERRA /  NEUTRO,  PARA 18 DISJUNTORES NEMA OU 24 DISJUNTORES DIN</t>
  </si>
  <si>
    <t>QUADRO  DE  DISTRIBUIÇÃO,  EM  PVC,  DE EMBUTIR,  COM BARRAMENTO  TERRA /  NEUTRO,  PARA 27 DISJUNTORES NEMA OU 36 DISJUNTORES DIN</t>
  </si>
  <si>
    <t>QUADRO DE DISTRIBUIÇÃO COM BARRAMENTO TRIFÁSICO,    DE    EMBUTIR,    EM    CHAPA    DE    AÇO GALVANIZADO,   PARA   18   DISJUNTORES   DIN,   100A, INCLUINDO BARRAMENTO</t>
  </si>
  <si>
    <t>QUADRO DE DISTRIBUIÇÃO COM BARRAMENTO TRIFÁSICO,    DE    EMBUTIR,    EM    CHAPA    DE    AÇO GALVANIZADO, PARA 12 DISJUNTORES DIN, 100A</t>
  </si>
  <si>
    <t>QUADRO DE DISTRIBUICAO,         SEM BARRAMENTO, EM PVC, DE EMBUTIR, PARA 12 DISJUNTORES NEMA OU 16 DISJUNTORES DIN</t>
  </si>
  <si>
    <t>RALO    LINEAR    GRELHA    CROMADA    15X100 COLETOR  SAIDA  LATERAL  COM  TELA  ANTI- INSETO</t>
  </si>
  <si>
    <t>RALO  SECO  PVC  CONICO,  100  X  40  MM,  COM GRELHA QUADRADA BRANCA</t>
  </si>
  <si>
    <t>REBITE    POP    DE    ALUMINIO    DE    REPUXO 4.0X12MM</t>
  </si>
  <si>
    <t>REBITE   DE   REPUXO   EM   ALUMÍNIO   VAZADO, DIÂMETRO 3,2 X 8 MM DE COMPRIMENTO (1KG = 1025 UNIDADES) (1kg)</t>
  </si>
  <si>
    <t>REDUTOR  QUÍMICO  TIPO  2002   ACABAMENTO (THINNER)  (1L)</t>
  </si>
  <si>
    <t>REFLETOR   SLIM   LED   100W   DE   POTÊNCIA, BRANCO  FRIO,  6500K,  AUTOVOLT,  MARCA  G-LIGHT  OU SIMILAR</t>
  </si>
  <si>
    <t>REFLETOR   SLIM   LED   200W   DE   POTÊNCIA, BRANCO  FRIO,  6500K,  AUTOVOLT,  MARCA  G-LIGHT  OU SIMILAR</t>
  </si>
  <si>
    <t>REFLETOR SIMPLES  LED  150W  DE POTÊNCIA, BRANCO FRIO, 6500K, BIVOLT</t>
  </si>
  <si>
    <t>REGISTRO     GAVETA     BRUTO     EM     LATAO FORJADO, BITOLA 1/2 " (REF 1509)</t>
  </si>
  <si>
    <t>REGISTRO     GAVETA     BRUTO     EM     LATAO FORJADO, BITOLA 3/4 " (REF 1509)</t>
  </si>
  <si>
    <t>REGISTRO    GAVETA    COM    ACABAMENTO    E CANOPLA CROMADOS, SIMPLES, BITOLA 1 " (REF 1509)</t>
  </si>
  <si>
    <t>REGISTRO    PRESSÃO    COM    ACABAMENTO    E CANOPLA CROMADA, SIMPLES, BITOLA 1/2 " (REF 1416)</t>
  </si>
  <si>
    <t>REGISTRO    PRESSÃO    COM    ACABAMENTO    E CANOPLA CROMADA, SIMPLES, BITOLA 3/4 " (REF 1416)</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</si>
  <si>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</si>
  <si>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</si>
  <si>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</si>
  <si>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50   MM,   COM   CORPO DIVIDIDO</t>
  </si>
  <si>
    <t>REGISTRO  PRESSÃO  BRUTO  EM  LATÃO  FORJADO, BITOLA 1/2 " (REF 1400)</t>
  </si>
  <si>
    <t>REGISTRO  PRESSÃO  BRUTO  EM  LATÃO  FORJADO, BITOLA 3/4 " (REF 1400)</t>
  </si>
  <si>
    <t>REGISTRO DE ESFERA, PVC, COM VOLANTE, VS,
SOLDÁVEL, DN 40 MM, COM CORPO DIVIDIDO</t>
  </si>
  <si>
    <t>REGISTRO DE GAS COM MANGUEIRA</t>
  </si>
  <si>
    <t>REGISTRO DE PRESSÃO PVC, SOLDÁVEL, VOLANTE SIMPLES, DE 20MM</t>
  </si>
  <si>
    <t>REGUA DE ALUMINIO PARA PEDREIRO 2 X 1 "</t>
  </si>
  <si>
    <t>REGULADOR PARA GÁS SEM MANGUEIRA</t>
  </si>
  <si>
    <t>REJUNTE CIMENTICIO, INCOLOR   5kg</t>
  </si>
  <si>
    <t>RELE  FOTOCELULA NA</t>
  </si>
  <si>
    <t>RELE FOTOCELULA NF</t>
  </si>
  <si>
    <t>RELE FOTOELETRICO MODELO RFO/98 220W</t>
  </si>
  <si>
    <t>REMOVEDOR DE PINTURA ÓLEO OU ESMALTE</t>
  </si>
  <si>
    <t>RESINA ACRILICA BASE AGUA - COR BRANCA</t>
  </si>
  <si>
    <t>REVESTIMENTO  EM  CERAMICA  ESMALTADA
COMERCIAL, PEI MENOR OU IGUAL A 3, FORMATO MENOR OU IGUAL A 2025 CM2</t>
  </si>
  <si>
    <t>RIPA      APARELHADA      *1,5X5*CM,       EM MAÇARANDUBA, ANGELIM OU EQUIVALENTE DA REGIÃO - BRUTA</t>
  </si>
  <si>
    <t>RISCADEIRA 50CM</t>
  </si>
  <si>
    <t>RODAFORRO  EM  PVC,  PARA  FORRO  DE  PVC, COMPRIMENTO 6 M</t>
  </si>
  <si>
    <t>ROLO  DE  ESPUMA  POLIESTER  10  CM  (SEM CABO)</t>
  </si>
  <si>
    <t>ROLO  DE  ESPUMA  POLIESTER  15  CM  (SEM CABO)</t>
  </si>
  <si>
    <t>ROLO DE LA DE CARNEIRO 23 CM (SEM CABO)</t>
  </si>
  <si>
    <t>ROLO DE LÃ DE CARNEIRO 5 CM (SEM CABO)</t>
  </si>
  <si>
    <t>RUFO PARA TELHA ESTRUTURAL DE FIBROCIMENTO 1 ABA (SEM AMIANTO)</t>
  </si>
  <si>
    <t>SACHO PARA JARDINAGEM</t>
  </si>
  <si>
    <t>SACO DE CAL 20KG</t>
  </si>
  <si>
    <t>SELADOR TINTA PREDIAL ASPECTO FISICO LIQUIDO. METOD. APLICAÇÃO ROLO/PINCEL/TRINCHA     OU     REVOLVER,     APLICAÇÃO     SUPERFÍCIES     POROSAS REBOCO/CONCRETO/FIBROCIMENTO, TIPO ACRILICO 18 LITROS</t>
  </si>
  <si>
    <t>SELANTE  TIPO  VEDA  CALHA  PARA  METAL  E FIBROCIMENTO</t>
  </si>
  <si>
    <t>SELANTE DE BASE ASFÁLTICA PARA VEDAÇÃO</t>
  </si>
  <si>
    <t>SENSOR  DE  PRESENCA  BIVOLT  DE  PAREDE COM FOTOCELULA PARA QUALQUER TIPO DE LAMPADA  POTENCIA  MAXIMA  *1000*  W,  USO INTERNO</t>
  </si>
  <si>
    <t>SERROTE Nº 20</t>
  </si>
  <si>
    <t>SIFÃO    /    TUBO    SINFONADO    EXTENSÍVEL/ SANFONADO, UNIVERSAL/ SIMPLES, ENTRE *50 A 70* CM, DE PLÁSTICO BRANCO</t>
  </si>
  <si>
    <t>SIFAO    PLASTICO    EXTENSIVEL    UNIVERSAL, TIPO COPO</t>
  </si>
  <si>
    <t>SIFÃO  DUPLO  SANFONADO  TUBO  EXTENSIVO UNIVERSAL TANQUE PIA</t>
  </si>
  <si>
    <t>SIFAO  PLASTICO  TIPO  COPO  PARA  PIA  OU LAVATORIO, 1 X 1.1/2 "</t>
  </si>
  <si>
    <t>SISTEMA EXTERNO COTOVELO JUNTA L 40MM</t>
  </si>
  <si>
    <t>SOLVENTE PARA TINTA ESMALTE SINTÉTICO</t>
  </si>
  <si>
    <t>SULFATO DE ALUMÍNIO, CONCENTRADO, BALDE COM 20 QUILOS</t>
  </si>
  <si>
    <t>SUPORTE P/ CALHA</t>
  </si>
  <si>
    <t>SUPORTE PARA ROLO DE PINTURA 10 CM</t>
  </si>
  <si>
    <t>SUPORTE PARA ROLO DE PINTURA 15 CM</t>
  </si>
  <si>
    <t>SUPORTE PARA TV LCD/LED UNIVERSAL</t>
  </si>
  <si>
    <t>TABUA   *2,5   X   30   CM   EM   PINUS,   MISTA   OU EQUIVALENTE DA REGIÃO - BRUTA</t>
  </si>
  <si>
    <t>TABUA   APARELHADA   *2,5   X   30*   CM,   EM MACARANDUBA,  ANGELIM  OU  EQUIVALENTE DA REGIAO</t>
  </si>
  <si>
    <t>TABUA  *2,5  X  23*  CM  EM  PINUS,  MISTA  OU EQUIVALENTE DA REGIÃO - BRUTA</t>
  </si>
  <si>
    <t>TÁBUA 20 CM 3M</t>
  </si>
  <si>
    <t>TÁBUA 30 CM 3M</t>
  </si>
  <si>
    <t>TÁBUA 50 CM 3M</t>
  </si>
  <si>
    <t>TALHADEIRA COM PUNHO DE PROTECAO *20 X 250* MM</t>
  </si>
  <si>
    <t>TAMBOR METALICO C/TAMPA REMOVÍVEL</t>
  </si>
  <si>
    <t>TAMPA CEGA EM PVC PARA CONDULETE 4 X 2"</t>
  </si>
  <si>
    <t>TÊ  –  CONEXÃO  PARA  TUBOS-SOLDÁVEL-MATERIAL  PVC-  CLORETO  DE  POLIVINILA, DIÂMETRO  ENTRADA  32MM,  DIÂMETRO  DE  SAÍDA  25MM,  COMPRIMENTO  TOTAL 78MM, ALTURA 39MM, PESO 54GR, NORMAS TÉCNICAS NBR5.648</t>
  </si>
  <si>
    <t>TÊ  –  CONEXÃO  PARA  TUBOS-SOLDÁVEL-MATERIAL  PVC-  CLORETO  DE  POLIVINILA, DIÂMETRO  ENTRADA  50MM,  DIÂMETRO  DE  SAÍDA  25MM,  COMPRIMENTO  TOTAL 117MM, ALTURA 52MM, PESO 121GR, NORMAS TÉCNICAS NBR5.648</t>
  </si>
  <si>
    <t>TÊ – CONEXÃO PARA TUBOS- SOLDÁVEL-MATERIAL PVC-  CLORETO  DE POLIVINILA, DIÂMETRO  ENTRADA  25MM,  DIÂMETRO  DE  SAÍDA  20MM,  COMPRIMENTO  TOTAL 63MM, ALTURA 31MM, PESO 37GR, NORMAS TÉCNICAS NBR5.648</t>
  </si>
  <si>
    <t>TE  SANITARIO,  PVC,  DN  100  X  50  MM,  SERIE NORMAL, PARA ESGOTO PREDIAL</t>
  </si>
  <si>
    <t>TE  SANITARIO,  PVC,  DN  100 X  100  MM,  SERIE NORMAL, PARA ESGOTO PREDIAL</t>
  </si>
  <si>
    <t>TÊ 100X100 ESGOTO</t>
  </si>
  <si>
    <t>TÊ 100X50 ESGOTO</t>
  </si>
  <si>
    <t>TÊ 150 ESGOTO</t>
  </si>
  <si>
    <t>TÊ 200 ESGOTO</t>
  </si>
  <si>
    <t>TÊ 40 ESGOTO</t>
  </si>
  <si>
    <t>TÊ 50 ESGOTO</t>
  </si>
  <si>
    <t>TÊ 75 ESGOTO</t>
  </si>
  <si>
    <t>TE SOLDÁVEL, PVC, 90 GRAUS, 20 MM, PARA AGUA FRIA PREDIAL (NBR 5648)</t>
  </si>
  <si>
    <t>TE SOLDÁVEL, PVC, 90 GRAUS, 25 MM, PARA AGUA FRIA PREDIAL (NBR 5648)</t>
  </si>
  <si>
    <t>TE SOLDÁVEL, PVC, 90 GRAUS, 32 MM, PARA AGUA FRIA PREDIAL (NBR 5648)</t>
  </si>
  <si>
    <t>TE SOLDÁVEL, PVC, 90 GRAUS, 40 MM, PARA AGUA FRIA PREDIAL (NBR 5648)</t>
  </si>
  <si>
    <t>TE SOLDÁVEL, PVC, 90 GRAUS,50 MM, PARA AGUA FRIA PREDIAL (NBR 5648)</t>
  </si>
  <si>
    <t>TE,  PVC,  SÉRIE  R,  75  X  75  MM,  PARA  ESGOTO  OU AGUAS PLUVIAIS PREDIAIS</t>
  </si>
  <si>
    <t>TE, PVC, SÉRIE R, 100 X 100 MM, PARA ESGOTO OU AGUAS PLUVIAIS PREDIAIS</t>
  </si>
  <si>
    <t>TÊ, PVC, SÉRIE R, 100 X 75 MM, PARA ESGOTO OU AGUAS PLUVIAIS PREDIAIS</t>
  </si>
  <si>
    <t>TÊ, PVC, SÉRIE R, 150 X 100 MM, PARA ESGOTO OU AGUAS PLUVIAIS PREDIAIS</t>
  </si>
  <si>
    <t>TÊ, PVC, SÉRIE R, 150 X 150 MM, PARA ESGOTO OU AGUAS PLUVIAIS PREDIAIS</t>
  </si>
  <si>
    <t>TELA  DE  AÇO  SOLDADA  NERVURADA,  CA-60, Q-61,  (0,97  KG/M2),  DIAMETRO  DO  FIO  =  3,4
MM,  LARGURA  =  2,45  M,  ESPACAMENTO  DA MALHA = 15 X 15 CM</t>
  </si>
  <si>
    <t>TELA DE AÇO SOLDADA NERVURADA, CA-60, Q-159,
(2,52 KG/M2), DIÂMETRO DO FIO = 4,5 MM, LARGURA = 2,45 M, ESPAÇAMENTO DA MALHA = 10 X 10 CM</t>
  </si>
  <si>
    <t>TELA DE AÇO SOLDADA NERVURADA, CA-60, Q-196, (3,11 KG/M2), DIÂMETRO DO FIO = 5,0 MM, LARGURA = 2,45 M, ESPAÇAMENTO DA MALHA = 10 X 10 CM</t>
  </si>
  <si>
    <t>TELA DE AÇO SOLDADA NERVURADA, CA-60, Q-283 (4,48 KG/M2), DIÂMETRO DO FIO = 6,0 MM, LARGURA = 2,45 X 6,00 M DE COMPRIMENTO, ESPAÇAMENTO DA MALHA = 10 X 10 CM</t>
  </si>
  <si>
    <t>TELA DE AÇO SOLDADA NERVURADA, CA-60, Q-61, (0,97 KG/M2), DIÂMETRO DO FIO = 3,4 MM, LARGURA =
2,45 M, ESPAÇAMENTO DA MALHA = 15 X 15 CM</t>
  </si>
  <si>
    <t>TELHA    DE    FIBRA    DE    VIDRO    ONDULADA INCOLOR, E = 0,6 MM, DE *0,50 X 2,44* M</t>
  </si>
  <si>
    <t>TELHA  DE  FIBROCIMENTO  ONDULADA  E  =  4 MM, DE 2,44 X 0,50 M (SEM AMIANTO)</t>
  </si>
  <si>
    <t>TELHA  DE  FIBROCIMENTO  ONDULADA  E  =  6 MM, DE 2,44 X 1,10 M (SEM AMIANTO)</t>
  </si>
  <si>
    <t>TELHA DE BARRO / CERÂMICA, NÃO ESMALTADA, TIPO COLONIAL, CANAL, PLAN, PAULISTA, COMPRIMENTO DE *44 A 50* CM, RENDIMENTO DE COBERTURA DE *26* TELHAS/M2</t>
  </si>
  <si>
    <t>TELHA DE FIBROCIMENTO E = 6 MM, DE 4,10 X 1,06 M (SEM AMIANTO)</t>
  </si>
  <si>
    <t>TELHA ESTRUTURAL DE FIBROCIMENTO 1 ABA, DE 0,52 X 4,00 M (SEM AMIANTO)</t>
  </si>
  <si>
    <t>TELHA ESTRUTURAL DE FIBROCIMENTO 2 ABAS, DE 1,00 X 3,00 M (SEM AMIANTO)</t>
  </si>
  <si>
    <t>TELHA FIBROCIMENTO 2,44X1,10</t>
  </si>
  <si>
    <t>TELHA ONDULADA EM AÇO ZINCADO, ALTURA DE
17  MM,  ESPESSURA  DE  0,50  MM,  LARGURA  ÚTIL  DE APROXIMADAMENTE 985 MM, SEM PINTURA</t>
  </si>
  <si>
    <t>TELHA PLÁSTICO 2 ONDAS</t>
  </si>
  <si>
    <t>TELHA POLICARBONATO TRANSLÚCIDA 2,44X0,50M</t>
  </si>
  <si>
    <t>TESOURA DE PODAÇÃO</t>
  </si>
  <si>
    <t>TIJOLO MACIÇO - TIJOLO COMUM DE 9 X 5,3 X 19CM</t>
  </si>
  <si>
    <t>TIJOLO,   MATERIAL   BARRO   COZIDO,   TIPO   MACIÇO.   COMPRIMENTO   20CM, LARGURA10CM,  ESPESSURA 05CM,  PESO  2.000GRS,  COR  VERMELHA,  APLICAÇÃO: CONSTRUÇÃO CIVIL. 6 FUROS</t>
  </si>
  <si>
    <t>TIJOLO,  MATERIAL BARRO COZIDO, TIPO FURADO COMPRIMENTO 9 FUROS, ESPESURA DE 11,5 X 14 X 24CM</t>
  </si>
  <si>
    <t>TIJOLO, MATERIAL BARRO COZIDO, TIPO FURADO COMPRIMENTO 19 CM, LARGURA 19 CM ESPESSURA 9 CM ALTURAL COM 8 FUROS. APLICAÇÃO: CONSTRUÇÃO CIVIL.</t>
  </si>
  <si>
    <t>TIJOLOS INTERTRAVADOS DIMENSÃO 20X10 6 CM</t>
  </si>
  <si>
    <t>TINNER DILUENTE</t>
  </si>
  <si>
    <t>TINTA    LATEX    ACRILICA    STANDARD,    COR BRANCA</t>
  </si>
  <si>
    <t>TINTA  ASFÁLTICA  IMPERMEABILIZANTE  DILUÍDA EM SOLVENTE, PARA MATERIAIS CIMENTÍCIOS, METAL E MADEIRA - 1 LITRO</t>
  </si>
  <si>
    <t>TINTA ACRILICA LATEX, APLICAÇÕES EM SUPERFICIES POROSAS REBOBO/ GESSO/ CONCRETO/ MADEIRA TIPO ACABAMENTO - GALÃO COM 18 LITROS</t>
  </si>
  <si>
    <t>TINTA ACRÍLICA PREMIUM PARA PISO</t>
  </si>
  <si>
    <t>TINTA AEROSOL USO GERAL</t>
  </si>
  <si>
    <t>TINTA ESMALTE SINTÉTICO STANDARD BRILHANTE</t>
  </si>
  <si>
    <t>TINTA ESMATEC, APLICAÇÃO: ALVENARIA, TIPO ACABAMENTO BRILHANTE, COR BEGE, APLICAÇÃO INTERNA E EXTERNA 3,6LITROS.</t>
  </si>
  <si>
    <t>TINTA INDUSTRIAL, TIPO ÉPOXI, APLICAÇÃO: INTERNA E EXTERNA, COR CINZA, TIPO ACABAMENTO BRILHANTE, SUPERFICIE DE APLICAÇÃO PISO - GALÃO 3,60L</t>
  </si>
  <si>
    <t>TINTA LÁTEX GALÃO DE 3,600L</t>
  </si>
  <si>
    <t>TINTA LÁTEX INT. GALÃO DE 18 LITROS</t>
  </si>
  <si>
    <t>TINTA P/ PISO GALÃO DE  3.600L</t>
  </si>
  <si>
    <t>TINTA P/ PISO GALÃO DE 18 LITROS</t>
  </si>
  <si>
    <t>TINTA SINTÉTICA - GALÃO DE 900ML</t>
  </si>
  <si>
    <t>TINTA SINTÉTICA GALÃO DE 3.600</t>
  </si>
  <si>
    <t>TINTA SPRAY, CORES: VERDE, VERMELHA, AZUL, TUBO EM 400ML</t>
  </si>
  <si>
    <t>TOMADA      2P+T      10A,      250V,      CONJUNTO MONTADO  PARA  SOBREPOR  4"  X  2"  (CAIXA  + MODULO)</t>
  </si>
  <si>
    <t>TOMADA      2P+T      10A,      250V,      CONJUNTO
MONTADO  PARA  EMBUTIR  4"  X  2"  (PLACA  + SUPORTE + MODULO)</t>
  </si>
  <si>
    <t>TOMADA  2P  +  T,  ABNT,  DE  SOBREPOR,  20A, SISTEMA X</t>
  </si>
  <si>
    <t>TOMADA  2P+T  10A,  250V,  CONJUNTO  MONTADO PARA EMBUTIR 4" X 2" (PLACA + SUPORTE + MODULO)</t>
  </si>
  <si>
    <t>TOMADA  2P+T  10A,  250V,  CONJUNTO  MONTADO PARA SOBREPOR 4" X 2" (CAIXA + MODULO)</t>
  </si>
  <si>
    <t>TOMADA  2P+T  20A  250V,  CONJUNTO  MONTADO PARA EMBUTIR 4" X 2" (PLACA + SUPORTE + MODULO)</t>
  </si>
  <si>
    <t>TOMADA 2P+T 10A, 250V (APENAS MODULO)</t>
  </si>
  <si>
    <t>TOMADA 2P+T 20A, 250V (APENAS MODULO)</t>
  </si>
  <si>
    <t>TOMADAS  (2  MÓDULOS)  2P+T  10A,  250V,
CONJUNTO MONTADO PARA EMBUTIR 4" X 2" (PLACA + SUPORTE + MÓDULOS)</t>
  </si>
  <si>
    <t>TORNEIRA       DE       MESA/BANCADA,       PARA
LAVATORIO,     FIXA,     METALICA     CROMADA, PADRAO POPULAR, 1/2 " OU 3/4 " (REF 1193)</t>
  </si>
  <si>
    <t>TORNEIRA      PARA      FILTRO      AUTOMÁTICA ACIONAMENTO INFERIOR</t>
  </si>
  <si>
    <t>TORNEIRA  METÁLICA  CROMADA  DE  PAREDE, PARA COZINHA, BICA MÓVEL, COM AREJADOR, 1/2 " OU 3/4 " (REF 1167 / 1168)</t>
  </si>
  <si>
    <t>TORNEIRA  PLÁSTICA  DE  BOIA  CONVENCIONAL PARA  CAIXA  DE  AGUA,  AGUA  FRIA,  3/4  ",  COM  HASTE
METÁLICA E COM TORNEIRA E BALÃO PLÁSTICOS (PADRÃO POPULAR)</t>
  </si>
  <si>
    <t>TORNEIRA  PLÁSTICA  DE  BOIA  PARA  CAIXA  DE DESCARGA,  1/2",  BALÃO  E  TORNEIRA  PLÁSTICOS,  COM HASTE METÁLICA</t>
  </si>
  <si>
    <t>TORNEIRA  PLASTICA  DE  MESA,  BICA  MOVEL, PARA COZINHA 1/2 "</t>
  </si>
  <si>
    <t>TORNEIRA DE JARDIM PRETA 1/2</t>
  </si>
  <si>
    <t>TORNEIRA DE REGISTRO EM ESFERA EM PVC ¾ PARA CAIXA D’ÁGUA</t>
  </si>
  <si>
    <t>TORNEIRA METÁLICA CROMADA DE MESA PARA
LAVATÓRIO, BICA ALTA, COM AREJADOR (REF 1195)</t>
  </si>
  <si>
    <t>TORNEIRA METÁLICA CROMADA PARA JARDIM / TANQUE, COM BICO PLÁSTICO, CANO LONGO, DE PAREDE, PADRÃO POPULAR / USO GERAL , 1/2 " OU 3/4 " (REF 1153 / 1130)</t>
  </si>
  <si>
    <t>TORQUÊS 12 POL</t>
  </si>
  <si>
    <t>TRAVA PORTA DE PISO CROMADO</t>
  </si>
  <si>
    <t>TRENA 8M</t>
  </si>
  <si>
    <t>TRENA DIGITAL</t>
  </si>
  <si>
    <t>TRENA, MATERIAL AÇO, LARGURA LÂMINA 19MM, COMPRIMENTO 50MT, REVESTIMENTO BORRACHA CARACTERISTICAS ADICIONAIS ENROLAMENTO AUTOMATICO COM TRAVA.</t>
  </si>
  <si>
    <t>TRINCHA PARA PINTURA 1 1/5"</t>
  </si>
  <si>
    <t>TRINCHA PARA PINTURA 3"</t>
  </si>
  <si>
    <t>TRINCHA PARA PINTURA 4"</t>
  </si>
  <si>
    <t>TUBO DE METALON DE 30X20</t>
  </si>
  <si>
    <t>TUBO ELETRODUTO 1 1/2</t>
  </si>
  <si>
    <t>TUBO ELETRODUTO 20MM</t>
  </si>
  <si>
    <t>TUBO ELETRODUTO 25 MM</t>
  </si>
  <si>
    <t>TUBO ELETRODUTO 32MM</t>
  </si>
  <si>
    <t>TUBO ELETRODUTO1 1/4</t>
  </si>
  <si>
    <t>TUBO PVC, ROSCÁVEL, 1 1/2", ÁGUA FRIA PREDIAL</t>
  </si>
  <si>
    <t>TUBO PVC, ROSCÁVEL, 1 1/4", ÁGUA FRIA PREDIAL</t>
  </si>
  <si>
    <t>TUBO PVC, ROSCÁVEL, 1", ÁGUA FRIA PREDIAL</t>
  </si>
  <si>
    <t>TUBO PVC, ROSCÁVEL, 1/2", ÁGUA FRIA PREDIAL</t>
  </si>
  <si>
    <t>TUBO PVC, ROSCÁVEL, 2 1/2", AGUA FRIA PREDIAL</t>
  </si>
  <si>
    <t>TUBO PVC, ROSCÁVEL, 2", PARA ÁGUA FRIA PREDIAL</t>
  </si>
  <si>
    <t>TUBO PVC, SÉRIE R,  DN 40 MM, PARA ESGOTO OU AGUAS PLUVIAIS PREDIAL (NBR 5688)</t>
  </si>
  <si>
    <t>TUBO PVC, SÉRIE R,  DN 50 MM, PARA ESGOTO OU AGUAS PLUVIAIS PREDIAL (NBR 5688)</t>
  </si>
  <si>
    <t>TUBO PVC, SÉRIE R,  DN 75 MM, PARA ESGOTO OU AGUAS PLUVIAIS PREDIAL (NBR 5688)</t>
  </si>
  <si>
    <t>TUBO PVC, SÉRIE R, DN 100 MM, PARA ESGOTO OU AGUAS PLUVIAIS PREDIAL (NBR 5688)</t>
  </si>
  <si>
    <t>TUBO PVC, SÉRIE R, DN 150 MM, PARA ESGOTO OU AGUAS PLUVIAIS PREDIAL (NBR 5688)</t>
  </si>
  <si>
    <t>TUBO PVC, SÉRIE R, DN 200 MM, PARA ESGOTO OU AGUAS PLUVIAIS PREDIAL (NBR 5688)</t>
  </si>
  <si>
    <t>TUBO PVC, SOLDÁVEL, DE 20 MM, AGUA FRIA (NBR-5648)</t>
  </si>
  <si>
    <t>TUBO PVC, SOLDÁVEL, DE 25 MM, AGUA FRIA (NBR-5648)</t>
  </si>
  <si>
    <t>TUBO PVC, SOLDÁVEL, DE 32 MM, AGUA FRIA (NBR-5648)</t>
  </si>
  <si>
    <t>TUBO PVC, SOLDÁVEL, DE 40 MM, AGUA FRIA (NBR-5648)</t>
  </si>
  <si>
    <t>TUBO PVC, SOLDÁVEL, DE 50 MM, AGUA FRIA (NBR-5648)</t>
  </si>
  <si>
    <t>TUBO PVC, SOLDÁVEL, DE 60 MM, AGUA FRIA (NBR-5648)</t>
  </si>
  <si>
    <t>UNIÃO  PVC,  SOLDÁVEL,  20  MM,  PARA  AGUA  FRIA PREDIAL</t>
  </si>
  <si>
    <t>UNIÃO  PVC,  SOLDÁVEL,  25  MM,  PARA  AGUA  FRIA PREDIAL</t>
  </si>
  <si>
    <t>UNIAO  PVC,  SOLDAVEL,  32  MM,    PARA  AGUA FRIA PREDIAL</t>
  </si>
  <si>
    <t>UNIÃO  PVC,  SOLDÁVEL,  32  MM,  PARA  AGUA  FRIA PREDIAL</t>
  </si>
  <si>
    <t>UNIÃO  PVC,  SOLDÁVEL,  40  MM,  PARA  AGUA  FRIA PREDIAL</t>
  </si>
  <si>
    <t>UNIÃO  PVC,  SOLDÁVEL,  50  MM,  PARA  AGUA  FRIA PREDIAL</t>
  </si>
  <si>
    <t>UNIÃO PVC, ROSCÁVEL 1/2", AGUA FRIA PREDIAL</t>
  </si>
  <si>
    <t>UNIAO PVC, ROSCÁVEL, 1 1/2", AGUA FRIA PREDIAL</t>
  </si>
  <si>
    <t>UNIÃO PVC, ROSCÁVEL, 1", AGUA FRIA PREDIAL</t>
  </si>
  <si>
    <t>UNIÃO PVC, ROSCÁVEL, 3/4", AGUA FRIA PREDIAL</t>
  </si>
  <si>
    <t>VÁLVULA    EM    PLÁSTICO    CROMADO    TIPO AMERICANA PARA PIA DE COZINHA 3.1/2 " X 1.1/2 ", SEM ADAPTADOR</t>
  </si>
  <si>
    <t>VÁLVULA   EM   METAL   CROMADO   PARA   PIA AMERICANA 3.1/2 X 1.1/2 "</t>
  </si>
  <si>
    <t>Válvula de Escoamento Para Pia Em Inox 3.1/2 Pino Cromado</t>
  </si>
  <si>
    <t>VÁLVULA EM METAL CROMADO PARA LAVATÓRIO, 1 " SEM LADRÃO</t>
  </si>
  <si>
    <t>VÁLVULA EM PLÁSTICO BRANCO PARA TANQUE OU LAVATÓRIO 1 ", SEM UNHO E SEM LADRÃO</t>
  </si>
  <si>
    <t>VÁLVULA EM PLÁSTICO BRANCO PARA TANQUE
1.1/4 " X 1.1/2 ", SEM UNHO E SEM LADRÃO</t>
  </si>
  <si>
    <t>VÁLVULA PARA POÇO DE CAPTAÇÃO SUCÇÃO PVC 3/4</t>
  </si>
  <si>
    <t>VARETA SOLDA OXIGÊNIO 1,59 MM</t>
  </si>
  <si>
    <t>VARETA SOLDA OXIGÊNIO 2.38 MM</t>
  </si>
  <si>
    <t>VARIADOR DE VELOCIDADE PARA VENTILADOR 220 V, 250 W (APENAS MODULO)</t>
  </si>
  <si>
    <t>VASSOURA 40 CM COM CABO</t>
  </si>
  <si>
    <t>VASSOURÃO NYLON 25 CM</t>
  </si>
  <si>
    <t>VEDACAO DE CALHA, EM BORRACHA COR PRETA, MEDIDA  ENTRE  119  E  170  MM,  PARA  DRENAGEM PLUVIAL PREDIAL</t>
  </si>
  <si>
    <t>VERGALHAO ZINCADO ROSCA TOTAL, 1/4 " (6,3 MM)</t>
  </si>
  <si>
    <t>VERNIZ     POLIURETANO     BRILHANTE     PARA MADEIRA,  SEM  FILTRO  SOLAR,  USO  INTERNO E EXTERNO</t>
  </si>
  <si>
    <t>VERNIZ  MARITIMO  PREMIUM  PARA  MADEIRA, COM FILTRO SOLAR, BRILHANTE, USO INTERNO E EXTERNO</t>
  </si>
  <si>
    <t>VIGA   *7,5   X   10*   CM   EM   PINUS,   MISTA   OU EQUIVALENTE DA REGIÃO - BRUTA</t>
  </si>
  <si>
    <t>VIGA   NAO   APARELHADA   *6   X   16*   CM,   EM MACARANDUBA,  ANGELIM  OU  EQUIVALENTE DA REGIAO - BRUTA</t>
  </si>
  <si>
    <t>VIGA   NÃO   APARELHADA   *6X20*CM,   EM MAÇARANDUBA/MASSARANDUBA,        ANGELIM        OU EQUIVALENTE DA REGIÃO - BRUTA</t>
  </si>
  <si>
    <t>VIGA APARELHADA       *6X12*CM,      EM MAÇARANDUBA/MASSARANDUBA,        ANGELIM        OU EQUIVALENTE DA REGIÃO</t>
  </si>
  <si>
    <t>VIGA APARELHADA       *6X16*CM,      EM MAÇARANDUBA/MASSARANDUBA,        ANGELIM        OU EQUIVALENTE DA REGIÃO</t>
  </si>
  <si>
    <t>XADREX VERDE EM PÓ- PACOTE COM 250G</t>
  </si>
  <si>
    <t>XADREX VERMELHO EM PÓ - PACOTE COM 250G</t>
  </si>
  <si>
    <t>R$ SAÚDE</t>
  </si>
  <si>
    <t>R$ EDUCACÃO</t>
  </si>
  <si>
    <t>INCL. SOCIAL</t>
  </si>
  <si>
    <t>Contr.</t>
  </si>
  <si>
    <t>Proc.</t>
  </si>
  <si>
    <t>ABSORVENTE HIGIÊNICO, TIPO:NORMAL COM ABAS, CARACTERÍSTICAS ADICIONAIS:ADULTO, COM GEL, ALTA PROTEÇÃO</t>
  </si>
  <si>
    <t>PACOTES</t>
  </si>
  <si>
    <t>ÁGUA SANITÁRIA, COMPOSIÇÃO QUÍMICA:HIPOCLORITO DE SÓDIO, HIDRÓXIDO DE SÓDIO, CLORETO, COR:INCOLOR, APLICAÇÃO:LAVAGEM E ALVEJANTE DE ROUPAS, BANHEIRAS, PIAS,, TIPO:COMUM / CAIXA COM 12 UNIDADES DE 1 LITRO CADA</t>
  </si>
  <si>
    <t>CAIXA</t>
  </si>
  <si>
    <t>ÁLCOOL ETÍLICO, TIPO:HIDRATADO, TEOR ALCOÓLICO:70%_(70¿GL), APRESENTAÇÃO:GEL / EMBALAGEM DE 1 LITRO</t>
  </si>
  <si>
    <t>ÁLCOOL ETÍLICO, TIPO:HIDRATADO, TEOR ALCOÓLICO:70%_(70¿GL), APRESENTAÇÃO:LÍQUIDO / EMBALAGEM DE 1 LITRO</t>
  </si>
  <si>
    <t>ALGODÃO USO MÉDICO, TIPO:HIDRÓFILO, APRESENTAÇÃO:EM BOLAS, MATERIAL:ALVEJADO, PURIFICADO, ISENTO DE IMPUREZAS, ESTERILIDADE:NÃO ESTÉRIL / EMBALAGEM COM 100 UNIDADES</t>
  </si>
  <si>
    <t>AMACIANTE DE ROUPA, ASPECTO FÍSICO:LÍQUIDO VISCOSO, COMPOSIÇÃO:CLORETO DE DIALQUILDIMETILAMÔNIO, CARACTERÍSTICAS ADICIONAIS:EMBALAGEM PLÁSTICA TAMPA E ALÇA E BIODEGRADÁVEL</t>
  </si>
  <si>
    <t>GALÃO</t>
  </si>
  <si>
    <t>AMACIANTE DE ROUPA, ASPECTO FÍSICO:LÍQUIDO VISCOSO, COMPOSIÇÃO:TENSOATIVO NÃO IÔNICO, COADJUVANTE, ALCALINIZANTE,, APLICAÇÃO:AMACIANTE ARTIGOS TÊXTEIS, CARACTERÍSTICAS ADICIONAIS:LÍQUIDO CONCENTRADO, SOLÚVEL EM ÁGUA, BASE NEUTRA / 2 LITROS</t>
  </si>
  <si>
    <t>APARELHO BARBEAR, TIPO:DESCARTÁVEL, MATERIAL LÂMINA:AÇO, QUANTIDADE LÂMINAS:2 UN, MATERIAL CABO:PLÁSTICO, CARACTERÍSTICAS ADICIONAIS:COM FITA LUBRIFICANTE</t>
  </si>
  <si>
    <t>BACIA, MATERIAL:PLÁSTICO RÍGIDO, TAMANHO:GRANDE, DIÂMETRO:80 CM</t>
  </si>
  <si>
    <t>BACIA, MATERIAL:PLÁSTICO, CAPACIDADE:1 L, CARACTERÍSTICAS ADICIONAIS:COM TAMPA, FORMATO:RETANGULAR, TRANSMITÂNCIA:TRANSPARENTE, APLICAÇÃO:MICROONDAS</t>
  </si>
  <si>
    <t>BACIA, MATERIAL:PLÁSTICO, CAPACIDADE:35 L, CARACTERÍSTICAS ADICIONAIS:REDONDA</t>
  </si>
  <si>
    <t>BACIA, MATERIAL:PLÁSTICO, CAPACIDADE:5,50L</t>
  </si>
  <si>
    <t>BALDE, MATERIAL:PLÁSTICO, CAPACIDADE:100 L, CARACTERÍSTICAS ADICIONAIS:COM TAMPA</t>
  </si>
  <si>
    <t>BALDE, MATERIAL:PLÁSTICO, MATERIAL ALÇA:ARAME GALVANIZADO, CAPACIDADE:20 L, COR:NATURAL, CARACTERÍSTICAS ADICIONAIS:PEGADOR EMBUTIDO</t>
  </si>
  <si>
    <t>BALDE, MATERIAL:PLÁSTICO, TAMANHO:GRANDE, MATERIAL ALÇA:ARAME GALVANIZADO, CAPACIDADE:15 L, COR:NATURAL, CARACTERÍSTICAS ADICIONAIS:NÃO APLICÁVEL</t>
  </si>
  <si>
    <t>BORRIFADOR, MATERIAL:PLÁSTICO, TIPO:SPRAY, CONTENDO BICO BORRIFADOR, CAPACIDADE:500 ML, APLICAÇÃO:ACONDICIONAR SOLUÇÃO REVELADORA / SO0 ML</t>
  </si>
  <si>
    <t>BOTA SEGURANÇA, MATERIAL:PVC - CLORETO DE POLIVINILA, MATERIAL SOLA:BORRACHA ANTIDERRAPANTE, COR:BRANCA, TAMANHO:37, TIPO CANO:MÉDIO, TIPO USO:SERVIÇOS GERAIS</t>
  </si>
  <si>
    <t>BOTA SEGURANÇA, MATERIAL:PVC - CLORETO DE POLIVINILA, MATERIAL SOLA:BORRACHA ANTIDERRAPANTE, COR:BRANCA, TAMANHO:40, TIPO CANO:MÉDIO, TIPO USO:SERVIÇOS GERAIS</t>
  </si>
  <si>
    <t>BOTA SEGURANÇA, MATERIAL:PVC - CLORETO DE POLIVINILA, MATERIAL SOLA:BORRACHA ANTIDERRAPANTE, COR:BRANCA, TAMANHO:42, TIPO CANO:MÉDIO, TIPO USO:SERVIÇOS GERAIS</t>
  </si>
  <si>
    <t>CANUDO REFRESCO, MATERIAL:PLÁSTICO, CARACTERÍSTICAS ADICIONAIS:DESCARTÁVEL, SANFONADO, NÃO TÓXICO, EMBALADO INDI-, COR:LISTRADO BRANCO E VERMELHO, TAMANHO:20 CM</t>
  </si>
  <si>
    <t>PACOTE</t>
  </si>
  <si>
    <t>CERA POLIMENTO PISO, COMPOSIÇÃO BÁSICA:CARNAÚBA, PARAFINA, ANILINA ORGÂNICA, CERITE E, TIPO:DE CARNAÚBA, COR:INCOLOR, ASPECTO FÍSICO:PASTA / 5 LITROS</t>
  </si>
  <si>
    <t>CERA, TIPO:LÍQUIDA, COR:INCOLOR LEITOSO, COMPOSIÇÃO:A BASE DE ÁGUA, CARNAÚBA E RESINAS METALIZADAS, CARACTERÍSTICAS ADICIONAIS:ANTIDERRAPANTE, IMPERMEABILIZANTE, APLICAÇÃO:LIMPEZA DE PISOS / 5 LITROS</t>
  </si>
  <si>
    <t>COLHER DESCARTÁVEL, MATERIAL:PLÁSTICO, COR:BRANCA, APLICAÇÃO:REFEIÇÃO, CARACTERÍSTICAS ADICIONAIS:RESISTENTE, TAMANHO ADULTO</t>
  </si>
  <si>
    <t>COLHER DESCARTÁVEL, MATERIAL:PLÁSTICO, COR:INCOLOR, APLICAÇÃO:SOBREMESA</t>
  </si>
  <si>
    <t>CONDICIONADOR CABELOS, APLICAÇÃO:CABELO INFANTIL, CARACTERÍSTICAS ADICIONAIS:SEM ÁLCOOL E COM PH BALANCEADO /  EMBALAGEM COM 500 ML</t>
  </si>
  <si>
    <t>COPO DESCARTÁVEL, MATERIAL:PLÁSTICO, CAPACIDADE:180 ML</t>
  </si>
  <si>
    <t>COPO DESCARTÁVEL, MATERIAL:PLÁSTICO, CAPACIDADE:200 ML, CARACTERÍSTICAS ADICIONAIS:PACOTE 100 UNIDADES</t>
  </si>
  <si>
    <t>COPO DESCARTÁVEL, MATERIAL:PLÁSTICO, CAPACIDADE:50 ML, CARACTERÍSTICAS ADICIONAIS:PACOTE 100 UNIDADES</t>
  </si>
  <si>
    <t>DENTIFRÍCIO, COMPOSIÇÃO BÁSICA:CREME DENTAL COM FLUOR ATIVO (1000 PPM), CAPACIDADE:90 G</t>
  </si>
  <si>
    <t>DENTIFRÍCIO, COMPOSIÇÃO BÁSICA:CREME DENTAL COM FLUOR ATIVO (1500 PPM), CAPACIDADE:90 G, APLICAÇÃO:HIGIENE DENTAL</t>
  </si>
  <si>
    <t>DESENGRAXANTE, ASPECTO FÍSICO:LÍQUIDO, COMPOSIÇÃO:ÁCIDO ALQUILBENZENO SULFÔNICO LINEAR, TENSOATIVO N, APLICAÇÃO:LIMPADOR VEÍCULO AUTOMOTIVO</t>
  </si>
  <si>
    <t>DESENTUPIDOR PIA, MATERIAL:BORRACHA FLEXÍVEL, COR:PRETA, ALTURA:10 CM, DIÂMETRO:12 CM, MATERIAL CABO:MADEIRA, COMPRIMENTO CABO:60 CM</t>
  </si>
  <si>
    <t>DESINFETANTE, COMPOSIÇÃO:À BASE DE QUATERNÁRIO DE AMÔNIO, CARACTERÍSTICAS ADICIONAIS:COM AROMA, PRINCÍPIO ATIVO:CLORETO ALQUIL DIMETIL BENZIL AMÔNIO +TENSIOATIVOS, TEOR ATIVO:TEOR ATIVO EM TORNO DE 0,4% / EMBALGEM COM 5 IITROS</t>
  </si>
  <si>
    <t>DESINFETANTE, COMPOSIÇÃO:À BASE DE QUATERNÁRIO DE AMÔNIO, PRINCÍPIO ATIVO:CLORETO ALQUIL DIMETIL BENZIL AMÔNIO +TENSIOATIVOS, TEOR ATIVO:SOLUÇÃO CONCENTRADA, TEOR ATIVO EM TORNO DE 50%, FORMA FÍSICA:SOLUÇÃO AQUOSA, CARACTERÍSTICA ADICIONAL:COM AROMA  / EMBALAGEM COM 6 UIDADES, DE 2 LITROS CADA.</t>
  </si>
  <si>
    <t>FARDO</t>
  </si>
  <si>
    <t>DETERGENTE, COMPOSIÇÃO:AGENTE ALCALINO SOLUENTE E DETERGENTE SINTÉTICO., COMPONENTE ATIVO:LINEAR ALQUIBENZENO SULFONATO DE SÓDIO, APLICAÇÃO:REMOÇÃO GORDURA E SUJEIRA EM GERAL., AROMA:NEUTRO, CARACTERÍSTICAS ADICIONAIS:CONTÉM TENSOATIVO BIODEGRADÁVEL</t>
  </si>
  <si>
    <t>DETERGENTE, COMPOSIÇÃO:AGENTE ALCALINO SOLUENTE E DETERGENTE SINTÉTICO., COMPONENTE ATIVO:LINEAR ALQUIBENZENO SULFONATO DE SÓDIO, APLICAÇÃO:REMOÇÃO GORDURA E SUJEIRA EM GERAL., AROMA:NEUTRO, CARACTERÍSTICAS ADICIONAIS:CONTÉM TENSOATIVO BIODEGRADÁVEL / EM BALAGEM COM 6 UNIDADES</t>
  </si>
  <si>
    <t>DETERGENTE, COMPOSIÇÃO:AGENTE ALCALINO SOLUENTE E DETERGENTE SINTÉTICO., COMPONENTE ATIVO:LINEAR ALQUIBENZENO SULFONATO DE SÓDIO, APLICAÇÃO:REMOÇÃO GORDURA E SUJEIRA EM GERAL., AROMA:NEUTRO, CARACTERÍSTICAS ADICIONAIS:CONTÉM TENSOATIVO BIODEGRADAVEL / EMBALAGEM COM 5 LITROS</t>
  </si>
  <si>
    <t>DETERGENTE, COMPOSIÇÃO:ÁLCALIS, TENSOATIVOS ANIÔNICOS, NÃO ANIÔNICOS E SE, COMPONENTE ATIVO:SODA CÁUSTICA, APLICAÇÃO:REMOÇÃO GORDURA E SUJEIRA EM GERAL., CARACTERÍSTICAS ADICIONAIS:COR BRANCA, PH DA SOLUÇÃO 1% DE 12,50 A 13,50, ASPECTO FÍSICO:LÍQUIDO VISCOSO, DENSIDADE A 25¿ CELSIUS:1,300 A 1,400 G/M3 / EMBALAGEM COM 300G</t>
  </si>
  <si>
    <t>DISPENSER HIGIENIZADOR, MATERIAL:PLÁSTICO ABS, CAPACIDADE:400 ML, TIPO FIXAÇÃO:PAREDE, COR:BRANCA, APLICAÇÃO:MÃOS, CARACTERÍSTICAS ADICIONAIS:VISOR FRONTAL PARA ÁLCOOL GEL OU SABONETE LÍQUIDO</t>
  </si>
  <si>
    <t>ESCOVA DENTAL, MATERIAL CERDAS:NAILON E POLIESTER, MATERIAL CABO:PLÁSTICO, TIPO CABO:CURTO E ANATÔMICO, TIPO CABEÇA:PEQUENO, MODELO:MACIO, APLICAÇÃO:INFANTIL</t>
  </si>
  <si>
    <t>ESCOVA DENTAL, MATERIAL CERDAS:SINTÉTICO, MATERIAL CABO:PLÁSTICO, APLICAÇÃO:ADULTO, CARACTERÍSTICAS ADICIONAIS:CANTOS ARREDONDADOS, TIPO CERDAS:MACIA, MINIMO DE 4 FILEIRAS E 34 TUFOS / EMBALAGEM COM 180G</t>
  </si>
  <si>
    <t>ESCOVA LIMPEZA GERAL, MATERIAL CORPO:PLÁSTICO, MATERIAL CERDAS:NÁILON, CARACTERÍSTICAS ADICIONAIS:FORMATO ARREDONDADO, APLICAÇÃO:VASO SANITÁRIO</t>
  </si>
  <si>
    <t>ESCOVA LIMPEZA GERAL, MATERIAL CORPO:POLIPROPILENO, MATERIAL CERDAS:POLIPROPILENO, CARACTERÍSTICAS ADICIONAIS:ANTIESTÁTICA: CABO COM EMPUNHADURA ONDULADA, COMPRIMENTO:17 CM, APLICAÇÃO:LIMPEZA DE COMPONENTES SENSÍVEIS A DESCARGAS ELETR, LARGURA:1 CM</t>
  </si>
  <si>
    <t>ESPONJA LIMPEZA, APLICAÇÃO:UTENSÍLIOS DOMÉSTICOS, MATERIAL:ESPUMA / FIBRA, CARACTERÍSTICAS ADICIONAIS:DUPLA FACE, FORMATO:RETANGULAR</t>
  </si>
  <si>
    <t>ESPONJA LIMPEZA, MATERIAL:LÃ AÇO, FORMATO:ANATÔMICO, ABRASIVIDADE:MÉDIA, APLICAÇÃO:UTENSÍLIOS DOMÉSTICOS</t>
  </si>
  <si>
    <t>FACA DESCARTÁVEL, MATERIAL:PLÁSTICO, COR:BRANCA, APLICAÇÃO:REFEIÇÃO/SOBREMESA</t>
  </si>
  <si>
    <t>FILME EMBALAGEM, MATERIAL:PVC - CLORETO DE POLIVINILA, TIPO FILME:TERMOENCOLHÍVEL, LARGURA:28 CM, APLICAÇÃO:ARMAZENAMENTO DE ALIMENTOS, COMPRIMENTO:30 M, TRANSMITÂNCIA:TRANSPARENTE</t>
  </si>
  <si>
    <t>FLANELA TECIDO, COMPRIMENTO PEÇA:40 M, LARGURA PEÇA:60 CM, COR FUNDO:BRANCA</t>
  </si>
  <si>
    <t>FLANELA, MATERIAL:100% ALGODÃO, COMPRIMENTO:60 CM, LARGURA:30 CM, COR:AMARELA</t>
  </si>
  <si>
    <t>FÓSFORO, MATERIAL CORPO:MADEIRA, TIPO:CURTO</t>
  </si>
  <si>
    <t>FRALDA DESCARTÁVEL, TIPO FIXAÇÃO:TIRAS AJUSTÁVEIS E REPOSICIONÁVEIS, MATERIAL:TELA POLÍMERICA E NÚCLEO ABSORVENTE, REVESTIMENTO EXTERNO:IMPERMEÁVEL, TAMANHO:INFANTIL GRANDE, CARACTERÍSTICA ADICIONAL:P/ FLUXO INTENSO / NOTURNO, BARREIRA ANTIVAZAMENTO / PACOTE COM 20 UNIDADES</t>
  </si>
  <si>
    <t>FRALDA DESCARTÁVEL, TIPO FIXAÇÃO:TIRAS AJUSTÁVEIS E REPOSICIONÁVEIS, MATERIAL:TELA POLÍMERICA E NÚCLEO ABSORVENTE, REVESTIMENTO EXTERNO:IMPERMEÁVEL, TAMANHO:INFANTIL MÉDIO, CARACTERÍSTICA ADICIONAL:P/ FLUXO INTENSO / NOTURNO, BARREIRA ANTIVAZAMENTO / PACOTE COM 20 UNIDADES</t>
  </si>
  <si>
    <t>FRALDA DESCARTÁVEL, TIPO FIXAÇÃO:TIRAS AJUSTÁVEIS E REPOSICIONÁVEIS, MATERIAL:TELA POLÍMERICA E NÚCLEO ABSORVENTE, REVESTIMENTO EXTERNO:IMPERMEÁVEL, TAMANHO:INFANTIL PEQUENO, CARACTERÍSTICA ADICIONAL:P/ FLUXO INTENSO / NOTURNO, BARREIRA ANTIVAZAMENTO / EMBALAGEM COM  20 UNIDADES</t>
  </si>
  <si>
    <t>FRALDA DESCARTÁVEL, TIPO FIXAÇÃO:TIRAS AJUSTÁVEIS E REPOSICIONÁVEIS, TAMANHO:ADULTO EXTRA GRANDE XXG, MATERIAL:TELA POLÍMERICA E NÚCLEO ABSORVENTE, REVESTIMENTO EXTERNO:IMPERMEÁVEL, CARACTERÍSTICA ADICIONAL:P/ FLUXO INTENSO / NOTURNO, BARREIRA ANTIVAZAMENTO / PACOTE COM 20 UNIDADES</t>
  </si>
  <si>
    <t>GUARDANAPO DE PAPEL, MATERIAL:CELULOSE, LARGURA:20 CM, COMPRIMENTO:23 CM, COR:BRANCA, TIPO FOLHAS:SIMPLES</t>
  </si>
  <si>
    <t>HASTE FLEXÍVEL, MATERIAL HASTE:PLÁSTICO, MATERIAL PONTA:ESPUMA, APLICAÇÃO:HIGIENE PESSOAL, CARACTERÍSTICAS ADICIONAIS:DESCARTÁVEL / EMBALAGEM COM 75 UNIDADES</t>
  </si>
  <si>
    <t>LENÇO UMEDECIDO, MATERIAL:NÃO TECIDO, DIMENSÕES:CERCA DE 15 X 20 CM, COMPONENTES:C/ EMOLIENTE, ISENTO DE ÁLCOOL, CARACTERÍSTICA ADICIONAL:HIPOALERGÊNICO, TIPO USO:DESCARTÁVEL, USO:INFANTIL / EMBALAGEM COM  50 UNIDADES</t>
  </si>
  <si>
    <t>LIMPA-VIDRO, ASPECTO FÍSICO:LÍQUIDO, COMPOSIÇÃO:LAURIL ÉTER, SULFATO DE SÓDIO, CARACTERÍSTICAS ADICIONAIS:PULVERIZADOR COM GATILHO, VALIDADE MÍNIMA 3 ANOS / EMBALAGEM COM 500ML</t>
  </si>
  <si>
    <t>LIXEIRA, MATERIAL:PLÁSTICO RESISTENTE, CAPACIDADE:35 L, TIPO:TAMPA BASCULANTE, COR:CINZA, CARACTERÍSTICAS ADICIONAIS:COM PEDAL, FORMATO:RETANGULAR</t>
  </si>
  <si>
    <t>LIXEIRA, MATERIAL:PLÁSTICO, CAPACIDADE:10 L, TIPO:BASCULANTE, COR:BEGE</t>
  </si>
  <si>
    <t>LIXEIRA, MATERIAL:PLÁSTICO, CAPACIDADE:100 L, TIPO:COM TAMPA, COR:BRANCA, CARACTERÍSTICAS ADICIONAIS:REDONDA, APLICAÇÃO:COLETA DE LIXO</t>
  </si>
  <si>
    <t>LIXEIRA, MATERIAL:POLIETILENO ALTA DENSIDADE, CAPACIDADE:30 L, TIPO:COM TAMPA PLÁSTICA ACIONADA POR PEDAL, COR:BRANCA, CARACTERÍSTICAS ADICIONAIS:FORMATO RETANGULAR</t>
  </si>
  <si>
    <t>LIXEIRA, MATERIAL:POLIPROPILENO REFORÇADO, CAPACIDADE:15 L, TIPO:TAMPA E PEDAL</t>
  </si>
  <si>
    <t>LUSTRADOR MÓVEIS, COMPONENTES:CERA DE CARNAÚBA, PERFUME, MONOESTEARATO DE GLICE-, AROMA:FLORAL, APLICAÇÃO:MÓVEIS ENVERNIZADOS E ENCERADOS, CARACTERÍSTICAS ADICIONAIS:EMBALAGEM DESCARTÁVEL, ASPECTO FÍSICO:LÍQUIDO / EMBALAGEM COM 500 ML</t>
  </si>
  <si>
    <t>LUSTRADOR MÓVEIS, COMPONENTES:CERA MICROCRISTALINA E SOLVENTE ALIFÁTICO, AROMA:LAVANDA, APLICAÇÃO:MÓVEIS E SUPERFÍCIES LISAS, CARACTERÍSTICAS ADICIONAIS:BICO ECONÔMICO, VALIDADE MÍNIMA DE 2 ANOS, ASPECTO FÍSICO:LÍQUIDO / EMBALAGEM COM 200 ML</t>
  </si>
  <si>
    <t>LUVA BORRACHA, MATERIAL:LÁTEX NATURAL, TAMANHO:MÉDIO, USO:MULTIUSO</t>
  </si>
  <si>
    <t>LUVA BORRACHA, MATERIAL:LÁTEX NATURAL, TAMANHO:PEQUENO, USO:MULTIUSO</t>
  </si>
  <si>
    <t>LUVA PROTEÇÃO, MATERIAL:SILICONE, TAMANHO CANO:35 CM, TIPO:AMBIDESTRA/ANTIDERRAPANTE/IMPERMEÁVEL, APLICAÇÃO:PROTEÇÃO TÉRMICA, CARACTERÍSTICAS ADICIONAIS:RESISTENTE A TEMPERATURA ATÉ 250 ºC, FORMATO:ANATÔMICO</t>
  </si>
  <si>
    <t>MARMITA DESCARTÁVEL, MATERIAL:ISOPOR, CARACTERÍSTICAS ADICIONAIS:COM TAMPA, CAPACIDADE:750 ML / EMBALAGEM COM 25 UNIDADES</t>
  </si>
  <si>
    <t>MARMITA DESCARTÁVEL, MATERIAL:ISOPOR, FORMATO:REDONDO, CARACTERÍSTICAS ADICIONAIS:COM TAMPA, CAPACIDADE:500 ML / EMBALAGEM COM 100 UNIDADES</t>
  </si>
  <si>
    <t>MOP ÚMIDO, MATERIAL:FIO DE ALGODÃO DE ALTA QUALIDADE, TIPO PONTA:DOBRADA, APLICAÇÃO:LIMPEZA, COR:BRANCA, PESO:300 G, COMPRIMENTO:20 CM, LARGURA:22 CM, CARACTERÍSTICAS ADICIONAIS:COSTURA REFORÇADA, TIPO ESFREGÃO E LAVÁVEL, GRAMATURA:100 G/M2</t>
  </si>
  <si>
    <t>PÁ COLETORA LIXO, MATERIAL COLETOR:PLÁSTICO, MATERIAL CABO:MADEIRA, COMPRIMENTO CABO:80 CM, APLICAÇÃO:LIMPEZA, CARACTERÍSTICAS ADICIONAIS:CABO E COLETOR EM ÂNGULO DE 90º</t>
  </si>
  <si>
    <t>PÁ COLETORA LIXO, MATERIAL COLETOR:POLIPROPILENO, MATERIAL CABO:PLÁSTICO, COMPRIMENTO CABO:14 CM, COMPRIMENTO:33 CM, LARGURA:22,5 CM, ALTURA:7 CM, APLICAÇÃO:LIMPEZA, CARACTERÍSTICAS ADICIONAIS:PERFIL DE BORRACHA</t>
  </si>
  <si>
    <t>PANO LIMPEZA, MATERIAL:100% ALGODÃO, COMPRIMENTO:40 CM, LARGURA:40 CM, CARACTERÍSTICAS ADICIONAIS:COM ALTO PODER DE ABSORÇÃO., APLICAÇÃO:LIMPEZA PESADA</t>
  </si>
  <si>
    <t>PANO LIMPEZA, MATERIAL:100% ALGODÃO, COMPRIMENTO:70 CM, LARGURA:47 CM, CARACTERÍSTICAS ADICIONAIS:LAVADO E ALVEJADO, APLICAÇÃO:LIMPEZA GERAL</t>
  </si>
  <si>
    <t>PANO LIMPEZA, MATERIAL:ALGODÃO CRU, COMPRIMENTO:70 CM, LARGURA:42 CM, CARACTERÍSTICAS ADICIONAIS:LAVADO E ALVEJADO, TIPO:SACO</t>
  </si>
  <si>
    <t>PANO PRATO, MATERIAL:ALGODÃO, COMPRIMENTO:64 CM, LARGURA:44 CM, COR:DIVERSAS (ESTAMPADO), CARACTERÍSTICAS ADICIONAIS:FELPUDO E ATOALHADO</t>
  </si>
  <si>
    <t>PAPEL HIGIÊNICO, MATERIAL:CELULOSE VIRGEM, COMPRIMENTO:30 M, LARGURA:10 CM, TIPO:PICOTADO, QUANTIDADE FOLHAS:DUPLA, COR:BRANCA, CARACTERÍSTICAS ADICIONAIS:EXTRA MACIO E SEM PERFUME / COM 60 ROLOS CADA FARDO</t>
  </si>
  <si>
    <t>PENTE DE CABELO, MATERIAL:PLÁSTICO, TAMANHO:MÉDIO, TIPO DENTES:DENTES LARGOS E ESTREITOS, DIMENSÕES:12 CM</t>
  </si>
  <si>
    <t>PILHA, TAMANHO:PEQUENA, MODELO:AA, CARACTERÍSTICAS ADICIONAIS:CARTELA COM 2 UNIDADES, SISTEMA ELETROQUÍMICO:ALCALINA, TENSÃO NOMINAL:1,5 V / EMBALAGEM COM 2 UNIDADES</t>
  </si>
  <si>
    <t>PILHA, TAMANHO:PEQUENA, TIPO:ALCALINA, MODELO:AAA, TENSÃO:1,5 V, CARACTERÍSTICAS ADICIONAIS:NÃO RECARREGÁVEL / EMBALAGEM COM 4 UNIDADES</t>
  </si>
  <si>
    <t>POLIDOR, ASPECTO FÍSICO:LÍQUIDO, COMPOSIÇÃO:ÓXIDO DE ALUMÍNIO, APLICAÇÃO:POLIMENTO</t>
  </si>
  <si>
    <t>PRATO, MATERIAL:PLÁSTICO, APLICAÇÃO:REFEIÇÃO, CARACTERÍSTICAS ADICIONAIS:DESCARTÁVEL, DIÂMETRO:21 CM, COR:BRANCA</t>
  </si>
  <si>
    <t>PRATO, MATERIAL:PLÁSTICO, APLICAÇÃO:SERVIÇO INFORMAL, TAMANHO:GRANDE, CARACTERÍSTICAS ADICIONAIS:DESCARTÁVEL</t>
  </si>
  <si>
    <t>PRATO, MATERIAL:PLÁSTICO, DIÂMETRO:18 CM</t>
  </si>
  <si>
    <t>PREGADOR DE ROUPA, MATERIAL:POLIPROPILENO, CARACTERíSTICAS ADICIONAIS:ARAME EM AÇO COM 12 PEÇAS</t>
  </si>
  <si>
    <t>REFIL, MATERIAL:MICROFIBRA DE POLIPROPILENO, APLICAÇÃO:ESFREGÃO, TIPO:REFIL PARA MOP</t>
  </si>
  <si>
    <t>RODO, MATERIAL CABO:MADEIRA PLASTIFICADA, MATERIAL SUPORTE:PLÁSTICO, COMPRIMENTO SUPORTE:30 CM, QUANTIDADE BORRACHAS:2 UN, CARACTERÍSTICAS ADICIONAIS:CABO COM ROSCA</t>
  </si>
  <si>
    <t>SABÃO BARRA, COMPOSIÇÃO BÁSICA:SABÃO GLICERINADO, TIPO:NEUTRO, CARACTERÍSTICAS ADICIONAIS:1ª QUALIDADE / EMBALAGEM COM 200G</t>
  </si>
  <si>
    <t>SABÃO BARRA, COMPOSIÇÃO BÁSICA:SAIS + ÁCIDO GRAXO, TIPO:COCO NATURAL, CARACTERÍSTICAS ADICIONAIS:COM PERFUME / EMBALAGEM COM 200G</t>
  </si>
  <si>
    <t>SABÃO PASTA, COMPOSIÇÃO:GLICERINA, TENSOATIVO ANIÔNICO E CARBOIDRATO, APLICAÇÃO:LIMPEZA PESADA COM AÇÃO DESENGRAXANTE / EMBALAGEM COM 500G</t>
  </si>
  <si>
    <t>SABÃO PÓ, APLICAÇÃO:LAVAR ROUPAS, ADITIVOS:ALVEJANTE E AMACIANTE, ODOR:AMACIANTE / EMBALAGEM  COM 500G</t>
  </si>
  <si>
    <t>SABONETE LÍQUIDO, ASPECTO FÍSICO:LÍQUIDO PERFUMADO, ACIDEZ:PH NEUTRO, APLICAÇÃO:ASSEPSIA DAS MÃOS, COMPOSIÇÃO:GLICERINA, AROMA:LAVANDA, 200 ML</t>
  </si>
  <si>
    <t>SABONETE LÍQUIDO, ASPECTO FÍSICO:LÍQUIDO VISCOSO, ACIDEZ:5,5 A 6,0, APLICAÇÃO:ASSEPSIA DAS MÃOS, CARACTERÍSTICAS ADICIONAIS:PRONTO USO / EMBALAGEM COM ML</t>
  </si>
  <si>
    <t>SACO PLÁSTICO LIXO, CAPACIDADE:100 L, COR:AZUL, APRESENTAÇÃO:PEÇA ÚNICA, LARGURA:75 CM, ALTURA:90 CM, CARACTERÍSTICAS ADICIONAIS:8 MICRAS</t>
  </si>
  <si>
    <t>SACO PLÁSTICO LIXO, CAPACIDADE:100 L, COR:PRETA, LARGURA:105 CM, ALTURA:75 CM, ESPESSURA:0,10 MICRA, NORMAS TÉCNICAS:NBR 9190 E 9191, MATERIAL:POLIETILENO</t>
  </si>
  <si>
    <t>SACO PLÁSTICO LIXO, CAPACIDADE:15 L, COR:PRETA, APRESENTAÇÃO:ROLO, LARGURA:25 CM, ALTURA:50 CM, CARACTERÍSTICAS ADICIONAIS:LEITOSO SUPER RESISTENTE, ESPESSURA:0,6 MM / EMBALAGEM COM 100 UNIDADES</t>
  </si>
  <si>
    <t>SACO PLÁSTICO LIXO, CAPACIDADE:200 L, COR:PRETA, LARGURA:90 CM, ALTURA:110 CM, CARACTERÍSTICAS ADICIONAIS:REFORÇADO, ESPESSURA:12 MICRA MICRA, APLICAÇÃO:COLETA DE LIXO, MATERIAL:POLIETILENO / EMBALAGEM COM 100 UNIDADES</t>
  </si>
  <si>
    <t>SACO PLÁSTICO LIXO, CAPACIDADE:30 L, COR:PRETA, APRESENTAÇÃO:PEÇA ÚNICA, LARGURA:59 CM, ALTURA:62 CM / EMBALAGEM COM 100 UNIDADES</t>
  </si>
  <si>
    <t>SACO PLÁSTICO LIXO, CAPACIDADE:40 L, COR:PRETA, LARGURA:60 CM, ALTURA:60 CM, CARACTERÍSTICAS ADICIONAIS:DENTRO DAS NORMAS DA ABNT, MATERIAL:POLIETILENO BAIXA DENSIDADE</t>
  </si>
  <si>
    <t>SACO PLÁSTICO LIXO, CAPACIDADE:50 L, COR:PRETA  / EMBALAGEM COM 100 UNIDADES</t>
  </si>
  <si>
    <t>SACO, MATERIAL:PLÁSTICO, APLICAÇÃO:ACONDICIONAMENTO CACHORRO QUENTE, ALTURA:120 MM, LARGURA:200 MM, TRANSMITÂNCIA:MONOLÚCIDO / EMBALAGEM COM 100 UNIDADES</t>
  </si>
  <si>
    <t>SACO, MATERIAL:PLÁSTICO, APLICAÇÃO:ACONDICIONAMENTO TALHERES, ALTURA:5 CM, LARGURA:23 CM / EMBALAGEM 100 UNIDADES</t>
  </si>
  <si>
    <t>SACO, MATERIAL:PLÁSTICO, CAPACIDADE:2 KG, CARACTERÍSTICAS ADICIONAIS:BOBINA PICOTADA, ALTURA:30 CM, LARGURA:20 CM / BOBINA COM 500 METROS</t>
  </si>
  <si>
    <t>BOBINA</t>
  </si>
  <si>
    <t>SACO, MATERIAL:PLÁSTICO, CAPACIDADE:3 KG, CARACTERÍSTICAS ADICIONAIS:BOBINA PICOTADA, ALTURA:35 CM, LARGURA:25 CM / BOBINA COM 500 METROS</t>
  </si>
  <si>
    <t>SACO, MATERIAL:PLÁSTICO, CAPACIDADE:7 KG, CARACTERÍSTICAS ADICIONAIS:BOBINA PICOTADA, ALTURA:50 CM, LARGURA:35 CM /  BOBINA COM 500 METROS</t>
  </si>
  <si>
    <t>SOLUÇÃO LIMPEZA, COMPOSIÇÃO BÁSICA:TENSO ATIVOS ANIÔNICOS, TENSO ATIVOS NÃO-IÔNICOS, FINALIDADE:LIMPEZA PESADA, APLICAÇÃO:FOGÃO, VIDRO, AZULEJO, GRELHA, MADEIRA, COIFA, CARACTERÍSTICAS ADICIONAIS:AGENTES SEQUESTRADORES E FLOTADORES,TRIPOLIFOSFATO / RMBALAGEM COM 12 UNIDADES</t>
  </si>
  <si>
    <t>TALCO DE TOUCADOR, APRESENTAçãO:PÓ, COR:BRANCO, APLICAçãO:USO TÓPICO, CARACTERíSTICAS ADICIONAIS:ANTISSÉPTICO PARA O PÉS E CALÇADOS / EMBALAGEM COM 80G</t>
  </si>
  <si>
    <t>TALHER DESCARTÁVEL, MATERIAL:PLÁSTICO, TIPO:GARFO, APLICAÇÃO:REFEIÇÃO, COR:BRANCA</t>
  </si>
  <si>
    <t>TALHER DESCARTÁVEL, MATERIAL:PLÁSTICO, TIPO:PAZINHA, APLICAÇÃO:SORVETES, COR:VARIADA, CARACTERÍSTICAS ADICIONAIS:1ª QUALIDADE, COMPRIMENTO:7,50 CM / EMBALAGEM COM 50 UNIDADES</t>
  </si>
  <si>
    <t>TAMPA COPO, MATERIAL:POLIESTIRENO, TIPO:DESCARTÁVEL, CAPACIDADE COPO:180 ML, CARACTERÍSTICAS ADICIONAIS:NÃO TÓXICO / EMBALAGEM COM  100 UNIDADES</t>
  </si>
  <si>
    <t>TOALHA DE PAPEL, MATERIAL:100% FIBRA CELULOSE VIRGEM, TIPO FOLHA:INTERFOLHA, 2 DOBRAS, COMPRIMENTO:22 CM, LARGURA:21,50 CM, COR:BRANCA, CARACTERÍSTICAS ADICIONAIS:GOFRADO, GRAMATURA: 23 G/M2 / BOBINA COM 60 FOLHAS</t>
  </si>
  <si>
    <t>TOALHA DE PAPEL, MATERIAL:PAPEL, TIPO FOLHA:DUPLA PICOTADA, COMPRIMENTO:22 CM, LARGURA:20 CM, COR:BRANCA, CARACTERÍSTICAS ADICIONAIS:ALTO GRAU DE ABSORÇÃO / EMBALAGEM COM 2 UNIDADES</t>
  </si>
  <si>
    <t>VASSOURA, MATERIAL CERDAS:NÁILON, MATERIAL CABO:MADEIRA, MATERIAL CEPA:PLÁSTICO, COMPRIMENTO CERDAS:11 CM, CARACTERÍSTICAS ADICIONAIS:COM CABO ROSQUEADO, TIPO:DOMÉSTICA, TIPO CABO:COMPRIDO, LARGURA CEPA:21 CM, APLICAÇÃO:LIMPEZA EM GERAL</t>
  </si>
  <si>
    <t>VASSOURA, MATERIAL CERDAS:PÊLO SINTÉTICO, COMPRIMENTO CEPA:30 CM, CARACTERÍSTICAS ADICIONAIS:CABO PLASTIFICADO: 1,20 M;  CERDAS: 4,50 CM</t>
  </si>
  <si>
    <t>VASSOURA, MATERIAL CERDAS:PIAÇAVA, MATERIAL CABO:MADEIRA, MATERIAL CEPA:MADEIRA, COMPRIMENTO CEPA:40 CM, COMPRIMENTO CERDAS:MÍNIMO 9 CM, CARACTERÍSTICAS ADICIONAIS:COM CABO ROSQUEADO, TIPO:GARI</t>
  </si>
  <si>
    <t>VASSOURA, MATERIAL CERDAS:PIAÇAVA, MATERIAL CABO:MADEIRA, MATERIAL CEPA:MADEIRA, COMPRIMENTO CEPA:60 CM, TIPO:INSTITUCIONAL, TIPO CABO:COMPRIDO, LARGURA CEPA:7,5 CM, ALTURA CEPA:05 CM, APLICAÇÃO:LIMPEZA EM GERAL</t>
  </si>
  <si>
    <t>Quant</t>
  </si>
  <si>
    <t>GABINETE</t>
  </si>
  <si>
    <t>R$ GAB</t>
  </si>
  <si>
    <t>ADM</t>
  </si>
  <si>
    <t>R$ ADM</t>
  </si>
  <si>
    <t>URB E OBRAS</t>
  </si>
  <si>
    <t>R$ OBRAS</t>
  </si>
  <si>
    <t>DESENV. RURAL</t>
  </si>
  <si>
    <t>R$ DESENV. RURAL</t>
  </si>
  <si>
    <t>ADITIVO ANTIC. ROSA 500ML</t>
  </si>
  <si>
    <t>ADITIVO ANTIC. VERDE 500 ML</t>
  </si>
  <si>
    <t>UNI</t>
  </si>
  <si>
    <t>ADITIVO ATF STP 100ML</t>
  </si>
  <si>
    <t>ADITIVO BRAKE STP 100ML</t>
  </si>
  <si>
    <t>ADITIVO STP DIESEL FUEL TREAT CLEANER ST 3008 236M</t>
  </si>
  <si>
    <t>AGUA DESMINERALIZADA 1 LT</t>
  </si>
  <si>
    <t>LT</t>
  </si>
  <si>
    <t>ARLA 32 BD 20LT</t>
  </si>
  <si>
    <t>BD</t>
  </si>
  <si>
    <t>DESENGRIPANTE SPRAY 300ML</t>
  </si>
  <si>
    <t>FILTRO 500086363 OLÉO</t>
  </si>
  <si>
    <t>FILTRO 5801403242 COMB.</t>
  </si>
  <si>
    <t>FILTRO 5801997540 COMB.</t>
  </si>
  <si>
    <t>FILTRO ACP 837</t>
  </si>
  <si>
    <t>FILTRO AR EXT. ARS 9839</t>
  </si>
  <si>
    <t>FILTRO AR INT. ASR 839</t>
  </si>
  <si>
    <t>FILTRO ARL 5140</t>
  </si>
  <si>
    <t>FILTRO ARS 8236</t>
  </si>
  <si>
    <t>FILTRO C 21002</t>
  </si>
  <si>
    <t>FILTRO C18450/3 AR</t>
  </si>
  <si>
    <t>FILTRO C31028/1</t>
  </si>
  <si>
    <t>FILTRO COMB. R120LJ</t>
  </si>
  <si>
    <t>FILTRO COMBUSTÍVEL CARREGADEIRA HYUNDAY HL 740-95</t>
  </si>
  <si>
    <t>FILTRO COMBUSTÍVEL CARREGADEIRA XCMG</t>
  </si>
  <si>
    <t>FILTRO COMBUSTIVEL DO TRATOR NEWHOLLAND TT7030</t>
  </si>
  <si>
    <t>FILTRO COMBUSTÍVEL PATROL 120K</t>
  </si>
  <si>
    <t>FILTRO COMBUSTÍVEL PATROL XCMG FS19732</t>
  </si>
  <si>
    <t>FILTRO COMBUSTÍVEL R6010MJ</t>
  </si>
  <si>
    <t>FILTRO COMBUSTIVEL RETROESCAVADEIRA 416E</t>
  </si>
  <si>
    <t>FILTRO COMBUSTÍVEL RETROESCAVADEIRA CAT 416F2</t>
  </si>
  <si>
    <t>FILTRO COMBUSTÍVEL RETROESCAVADEIRA JCB</t>
  </si>
  <si>
    <t>FILTRO COMBUSTÍVEL RETROESCAVADEIRA JCB 3CX</t>
  </si>
  <si>
    <t>FILTRO COMBUSTÍVEL SEPARADOR CARREGADEIRA HYUNDAY HL 740-95</t>
  </si>
  <si>
    <t>FILTRO COMBUSTÍVEL SEPARADOR CARREGADEIRA XCMG</t>
  </si>
  <si>
    <t>FILTRO COMBUSTIVEL SEPARADOR DO TRATOR NEWHOLLAND TT7030</t>
  </si>
  <si>
    <t>FILTRO COMBUSTÍVEL SEPARADOR PATROL 120K</t>
  </si>
  <si>
    <t>FILTRO COMBUSTÍVEL SEPARADOR PATROL XCMG</t>
  </si>
  <si>
    <t>FILTRO COMBUSTIVEL SEPARADOR RETROESCAVADEIRA 416E</t>
  </si>
  <si>
    <t>FILTRO COMBUSTÍVEL SEPARADOR RETROESCAVADEIRA CAT 416F2</t>
  </si>
  <si>
    <t>FILTRO COMBUSTÍVEL SEPARADOR RETROESCAVADEIRA JCB</t>
  </si>
  <si>
    <t>FILTRO COMBUSTÍVEL SEPARADOR RETROESCAVADEIRA JCB 3CX</t>
  </si>
  <si>
    <t>FILTRO COMBUSTÍVEL SEPARADOR TRATOR DE ESTEIRA</t>
  </si>
  <si>
    <t>FILTRO COMBUSTÍVEL TRATOR DE ESTEIRA</t>
  </si>
  <si>
    <t>FILTRO DE ACP 003</t>
  </si>
  <si>
    <t>PC</t>
  </si>
  <si>
    <t>FILTRO DE AR ACP 005</t>
  </si>
  <si>
    <t>FILTRO DE AR ACP 014</t>
  </si>
  <si>
    <t>FILTRO DE AR ACP 126</t>
  </si>
  <si>
    <t>FILTRO DE AR ACP 307</t>
  </si>
  <si>
    <t>FILTRO DE AR ACP 601</t>
  </si>
  <si>
    <t>FILTRO DE AR ACP 837</t>
  </si>
  <si>
    <t>FILTRO DE AR ACP 843</t>
  </si>
  <si>
    <t>FILTRO DE AR ACP 906</t>
  </si>
  <si>
    <t>FILTRO DE AR ACP 907</t>
  </si>
  <si>
    <t>FILTRO DE AR ARL 3751</t>
  </si>
  <si>
    <t>FILTRO DE AR ARL 4139</t>
  </si>
  <si>
    <t>FILTRO DE AR ARL 4152</t>
  </si>
  <si>
    <t>FILTRO DE AR ARL 4154</t>
  </si>
  <si>
    <t>FILTRO DE AR ARL 5053</t>
  </si>
  <si>
    <t>FILTRO DE AR ARL 5137</t>
  </si>
  <si>
    <t>FILTRO DE AR ARL 5140</t>
  </si>
  <si>
    <t>FILTRO DE AR ARL 6070</t>
  </si>
  <si>
    <t>FILTRO DE AR ARL 6071</t>
  </si>
  <si>
    <t>FILTRO DE AR ARL 8829</t>
  </si>
  <si>
    <t>FILTRO DE AR ARL4147</t>
  </si>
  <si>
    <t>FILTRO DE AR ARS 1015</t>
  </si>
  <si>
    <t>FILTRO DE AR ARS 1029</t>
  </si>
  <si>
    <t>FILTRO DE AR ARS 2870</t>
  </si>
  <si>
    <t>FILTRO DE AR ARS 3003</t>
  </si>
  <si>
    <t>FILTRO DE AR ARS 8234</t>
  </si>
  <si>
    <t>FILTRO DE AR ART 6098</t>
  </si>
  <si>
    <t>FILTRO DE AR ASR 203</t>
  </si>
  <si>
    <t>FILTRO DE AR ASR 234</t>
  </si>
  <si>
    <t>FILTRO DE AR C 21002</t>
  </si>
  <si>
    <t>FILTRO DE AR C 2256</t>
  </si>
  <si>
    <t>FILTRO DE AR C 2585</t>
  </si>
  <si>
    <t>FILTRO DE AR C 30125/1</t>
  </si>
  <si>
    <t>FILTRO DE AR C2496</t>
  </si>
  <si>
    <t>FILTRO DE AR CABINE CARREGADEIRA HYUNDAY HL 740-95</t>
  </si>
  <si>
    <t>FILTRO DE AR CABINE CARREGADEIRA XCMG</t>
  </si>
  <si>
    <t>FILTRO DE AR CABINE RETROESCAVADEIRA JCB 3CX</t>
  </si>
  <si>
    <t>FILTRO DE AR CABINE RETROESCAVADEIRA JCB ACP362</t>
  </si>
  <si>
    <t>FILTRO DE AR CABINE TRATOR DE ESTEIRA</t>
  </si>
  <si>
    <t>FILTRO DE AR COND ACP 131</t>
  </si>
  <si>
    <t>FILTRO DE AR COND ACP103</t>
  </si>
  <si>
    <t>FILTRO DE AR CONDICIONADO ACP 903</t>
  </si>
  <si>
    <t>FILTRO DE AR CU 2545/1</t>
  </si>
  <si>
    <t>FILTRO DE AR CU 2629</t>
  </si>
  <si>
    <t>FILTRO DE AR DO MOTOR ARL4157</t>
  </si>
  <si>
    <t>FILTRO DE AR DO TRATOR NEWHOLLAND TT7030</t>
  </si>
  <si>
    <t>FILTRO DE AR EXT AP 7998</t>
  </si>
  <si>
    <t>FILTRO DE AR EXTERNO CARREGADEIRA HYUNDAY HL 740-95</t>
  </si>
  <si>
    <t>FILTRO DE AR EXTERNO CARREGADEIRA XCMG</t>
  </si>
  <si>
    <t>FILTRO DE AR EXTERNO PARA RETROESCAVADEIRA MODELO 416E</t>
  </si>
  <si>
    <t>FILTRO DE AR EXTERNO PATROL 120K</t>
  </si>
  <si>
    <t>FILTRO DE AR EXTERNO PATROL XCMG</t>
  </si>
  <si>
    <t>FILTRO DE AR EXTERNO RETROESCAVADEIRA CAT 416F2</t>
  </si>
  <si>
    <t>FILTRO DE AR EXTERNO RETROESCAVADEIRA JCB 3CX</t>
  </si>
  <si>
    <t>FILTRO DE AR EXTERNO TRATOR DE ESTEIRA</t>
  </si>
  <si>
    <t>FILTRO DE AR INT AS820</t>
  </si>
  <si>
    <t>FILTRO DE AR INTERNO CARREGADEIRA HYUNDAY HL 740-95</t>
  </si>
  <si>
    <t>FILTRO DE AR INTERNO CARREGADEIRA XCMG</t>
  </si>
  <si>
    <t>FILTRO DE AR INTERNO DA RETROESCAVADEIRA 416E</t>
  </si>
  <si>
    <t>FILTRO DE AR INTERNO PATROL 120K</t>
  </si>
  <si>
    <t>FILTRO DE AR INTERNO PATROL XCMG</t>
  </si>
  <si>
    <t>FILTRO DE AR INTERNO RETROESCAVADEIRA CAT 416F2</t>
  </si>
  <si>
    <t>FILTRO DE AR INTERNO RETROESCAVADEIRA JCB</t>
  </si>
  <si>
    <t>FILTRO DE AR INTERNO RETROESCAVADEIRA JCB 3CX</t>
  </si>
  <si>
    <t>FILTRO DE AR INTERNO TRATOR DE ESTEIRA</t>
  </si>
  <si>
    <t>FILTRO DE AR LX 907</t>
  </si>
  <si>
    <t>FILTRO DE AR TECFIL ARS 9839</t>
  </si>
  <si>
    <t>FILTRO DE AR TECFIL ASR 839</t>
  </si>
  <si>
    <t>FILTRO DE AR TRATOR LS PLUS 80</t>
  </si>
  <si>
    <t>FILTRO DE AR TRATOR MAHINDA</t>
  </si>
  <si>
    <t>FILTRO DE AR TRATOR SOLIS 75</t>
  </si>
  <si>
    <t>FILTRO DE COMB DESUMID DSF 0202</t>
  </si>
  <si>
    <t>FILTRO DE COMB PCE 3032</t>
  </si>
  <si>
    <t>FILTRO DE COMB PSD 420</t>
  </si>
  <si>
    <t>FILTRO DE COMB. FCI 1274</t>
  </si>
  <si>
    <t>FILTRO DE COMB. G104/7</t>
  </si>
  <si>
    <t>FILTRO DE COMB. PC 947</t>
  </si>
  <si>
    <t>FILTRO DE COMB. PEC 3029</t>
  </si>
  <si>
    <t>FILTRO DE COMB. PEC 3041</t>
  </si>
  <si>
    <t>FILTRO DE COMB. PSC 498/4</t>
  </si>
  <si>
    <t>FILTRO DE COMB. PSC 874</t>
  </si>
  <si>
    <t>FILTRO DE COMB. PSC 884</t>
  </si>
  <si>
    <t>FILTRO DE COMB. PSD 970/1</t>
  </si>
  <si>
    <t>FILTRO DE COMB. WK 58</t>
  </si>
  <si>
    <t>FILTRO DE COMB. WK 58/3</t>
  </si>
  <si>
    <t>FILTRO DE COMB. WK513</t>
  </si>
  <si>
    <t>FILTRO DE COMB.JFC 207/2</t>
  </si>
  <si>
    <t>FILTRO DE COMBBUSTIVEL PSD 960/1</t>
  </si>
  <si>
    <t>FILTRO DE COMBUSTIVEL G108/1</t>
  </si>
  <si>
    <t>FILTRO DE COMBUSTIVEL P550904</t>
  </si>
  <si>
    <t>FILTRO DE COMBUSTIVEL PSC 455</t>
  </si>
  <si>
    <t>FILTRO DE COMBUSTIVEL PU 1059X</t>
  </si>
  <si>
    <t>FILTRO DE COMBUSTIVEL R120LJ- 10M AQII</t>
  </si>
  <si>
    <t>FILTRO DE COMBUSTIVEL R9010M</t>
  </si>
  <si>
    <t>FILTRO DE COMBUSTIVEL REC 153</t>
  </si>
  <si>
    <t>FILTRO DE DESUMIFICADOR DSF 0202</t>
  </si>
  <si>
    <t>FILTRO DE LUBRIFICANTE PSL655</t>
  </si>
  <si>
    <t>FILTRO DE OLEO HU947/2X</t>
  </si>
  <si>
    <t>FILTRO DE OLEO MANN HU947/2X</t>
  </si>
  <si>
    <t>FILTRO DE OLEO PEL 108</t>
  </si>
  <si>
    <t>FILTRO DE OLEO PEL 119</t>
  </si>
  <si>
    <t>FILTRO DE OLEO PEL 312</t>
  </si>
  <si>
    <t>FILTRO DE OLEO PEL 676</t>
  </si>
  <si>
    <t>FILTRO DE OLEO PEL 677</t>
  </si>
  <si>
    <t>FILTRO DE OLEO PEL 678</t>
  </si>
  <si>
    <t>FILTRO DE OLEO PEL 726</t>
  </si>
  <si>
    <t>FILTRO DE OLEO PEL119</t>
  </si>
  <si>
    <t>FILTRO DE OLEO PSL 340</t>
  </si>
  <si>
    <t>FILTRO DE OLEO PSL 560</t>
  </si>
  <si>
    <t>FILTRO DE OLEO PSL 657</t>
  </si>
  <si>
    <t>FILTRO DE OLEO TECFIL PEL 2002</t>
  </si>
  <si>
    <t>FILTRO DE OLEO TECFIL PH 346</t>
  </si>
  <si>
    <t>FILTRO DE OLEO W1160</t>
  </si>
  <si>
    <t>FILTRO DE OLEO W6MULT 20</t>
  </si>
  <si>
    <t>FILTRO DE OLEO W7MULT18</t>
  </si>
  <si>
    <t>FILTRO DE OLEO WK58</t>
  </si>
  <si>
    <t>FILTRO DEE COMBUSTIVEL PSC 706</t>
  </si>
  <si>
    <t>FILTRO FCD 0969</t>
  </si>
  <si>
    <t>FILTRO FCD 2173</t>
  </si>
  <si>
    <t>FILTRO FF 42134</t>
  </si>
  <si>
    <t>FILTRO HIDRA PH 346</t>
  </si>
  <si>
    <t>FILTRO HIDRÁULICO CARREGADEIRA HYUNDAY HL 740-95</t>
  </si>
  <si>
    <t>FILTRO HIDRÁULICO CARREGADEIRA XCMG</t>
  </si>
  <si>
    <t>FILTRO HIDRAULICO DO TRATOR NEWHOLLAND TT7030</t>
  </si>
  <si>
    <t>FILTRO HIDRÁULICO PATROL 120K</t>
  </si>
  <si>
    <t>FILTRO HIDRAULICO RETROESCAVADEIRA 416E</t>
  </si>
  <si>
    <t>FILTRO HIDRÁULICO RETROESCAVADEIRA CAT 416F2</t>
  </si>
  <si>
    <t>FILTRO HIDRÁULICO RETROESCAVADEIRA JCB 3CX</t>
  </si>
  <si>
    <t>FILTRO HIDRÁULICO RETROESCAVADEIRA JCB FHBR32S</t>
  </si>
  <si>
    <t>FILTRO HIDRÁULICO TRATOR DE ESTEIRA</t>
  </si>
  <si>
    <t>FILTRO HIDRAULICO TRATOR LS PLUS 80</t>
  </si>
  <si>
    <t>FILTRO HIDRAULICO TRATOR MAHINDA</t>
  </si>
  <si>
    <t>FILTRO HIDRAULICO TRATOR SOLIS 75</t>
  </si>
  <si>
    <t>FILTRO LF 16452</t>
  </si>
  <si>
    <t>FILTRO LUBRI PSL 283</t>
  </si>
  <si>
    <t>FILTRO LUBRIFICANTE CARREGADEIRA HYUNDAY HL 740-95</t>
  </si>
  <si>
    <t>FILTRO LUBRIFICANTE CARREGADEIRA XCMG</t>
  </si>
  <si>
    <t>FILTRO LUBRIFICANTE DO TRATOR NEWHOLLAND TT7030</t>
  </si>
  <si>
    <t>FILTRO LUBRIFICANTE PATROL 120K</t>
  </si>
  <si>
    <t>FILTRO LUBRIFICANTE PATROL XCMG</t>
  </si>
  <si>
    <t>FILTRO LUBRIFICANTE PEL119</t>
  </si>
  <si>
    <t>FILTRO LUBRIFICANTE RETROESCAVADEIRA 416E</t>
  </si>
  <si>
    <t>FILTRO LUBRIFICANTE RETROESCAVADEIRA CAT 416F2</t>
  </si>
  <si>
    <t>FILTRO LUBRIFICANTE TRATOR DE ESTEIRA</t>
  </si>
  <si>
    <t>FILTRO LUBRIFICANTE TRATOR SOLIS 75</t>
  </si>
  <si>
    <t>FILTRO ÓLEO PSL962</t>
  </si>
  <si>
    <t>FILTRO PEL 727</t>
  </si>
  <si>
    <t>FILTRO PSC 353</t>
  </si>
  <si>
    <t>FILTRO PSL 56</t>
  </si>
  <si>
    <t>FILTRO TRANSMISSÃO CARREGADEIRA HYUNDAY HL 740-95</t>
  </si>
  <si>
    <t>FILTRO TRANSMISSÃO CARREGADEIRA XCMG</t>
  </si>
  <si>
    <t>FILTRO TRANSMISSÃO DO TRATOR NEWHOLLAND TT7030</t>
  </si>
  <si>
    <t>FILTRO TRANSMISSÃO PATROL 120K</t>
  </si>
  <si>
    <t>FILTRO TRANSMISSÃO PATROL XCMG</t>
  </si>
  <si>
    <t>FILTRO TRANSMISSÃO RETROESCAVADEIRA 416E</t>
  </si>
  <si>
    <t>FILTRO TRANSMISSÃO RETROESCAVADEIRA CAT 416F2</t>
  </si>
  <si>
    <t>FILTRO TRANSMISSÃO RETROESCAVADEIRA JCB 3CX</t>
  </si>
  <si>
    <t>FILTRO TRANSMISSÃO RETROESCAVADEIRA JCB581R5206</t>
  </si>
  <si>
    <t>FILTRO TRANSMISSÃO TRATOR DE ESTEIRA</t>
  </si>
  <si>
    <t>FILTRO TRANSMISSÃO TRATOR SOLIS 75</t>
  </si>
  <si>
    <t>FLUIDO DE FREIO DOT3 500ML</t>
  </si>
  <si>
    <t>FLUIDO FREIO DOT4 500ML</t>
  </si>
  <si>
    <t>GRAXA AUTOLITH 20KG</t>
  </si>
  <si>
    <t>BB</t>
  </si>
  <si>
    <t>GRAXA UNI C/20 Kg</t>
  </si>
  <si>
    <t>LIMPA CONTATO 300ML</t>
  </si>
  <si>
    <t>LIMPA PARABRISA 100ML</t>
  </si>
  <si>
    <t>LUBRIFICANTE ATF STP</t>
  </si>
  <si>
    <t>OLEO 10W30 20 LT</t>
  </si>
  <si>
    <t>OLEO 2 TEMPOS TC 500ML</t>
  </si>
  <si>
    <t>OLEO 68 20LT</t>
  </si>
  <si>
    <t>OLEO ATF 1L</t>
  </si>
  <si>
    <t>OLEO DE MOTOR VALORA 0W/20</t>
  </si>
  <si>
    <t>OLEO DEXOS 2 SINTETICO 5W30 API SN 1L</t>
  </si>
  <si>
    <t>OLEO EXTRA TURBO 15W40 3L</t>
  </si>
  <si>
    <t>OLEO FLUIDO DE DIREÇÃO HIDRAULICA ATF 500ML</t>
  </si>
  <si>
    <t>OLEO HIDRAUL. ATF 1LT</t>
  </si>
  <si>
    <t>OLEO HIDRAULICO 68 BALDE 20L</t>
  </si>
  <si>
    <t>OLEO MOTO 20W/50 1L</t>
  </si>
  <si>
    <t>ÓLEO MOTOR ESSENCIAL 4T 20W50</t>
  </si>
  <si>
    <t>OLEO MOTOR EXTRA TURBO 20L</t>
  </si>
  <si>
    <t>OLEO MOTOR GAS. ALTA ROD. 25W/50</t>
  </si>
  <si>
    <t>OLEO MOTOR MOTO 10W30</t>
  </si>
  <si>
    <t>OLEO MOTOR OFROAD 5W/30 1L</t>
  </si>
  <si>
    <t>OLEO MOTOR TECNO SN 15W/40 1L</t>
  </si>
  <si>
    <t>OLEO MOTOR TOP TURBO 15W/40 1L</t>
  </si>
  <si>
    <t>OLEO MOTOR TOP TURBO 15W/40 20L</t>
  </si>
  <si>
    <t>OLEO MOTOR VALORA 5W30</t>
  </si>
  <si>
    <t>OLEO SAE 50 20L</t>
  </si>
  <si>
    <t>OLEO SUPERA FLEX 5W/40 1L</t>
  </si>
  <si>
    <t>OLEO TRANSM TRM4 80 1L</t>
  </si>
  <si>
    <t>OLEO TRANSM TRM5 90 1L</t>
  </si>
  <si>
    <t>OLEO TRM 5 85W140 20LT</t>
  </si>
  <si>
    <t>OLEO TRM5 90 20L</t>
  </si>
  <si>
    <t>PALHETA PLUS 26</t>
  </si>
  <si>
    <t>TRM 4 80 1L.</t>
  </si>
  <si>
    <t>TRM 5 90 1L.</t>
  </si>
  <si>
    <t>SOCIAL</t>
  </si>
  <si>
    <t>RURAL</t>
  </si>
  <si>
    <t>R$ RURAL</t>
  </si>
  <si>
    <t>URBANO</t>
  </si>
  <si>
    <t>R$ URB.</t>
  </si>
  <si>
    <t>ESPORTE</t>
  </si>
  <si>
    <t>R$ ESPORTE</t>
  </si>
  <si>
    <t>R$ GAB.</t>
  </si>
  <si>
    <t>CÂMARA DE AR REF: 1000X20 CERTIFICADO PELO INMETRO, PRODUTO NOVO</t>
  </si>
  <si>
    <t>CÂMARA DE AR REF: 12 5/80-18, PARA TRATOR, CERTIFICADO PELO INMETRO, PRODUTO NOVO</t>
  </si>
  <si>
    <t>CÂMARA DE AR REF: 12.4-24, PARA TRATOR, CERTIFICADO PELO INMETRO, PRODUTO NOVO</t>
  </si>
  <si>
    <t>CÂMARA DE AR REF: 17.5/25, PARA TRATOR, CERTIFICADO PELO INMETRO, PRODUTO NOVO</t>
  </si>
  <si>
    <t>CÂMARA DE AR REF: 18.4-30, PARA TRATOR, CERTIFICADO PELO INMETRO, PRODUTO NOVO</t>
  </si>
  <si>
    <t>CÂMARA DE AR REF: 19 SL-24 PARA TRATOR, CERTIFICADO PELO INMETRO, PRODUTO NOVO</t>
  </si>
  <si>
    <t>CÂMARA DE AR REF: 900 X 20 CERTIFICADO PELO INMETRO, PRODUTO NOVO</t>
  </si>
  <si>
    <t>PNEU 110/90 - 17: DESENVOLVIDO PARA UTILIZAÇÃO TRASEIRA EM MOTOS. POSSUI ARO 17, LARGURA DE SEÇÃO 110, PERFIL 90, ÍNDICE DE CARGA MÁXIMA, IGUAL OU SUPERIOR 200KG POR PNEU, E VELOCIDADE MÁXIMA 150KM/G. REFORÇADO, AGARRE E TRAÇÃO EM TODAS AS SUPERFÍCIES E CONDIÇÕES DO SOLO, SECO OU MOLHADO. RESISTENTE A IMPACTOS DIVERSOS, CERTIFICADO PELO INMETRO, PRODUTO NOVO, NÃO RECONDICIONADO E/OU REMANUFATURADO)</t>
  </si>
  <si>
    <t>PNEU 175/65/14- 82T: CERTIFICADO PELO INMETRO, DE 1 LINHA DE PRODUÇÃO, NOVO, NÃO RECONDICIONADO, TIPO SEM CAMARA, COM PADRAO DE QUALIDADE DEVENDO POSSUIR SELO DE APROVAÇÃO DO INMETRO</t>
  </si>
  <si>
    <t>PNEU 195/ 55/15/85: CERTIFICADO PELO INMETRO, DE 1 LINHA DE PRODUÇÃO, NOVO, NÃO RECONDICIONADO, TIPO SEM CAMARA, COM PADRAO DE QUALIDADE DEVENDO POSSUIR SELO DE APROVAÇÃO DO INMETRO</t>
  </si>
  <si>
    <t>PNEU 195/65-R15: PARA VEÍCULO AUTOMOTIVO, PRODUTO NOVO, NÃO PODENDO SER RECAPADOS, RECAUCHUTADOS OU REMODELADOS, CERTIFICADOS PELO INMETRO, MATERIAL CARCAÇA LONA POLIÉSTER, MATERIAL TALÃO ARAME AÇO, MATERIAL BANDA DE RODAGEM BORRACHA DE ALTA RESISTÊNCIA, MATERIAL FLANCOS MISTURA BORRACHA DE ALTA FLEXIBILIDADE, TIPO ESTRUTURA CARCAÇA RADIAL, TIPO SEM CÂMARA.</t>
  </si>
  <si>
    <t>PNEU 205/60 R16: PNEU COM LARGURA DE 205MM, PERFIL 60 E ARO 16, COM ÍNDICE DE PESO MÍNIMO DE 91 (615 KG) POR PNEU, ÍNDICE MÍNIMO DE VELOCIDADE V (ATÉ 240 KM/H),  CERTIFICADO PELO INMETRO, PRODUTO NOVO, NÃO RECONDICIONADO E/OU REMANUFATURADO)</t>
  </si>
  <si>
    <t>PNEU 205/75 R16: (ESPECIFICAÇOES MININAS: INDICE DE VELOCIDADE: Q(160KM/H),INDICE DE CARGA POR PNEU: 113 (1150KG), 10 LONAS, CONSTRUÇÃO RADIAL, CERTIFICADO PELO INMETRO, PRODUTO NOVO, NÃO RECONDICIONADO E/OU REMANUFATURADO).</t>
  </si>
  <si>
    <t>PNEU 225.70 - R16, NÃO RECAUCHUTADO E NÃO REMOLDADO, PRODUTO DE FABRICAÇÃO NACIONAL.</t>
  </si>
  <si>
    <t>PNEU 225/60 R18 - TREADWEAR 180, TRAÇÃO A, TEMPERATURA B, ÍNDICE DE CARGA 88 E ÍNDICE DE VELOCIDADE T. MATERIAL: CARCAÇA- LONA POLIÉSTER; TALÃOARAME AÇO;BANDA-RODAGEM BORRACHA ALTA RESISTÊNCIA; FLANCOS- MISTURA DE BORRACHA ALTA FLEXIBILIDADE; TIPO- ESTRUTURA CONVENCIONAL. ORIGINAL DE FÁBRICA. PRODUTO NOVO (SEM USO). NAO PODE SER REMOLDADO, RECAUCHUTADO, REFORMADO, ECOLÓGICO OU SIMILAR. CERTIFICADO PELO INMETRO.</t>
  </si>
  <si>
    <t>PNEU ARO 175/70 R14: DESENVOLVIDO PARA CARRO DE PASSEIO, COMPOSTO DE BORRACHA RESISTENTE E DURÁVEL, DIMENSÃO 175/70, ARO 14, LARGURA 17,5CM, COM ÍNDICE DE CARGA MÁXIMA, IGUAL OU SUPERIOR A 500KG POR PNEU, VELOCIDADE 190 KM/H. DEVESE CONTER EFICIENTE EXPULSÃO DE ÁGUA, ESTABILIDADE EM CURVAS, MELHOR RESPOSTA EM MANOBRAS DE SEGURANÇA, MAIOR RESISTÊNCIA A CHOQUES, IMPACTOS DIVERSOS E CORTES LATERAIS, ESTABILIDADE, SEJA EM PISTAS SECAS OU MOLHADAS. CERTIFICADO PELO INMETRO, PRODUTO NOVO, NÃO RECONDICIONADO E/OU REMANUFATURADO)</t>
  </si>
  <si>
    <t>PNEU ARO 215/75 R16: PRODUTO DESENVOLVIDO PARA MONTAGEM NO EIXO DE TRAÇÃO PARA APLICAÇÃO EM VEÍCULOS UTILIZADOS NO TRANSPORTE DE CARGA OU PASSAGEIROS, QUE TRAFEGAM EM PERCURSOS DE CURTAS, MÉDIAS E/OU LONGAS DISTÂNCIAS COM OS MAIS VARIADOS TIPOS DE TRAJETOS EM PISOS PAVIMENTADOS, EM BOM OU PELO MENOS RAZOÁVEL ESTADO DE CONSERVAÇÃO. DIMENSÃO 215/75, ARO 16, CERTIFICADO PELO INMETRO, PRODUTO NOVO, NÃO RECONDICIONADO E/OU REMANUFATURADO) TIPO DIRECIONAL COM 8 LONAS</t>
  </si>
  <si>
    <t>PNEU ARO 215/75 R17.5: PRODUTO DESENVOLVIDO PARA MONTAGEM NO EIXO DE TRAÇÃO PARA APLICAÇÃO EM VEÍCULOS UTILIZADOS NO TRANSPORTE DE CARGA OU PASSAGEIROS, QUE TRAFEGAM EM PERCURSOS DE CURTAS, MÉDIAS E/OU LONGAS DISTÂNCIAS COM OS MAIS VARIADOS TIPOS DE TRAJETOS EM PISOS PAVIMENTADOS, EM BOM OU PELO MENOS RAZOÁVEL ESTADO DE CONSERVAÇÃO. DIMENSÃO 215/75, ARO 17,5, LARGURA 175CM, COM ÍNDICE DE CARGA MÁXIMA, IGUAL OU SUPERIOR A 1.700KG POR PNEU E VELOCIDADE MÁXIMA DE 130KM/H. CERTIFICADO PELO INMETRO, PRODUTO NOVO, NÃO RECONDICIONADO E/OU REMANUFATURADO) TIPO DIRECIONAL COM 8 LONAS</t>
  </si>
  <si>
    <t>PNEU ARO 275/80 R22.5:  DESENVOLVIDO PARA EQUIPAR EIXO TRATIVO DE CAMINHÕES E CAVALO MECÂNICO, COMPOSTO DE BORRACHA RESISTENTE, DIMENSÃO 275/80, ARO 22, LARGURA 23, COM ÍNDICE DE CARGA MÁXIMA IGUAL OU SUPERIOR A 3.250KG POR PNEU E VELOCIDADE MÁXIMA 130 KM/H. ESTABILIDADE EM CURVAS, MELHOR RESPOSTA EM MANOBRAS DE SEGURANÇA, MAIOR RESISTÊNCIA A CHOQUES, IMPACTOS DIVERSOS E CORTES LATERAIS, ESTABILIDADE, SEJA EM PISTAS SECAS OU MOLHADAS. CERTIFICADO PELO INMETRO, PRODUTO NOVO, NÃO RECONDICIONADO E/OU REMANUFATURADO)</t>
  </si>
  <si>
    <t>PNEU REF: 1000 X 20 BORRACHUDO, CERTIFICADO PELO INMETRO, PRODUTO NOVO, NÃO RECONDICIONADO E/OU REMANUFATURADO)</t>
  </si>
  <si>
    <t>PNEU REF: 1000X20 DIRECIONAL, CERTIFICADO PELO INMETRO, PRODUTO NOVO, NÃO RECONDICIONADO E/OU REMANUFATURADO)</t>
  </si>
  <si>
    <t>PNEU REF: 12 5/80-18, PNEU PARA TRATOR, CERTIFICADO PELO INMETRO, PRODUTO NOVO, NÃO RECONDICIONADO E/OU REMANUFATURADO)</t>
  </si>
  <si>
    <t>PNEU REF: 12.4-24, PARA TRATOR, CERTIFICADO PELO INMETRO, PRODUTO NOVO, NÃO RECONDICIONADO E/OU REMANUFATURADO)</t>
  </si>
  <si>
    <t>PNEU REF: 14000/24, PARA TRATOR, CERTIFICADO PELO INMETRO, PRODUTO NOVO, NÃO RECONDICIONADO E/OU REMANUFATURADO)</t>
  </si>
  <si>
    <t>PNEU REF: 17.5/25, PARA TRATOR,CERTIFICADO PELO INMETRO, PRODUTO NOVO, NÃO RECONDICIONADO E/OU REMANUFATURADO)</t>
  </si>
  <si>
    <t>PNEU REF: 175/70 R13 CERTIFICADO PELO INMETRO, PRODUTO NOVO, NÃO RECONDICIONADO E/OU REMANUFATURADO)</t>
  </si>
  <si>
    <t>PNEU REF: 18.4-30, PARA TRATOR, CERTIFICADO PELO INMETRO, PRODUTO NOVO, NÃO RECONDICIONADO E/OU REMANUFATURADO)</t>
  </si>
  <si>
    <t>PNEU REF: 185/70 R14 CERTIFICADO PELO INMETRO, PRODUTO NOVO, NÃO RECONDICIONADO E/OU REMANUFATURADO)</t>
  </si>
  <si>
    <t>PNEU REF: 19 SL-24, PNEU PARA TRATOR, CERTIFICADO PELO INMETRO, PRODUTO NOVO, NÃO RECONDICIONADO E/OU REMANUFATURADO)</t>
  </si>
  <si>
    <t>PNEU REF: 205/55 R16 CERTIFICADO PELO INMETRO, PRODUTO NOVO, NÃO RECONDICIONADO E/OU REMANUFATURADO)</t>
  </si>
  <si>
    <t>PNEU REF: 215/65 R16 CERTIFICADO PELO INMETRO, PRODUTO NOVO, NÃO RECONDICIONADO E/OU REMANUFATURADO)</t>
  </si>
  <si>
    <t>PNEU REF: 245/70 R16, CERTIFICADO PELO INMETRO, PRODUTO NOVO, NÃO RECONDICIONADO E/OU REMANUFATURADO)</t>
  </si>
  <si>
    <t>PNEU REF: 90/90 R18, PNEU DE MOTO, CERTIFICADO PELO INMETRO, PRODUTO NOVO, NÃO RECONDICIONADO E/OU REMANUFATURADO)</t>
  </si>
  <si>
    <t>PNEUS 2.70-R18: DESENVOLVIDO PARA UTILIZAÇÃO MOTO CG</t>
  </si>
  <si>
    <t>PNEUS 225/65 R16 C : CARGO  (ESPECIFICAÇÕES MÍNIMAS: ÍNDICE DE VELOCIDADE: Q(160KM/H), ÍNDICE DE CARGA POR PNEU: 113 (1150KG), 10 LONAS, CONSTRUÇÃO RADIAL, CERTIFICADO PELO INMETRO, PRODUTO NOVO, NÃO RECONDICIONADO E/OU REMANUFATURADO). - MARCA DE REFERENCIA: PIRELLI, GOODYEAR, FIRESTONE, SIMILAR OU SUPERIOR</t>
  </si>
  <si>
    <t>PNEUS ARO 215/75 R17.5: PRODUTO DESENVOLVIDO PARA MONTAGEM NO EIXO DE TRAÇÃO PARA APLICAÇÃO EM VEÍCULOS UTILIZADOS NO TRANSPORTE DE CARGA OU PASSAGEIROS, QUE TRAFEGAM EM PERCURSOS DE CURTAS, MÉDIAS E/OU LONGAS DISTÂNCIAS COM OS MAIS VARIADOS TIPOS DE TRAJETOS EM PISOS PAVIMENTADOS, EM BOM OU PELO MENOS RAZOÁVEL ESTADO DE CONSERVAÇÃO. DIMENSÃO 215/75, ARO 17,5, LARGURA 175CM, TIPO BORRACHUDO COM 16 LONAS  (PNEU REFORÇADO)</t>
  </si>
  <si>
    <t>PNEUS ARO 215/75 R17.5: PRODUTO DESENVOLVIDO PARA MONTAGEM NO EIXO DE TRAÇÃO PARA APLICAÇÃO EM VEÍCULOS UTILIZADOS NO TRANSPORTE DE CARGA OU PASSAGEIROS, QUE TRAFEGAM EM PERCURSOS DE CURTAS, MÉDIAS E/OU LONGAS DISTÂNCIAS COM OS MAIS VARIADOS TIPOS DE TRAJETOS EM PISOS PAVIMENTADOS, EM BOM OU PELO MENOS RAZOÁVEL ESTADO DE CONSERVAÇÃO. 
MEDIDA DO PNEU 215/75R17.5 ÍNDICE DE CARGA 126/124 (1700/1600 KG) ÍNDICE DE VELOCIDADE L (120 KM/H) CERTIFICADO PELO INMETRO, PRODUTO NOVO, NÃO RECONDICIONADO E/OU REMANUFATURADO) TIPO DIRECIONAL COM 18 LONAS (PNEU REFORÇADO)</t>
  </si>
  <si>
    <t>PNEUS ARO 275/80 R22.5: BORRACHUDO MISTO , TIPO DESENVOLVIDO PARA EQUIPAR EIXO TRACIVO DE CAMINHÕES E CAVALO MECÂNICO, COMPOSTO DE BORRACHA RESISTENTE, DIMENSÃO 275/80, ARO R22,5 LARGURA 23, COM ÍNDICE DE CARGA MÁXIMA IGUAL OU SUPERIOR A 3.250KG POR PNEU E VELOCIDADE MÁXIMA 130 KM/H. ESTABILIDADE EM CURVAS, MELHOR RESPOSTA EM MANOBRAS DE SEGURANÇA, MAIOR RESISTÊNCIA A CHOQUES, IMPACTOS DIVERSOS E CORTES LATERAIS, ESTABILIDADE. CERTIFICADO PELO INMETRO, PRODUTO NOVO, NÃO RECONDICIONADO E/OU REMANUFATURADO)</t>
  </si>
  <si>
    <t>PNEUS ARO 900/20: PNEU DE TRAÇÃO, TIPO BORRACHUDO (ESPECIFICAÇÕES MÍNIMAS: ÍNDICE DE CARGA POR PNEU: 144 - 2800 KG , 139 -  (2430KG), ÍNDICE DE VELOCIDADE G (110 KM/H), 16 LONAS), PROFUNDIDADE MÍNIMA DOS SULCOS: 10,3 MM, CONSTRUÇÃO RADIAL, TERRENO MISTO CERTIFICADO PELO INMETRO, PRODUTO NOVO, NÃO RECONDICIONADO E/OU REMANUFATURADO), GARANTIA 12 MESES CONTRA DEFEITO DE FABRICAÇÃO -  MARCA DE REFERENCIA: PIRELLI, GOODYEAR, FIRESTONE, SIMILAR OU SUPERIOR</t>
  </si>
  <si>
    <t>PNEUS ARO 900/20: TIPO DIRECIONAL LISO (ESPECIFICAÇÕES MÍNIMAS: ÍNDICE DE CARGA POR PNEU: 141 - 2575 KG, 137 - 2300 KG, ÍNDICE DE VELOCIDADE G (110 KM/H), 14 LONAS), PROFUNDIDADE 10MINIMA DOS SULCOS: 10,3 MM, CONSTRUÇÃO RADIAL, CERTIFICADO PELO INMETRO, PRODUTO NOVO, NÃO RECONDICIONADO E/OU REMANUFATURADO) GARANTIA 12 MESES CONTRA DEFEITO DE FABRICAÇÃO - MARCA DE REFERÊNCIA: PIRELLI, GOODYEAR, FIRESTONE, SIMILAR OU SUPERIOR</t>
  </si>
  <si>
    <t>PROTETOR 900/20: PROTETOR CÂMARA DE AR MATERIAL: BORRACHA , TAMANHO:
900 X 20.SIMILAR OU SUPERIOR</t>
  </si>
  <si>
    <t>Sec. Rural</t>
  </si>
  <si>
    <t>R$ Sec. Rural</t>
  </si>
  <si>
    <t>ACABAMENTO UMA DOBRA. ATÉ 100 MODELOS.</t>
  </si>
  <si>
    <t>PROPRIO</t>
  </si>
  <si>
    <t>ADESIVO -  FORMATO    210X150    MM,    4/0    CORES, ADESIVO      PLÁSTICO,      CONFORME      MODELO SOLICITADO.</t>
  </si>
  <si>
    <t>ADESIVOS    NO    DIAMETRO    DE    110MM    4X0 CORES. DIVERSOS MODELOS</t>
  </si>
  <si>
    <t>ADESIVOS    NO    DIAMETRO    DE    50MM    4X0 CORES. DIVERSOS MODELOS</t>
  </si>
  <si>
    <t>ADESIVOS   NO   FORMATO   100X300MM   4X0 CORES.DIVERSOS MODELOS.</t>
  </si>
  <si>
    <t>ADESIVOS   NO   FORMATO   130X70MM   4X0 CORES.DIVERSOS MODELOS.</t>
  </si>
  <si>
    <t>ADESIVOS   NO   FORMATO   A4   4X0 CORES.DIVERSOS MODELOS.</t>
  </si>
  <si>
    <t>BANDEIRA TAMANHO OFICIAL (COLORIDA) 70X100</t>
  </si>
  <si>
    <t>BANNER  MED.  0,5 X 0,1  M  EM  LONA  NIGHT DAY COM IMPRESSÃO DIGITAL EM POLICROMIA À BASE  DE    LÁTEX,    COM    ACABAMENTO    COM CANALETA  EM DOIS LADOS E ALÇA EM NYLON.</t>
  </si>
  <si>
    <t>BANNER  MED.  0,80X1,20  M  EM  LONA  NIGHT DAY COM IMPRESSÃO DIGITAL EM POLICROMIA À BASE  DE    LÁTEX,    COM    ACABAMENTO    COM CANALETA  EM DOIS LADOS E ALÇA EM NYLON.</t>
  </si>
  <si>
    <t>BANNER  MED.  0,80X2,00  M  EM  LONA  NIGHT DAY COM IMPRESSÃO DIGITAL EM POLICROMIA À BASE  DE    LÁTEX,    COM    ACABAMENTO    COM CANALETA  EM DOIS LADOS E ALÇA EM NYLON.</t>
  </si>
  <si>
    <t>BANNER  MED.  0,90X1,50  M  EM  LONA  NIGHT DAY COM IMPRESSÃO DIGITAL EM POLICROMIA À BASE  DE    LÁTEX,    COM    ACABAMENTO    COM CANALETA  EM DOIS LADOS E ALÇA EM NYLON.</t>
  </si>
  <si>
    <t>BANNER  MED.  3X2  M  EM  LONA  NIGHT DAY COM IMPRESSÃO DIGITAL EM POLICROMIA À BASE  DE    LÁTEX,    COM    ACABAMENTO    COM CANALETA  EM DOIS LADOS E ALÇA EM NYLON.</t>
  </si>
  <si>
    <t>BANNER EM LONA 0,90X1,20M ACABAMENTO EM MADEIRA</t>
  </si>
  <si>
    <t>BLOCO         EM         PAPEL         AUTOCOPIATIVO 56G/M²,  FORMATO   210X310MM.   IMPRESSÃO 4/0   CORES, ACABAMENTO COLADO, 50X2 VIAS . 1ª   VIA   BRANCA   E   2ª   VIA   VERDE.   ATÉ   50 MODELOS.</t>
  </si>
  <si>
    <t>BLOCO</t>
  </si>
  <si>
    <t>BLOCO     EM     PAPEL     OFF     SET     75G/M², FORMATO 155X210MM.       IMPRESSÃO       1/0 CORES,  ACABAMENTO    COLADO    100X1    VIA. ATÉ   100 MODELOS.</t>
  </si>
  <si>
    <t>BLOCO     EM     PAPEL     OFF     SET     75G/M², FORMATO 155X210MM.       IMPRESSÃO       1/1 CORES,  ACABAMENTO    COLADO    100X1    VIA. ATÉ   100 MODELOS.</t>
  </si>
  <si>
    <t>BLOCO     EM     PAPEL     OFF     SET     75G/M², FORMATO 155X210MM.       IMPRESSÃO       4/0 CORES,  ACABAMENTO    COLADO    100X1    VIA. ATÉ   100 MODELOS.</t>
  </si>
  <si>
    <t>BLOCOS   50X2   –         FICHA         DE INVESTIGAÇÃO  LEISHMANIOSE       TEGUMENTAR AMERICANA         -  IMPRESSO      EM      PAPEL OFFSET    90GR.    FORMATO 210X300 MM, 4X4 CORES.</t>
  </si>
  <si>
    <t>BLOCOS  ATÉ 20 MODELOS 100X1 - - FORMATO : 148X210 MM, 1X0 CORES , NO OFFSET 75 G/M²; COLAGEM.</t>
  </si>
  <si>
    <t>CAMISA   EM  MALHA  ALGODÃO   FIO   30,   COM MANGA,  COM  GOLA  CARECA,  COM  IMPRESSÃO EM SERIGRAFIA, EM  POLICROMIA  TOTAL  FRENTE  E COSTA.     ATÉ     20   MODELOS   PARA   EVENTOS DURANTE O ANO.</t>
  </si>
  <si>
    <t>CANETA    TIPO    CLICK    EM    PLÁSTICO    COM IMPRESSÃO. N 07 NA COR AZUL.</t>
  </si>
  <si>
    <t>CARTAZ     -     FORMATO     230X560MM     EM PAPEL  COUCHÊ  230G/M²,  4/0  CORES,  COM  5 PONTOS COM FITA DUPLA FACE.</t>
  </si>
  <si>
    <t>CARTAZ    -    FORMATO    320X460    MM    EM PAPEL COUCHÊ   230GR.   COM   5   PONTOS   DE FITA  DUPLA FACE.</t>
  </si>
  <si>
    <t>CARTAZ    CLASSIFICAÇÃO    SIFILIS    -    FORMATO ABERTO: 420X297   MM,   FORMATO   FECHADO: 420X297  MM,  4X0  CORES  ,  COUCHE  BRILHO 170 GR. COM 5 PONTOS COM FITA DUPLA FACE.</t>
  </si>
  <si>
    <t>CARTAZ   FORMATO   640X460MM   EM   COUCHE BRILHO   170G   EM   4X0   CORES,REFILE.ATÉ   50 MODELOS .</t>
  </si>
  <si>
    <t>CARTAZ  DIVERSOS    -      COUCHÊ      240G/M², FORMATO   460X640MM.   IMPRESSÃO   EM   4/0 CORES. COM 5 PONTOS COM FITA DUPLA FACE.</t>
  </si>
  <si>
    <t>CARTAZ TAMANHO A2 60X42CM (COLORIDO)</t>
  </si>
  <si>
    <t>CARTELAS DE BINGO PERSONALIZADAS: Cartelas impressas em papel offset 75 g/m² ou superior, com numeração aleatória e não repetitiva. Formato padrão A5, A6 ou sob medida. Opções de impressão em 1 ou 2 faces, em preto e branco ou colorido (CMYK). Layout personalizado com logotipo, nome do evento, regras ou elementos gráficos. Possibilidade de controle por códigos, QR Codes ou numeração sequencial. Fornecimento em blocos, folhas avulsas ou picotadas, conforme necessidade.</t>
  </si>
  <si>
    <t>CARTOES DE PROTOCOLO DE PROCESSOS</t>
  </si>
  <si>
    <t>CARTÕES DE VISITA TAM: 9 CM X 5CM EM PAPEL CARTÃO (COLORIDO)</t>
  </si>
  <si>
    <t>CERTIFICADOS     ,     FORMATO     210X297     MM EM  COUCHE  FOSCO  350G  4X0  CORES,  REFILE  . ATÉ 20 MODELOS .</t>
  </si>
  <si>
    <t>CHAVEIRO PERSONALIZADO RESINADO COM GANHCO DE METAL (COLORIDO)</t>
  </si>
  <si>
    <t>CONFECÇÃO DO PASSAPORTE CULTURAL DO MUNICÍPIO DE PESQUEIRA. COMPOSIÇÃO E ACABAMENTO: FORMATO: A6 (APROXIMADAMENTE 12,5 X 18 CM SENDO ELE  ABERTO E 9,0 X 12,0 SENDO ELE FECHADO)</t>
  </si>
  <si>
    <t>CONVITE COM IMPRESSÃO DIGITAL MEIO A4 (COLORIDO) RECORTE ESPCIAL</t>
  </si>
  <si>
    <t>CONVITE COM IMPRESSÃO DIGITAL TAMANHO CARTA (COLORIDO) RECORTE ESPECIAL</t>
  </si>
  <si>
    <t>CRACHÁ     VERTICAL     IMPRESSO     EM     PAPEL COUCHE  FOSCO     300G     COM     CORDÃO     NO FORMATO  90X130</t>
  </si>
  <si>
    <t>CRACHÁ    PVC    PERSONALIZADO     DE IDENTIFICAÇÃO FUNCIONAL - COLORIDO;</t>
  </si>
  <si>
    <t>CRACHÁ – TAMANHO 100 X 115MM, PAPEL OFF SET 240G, 4/0 CORES COM FURO E CORDÃO. COM 30  MODELOS       DIFERENTES.       COM       30 MODELOS DIFERENTES.</t>
  </si>
  <si>
    <t>ENVELOPES    EM    PAPEL     OFFSET    90G/M2, FORMATO   229X324MM.                  IMPRESSÃO 1X0            CORES.  ACABAMENTO:  COLAGEM  E VINCO.</t>
  </si>
  <si>
    <t>ENVELOPES    EM    PAPEL     OFFSET    90G/M2, FORMATO 230X110MM. IMPRESSÃO 4X0 CORES.</t>
  </si>
  <si>
    <t>ENVELOPES    EM    PAPEL     OFFSET    90G/M2, FORMATO 280X280MM. IMPRESSÃO 4X0 CORES.</t>
  </si>
  <si>
    <t>ENVELOPES    EM    PAPEL    OFFSET    120G/M2, FORMATO 240X340MM. IMPRESSÃO 4X0 CORES.</t>
  </si>
  <si>
    <t>ENVELOPES    EM    PAPEL    OFFSET    120G/M2, FORMATO 260X360MM. IMPRESSÃO 4X0 CORES.</t>
  </si>
  <si>
    <t>ENVELOPES    EM    PAPEL    OFFSET    120G/M2, FORMATO 310X410MM. IMPRESSÃO 4X0 CORES.</t>
  </si>
  <si>
    <t>FAIXA   EM   LONA   VINÍLICA   COM  IMPRESSÃO DIGITAL        A        BASE        DE        SOLVENTE. ACABAMENTO    ACOMPANHADO    COM    CABOS DE MADEIRA NOS LADOS MENORES MAIS TORÇAL</t>
  </si>
  <si>
    <t>FAIXA  EM     LONA     FRONTLIGHT     -  IMPRESSÃO EM  POLICROMIA  DE  ALTA  DEFINIÇÃO UTILIZANDO TINTA    DE    BAIXO    IMPACTO    ECOLÓGICO    E ACABAMENTO COM MADEIRA.</t>
  </si>
  <si>
    <t>FAIXA COM RECORTE ELETRÔNICO E IMPRESSÃO DIGITAL 1,50 X 2,00M (COLORIDO) LONA 440G IMPRESSÃO DIGITAL</t>
  </si>
  <si>
    <t>FAIXA COMUM MEDINDO 4,00 X 0,70M (COLORIDA) LONA 440G IMPRESSÃO DIGITAL UV. LÁTEX</t>
  </si>
  <si>
    <t>FAIXA EM LONA COM ILHÓIS 1X2 M</t>
  </si>
  <si>
    <t>FICHA DE AVISO DE FÉRIAS</t>
  </si>
  <si>
    <t>FOLDER              420X300MM              (ABERTO) 100X150MM  (FECHADO).      PAPEL      COUCHÊ FOSCO     230G/M².  IMPRESSÃO  EM  4/4  CORES. ACABAMENTO VERNIZ</t>
  </si>
  <si>
    <t>FOLDER      150X210MM       PAPEL       COUCHÊ BRILHO  115G/M²  IMPRESSÃO  EM  4/4  CORES. ACABAMENTO UMA DOBRA. ATÉ 100 MODELOS.</t>
  </si>
  <si>
    <t>FOLDER      210X297MM       PAPEL       COUCHÊ BRILHO  115G/M²  IMPRESSÃO  EM  4/4  CORES.
ACABAMENTO 01 DOBRA. ATÉ 100 MODELOS.</t>
  </si>
  <si>
    <t>FOLDER      210X300MM       PAPEL       COUCHÊ BRILHO  115G/M²  IMPRESSÃO  EM  4/4  CORES.</t>
  </si>
  <si>
    <t>FOLDER IMPRESSO EM 4X4 CORES ACABAMENTO
2  DOBRAS      EM     PAPEL      COUCHÊ      170G TAMANHO 210X297MM. ATÉ 100 MODELOS</t>
  </si>
  <si>
    <t>GARRAFA,  TIPO  “SQUEEZE”,  COM  CAPACIDADE 600 ML,  TAMPA  E  RESERVATÓRIO  PARA  ÁGUA NA  COR BRANCA, COM LOGOMARCA DA GESTÃO.</t>
  </si>
  <si>
    <t>IMPRESSÃO GRÁFICA  PERSONALIZADA EM GARRAFAS: Impressão direta em garrafas PET ou alumínio, com tecnologia UV, serigrafia ou rotulagem adesiva. Capacidade das garrafas: 300 ml, 500 ml, 750 ml, 1L ou sob medida. Área de impressão em frente e verso ou 360°, conforme modelo. Impressão colorida (CMYK + branco). Produto resistente à lavagem e manuseio. Personalização com logotipo, texto, QR Code ou imagem</t>
  </si>
  <si>
    <t>LONA BACKDROPS 2,50M X 2,50M</t>
  </si>
  <si>
    <t>PANFLETO     NO     FORMATO     150X210     MM IMPRESSO  EM  4/0  CORES  EM  PAPEL  COUCHÊ 115G. ATÉ 200 MODELOS.</t>
  </si>
  <si>
    <t>PANFLETO-    FORMATO    210X148    MM,    4X4 CORES,          COUCHE          BRILHO          115GR. ACABAMENTO:REFILE.</t>
  </si>
  <si>
    <t>PANFLETO,  FLYERS  OU  FILIPETAS  1  -  FORMATO 95X200   MM,   4X4   CORES,   COUCHE   FOSCO 150GR. ACABAMENTO: REFILE.</t>
  </si>
  <si>
    <t>PANFLETO,  FLYERS  OU  FILIPETAS  2  -  FORMATO 100X70MM,    4X4    CORES,    COUCHE    FOSCO 150GR. ACABAMENTO:REFILE.</t>
  </si>
  <si>
    <t>PAPEL OFÍCIO TIMBRADO EM PAPEL OFF SET 75G NO  FORMATO  210X297MM  4X0  CORES,  BLOCO 100X1</t>
  </si>
  <si>
    <t>PASTA        PARA        PROCESSO        DE LICITAÇÃO:  EM  PAPEL  TIPO  CARTÃO,  NA  COR BEGE,  COM  VINCO  E  FUROS  NA  PARTE  CENTRAL INTERNA PARA GRAMPO TRILHO. TAMANHO: CAPA SUPERIOR/FRENTE 23,00 CM X 31,00 CM E CAPA INFERIOR FUNDOS, 23,00 CM X 26,50 CM. COM BRASÃO DO MUNICÍPIO</t>
  </si>
  <si>
    <t>PLACA  EM  ACM  DE  3MM  ESCOVADO,    COM TEXTO       E       LOGOMARCA       EM  IMPRESSÃO DIGITAL        DE        ALTA        RESOLUÇÃO        E DURABILIDADE    COM    APLICAÇÃO    DE    VERNIZ COM RESINA PARA DAR PROTEÇÃO E BRILHO.</t>
  </si>
  <si>
    <t>PLACA DE ACRÍLICO DE IDENTIFICAÇÃO DE SETOR MEDINDO 15X45CM (COLORIDO) ACRÍLICO PVC DE 4MM RECORTE ESPECIAL</t>
  </si>
  <si>
    <t>PLACA DE FACHADA 4X1M IMPRESSÃO DIGITAL COM BORDA DE METAL</t>
  </si>
  <si>
    <t>PLACA DE SINALIZAÇÃO ADVERTÊNCIA EM MATERIAL REFLETIVO NO MÍNIMO DO TIPO 1B QUE QUE ESTEJA CONFORME A NORMA DA ABNT NBR 14644:2021 E AS RESOLUÇÕES CONTRAN N°180,243,486. DE FORMA LOSANGULAR COM LADO MÍNIMO DE 50CM.</t>
  </si>
  <si>
    <t>PLACA DE SINALIZAÇÃO DE REGULAMENTAÇÃO EM MATERIAL REFLETIVO NO MÍNIMO DO TIPO 1B QUE ESTEJA CONFORME A NORMA ABNT NBR 14644:2021 E AS RESOLUÇÕES CONTRAN N°180,243, 486. DE FORMA CIRCULAR COM DIÂMETRO MÍNIMO DE 50CM.</t>
  </si>
  <si>
    <t>PLACA EM LONA IMPRESSA TIPO TESTEIRA</t>
  </si>
  <si>
    <t>PLACA EM LONA IMPRESSA TIPO TESTEIRA TAM:11M X 1,5M</t>
  </si>
  <si>
    <t>TACHAS REFLETIVA (TACHINHA) PARA SINALIZAÇÃO DE TRÂNSITO PRODUZIDAS EM RESINA DE ALTA RESISTÊNCIA, COM UM PINO COM ROSCA NA PARTE INFERIOR DA PEÇA PARA FIXAÇÃO,  JUNTAMENTE COM A COLA UTILIZADA PARA FIXAÇÃO. TACHA 
REFLETIVA BIDIRECIONAL (REFLETIVO NOS DOIS LADOS) AMARELA; FORMA: TRONCO PRISMÁTICO; MATERIAL: RESINA; DIMENSÃO APROXIMADA: 10X10X2CM; PINO DE FIXAÇÃO: 
0,7X5,0CM.</t>
  </si>
  <si>
    <t>TALÃO DE AUTO INFRAÇÃO DE TRÂNSITO,  EM PAPEL AUTOCOPIATIVO,  FORMATO 142X264MM.    IMPRESSÃO MONOCROMATICA COM CAPA DURA, FOLHA DE CONTROLE 1X2 VIAS, 1ª VIA VERMELHA, 2ª VIA AZUL, AITs 10X3 VIAS 1ª VERMELHA, 2ª AZUL E 3ª PRETA.</t>
  </si>
  <si>
    <t>Sec Educação</t>
  </si>
  <si>
    <t>Valor</t>
  </si>
  <si>
    <t>Sec Laser e 
Esporte</t>
  </si>
  <si>
    <t>Sec Ciadadnia</t>
  </si>
  <si>
    <t>R$ Total</t>
  </si>
  <si>
    <t>% da 
demanda</t>
  </si>
  <si>
    <t>COLETE ESPORTIVO DUPLA FACE PARA ATIVIDADE DE FUTEBOL, FUTSAL, VOLEI, PINTURA OU LOGOMARCA, EM POLIÉSTER, TAMANHOS P,M,G E GG</t>
  </si>
  <si>
    <t>549-586</t>
  </si>
  <si>
    <t>UNIFORME PARA BASQUETE COM 14 CAMISAS E 14 BERMUDAS, TODAS AS CAMISAS JÁ NUMERADAS. 14 CAMISAS BASQUETE, COMPOSIÇÃO : 100 % POLIÉSTER EM DRY FIT, CAMISAS NUMERADAS DO Nº4  AO Nº 17 NAS COSTAS, 14 BERMUDAS BASQUETE, COMPOSIÇÃO: 100% POLIÉSTER EM DRYFIT, ESTILO/USO: BASQUETE CÓS: ELÁSTICO COM CORDÃO DE REGULAGEM INTERNO, PESO APROXIMADO: 20 G – (VARIA DE ACORDO COM O TAMANHO).</t>
  </si>
  <si>
    <t>BOLA DE  FUTEBOL  DE  CAMPO.  PESO:  410-450G.  CIRCUFERÊNCIA:  68-70CM. GOMOS: 8. LAMINAO: PU - CONSTRUÇÃO: TERMO TEC. CÂMARA: 6D - SISTEMA DE  FORRO:  TERMOFIXO  -  CAMADA  INTERNA:  NEOGEL  -  PROCESSO  EXTRA:  DUPLA COLAGEM - MIOLO: CÁPSULAS S</t>
  </si>
  <si>
    <t>540-541-583</t>
  </si>
  <si>
    <t>BOLA DE FUTSAL. COR BRANCO, VERMELHO E VERDE SUPERFÍCIE DE JOGO: FUTSAL. TIPO DE CUSTURA: ULTRAFUSION PERTENCE A LIGA DE FUTSAL</t>
  </si>
  <si>
    <t>542-582</t>
  </si>
  <si>
    <t>BOLA DE VOLEI OFICIAL - MATERIAL: POLIURETANO - COR: AMARELO E ROXO - PESO:  260G A 280G.  -  CIRCUNFERÊNCIA: 65CM X  67CM.  -  CAMADA INTERNA: EVACEL - MIOLO: CÁPSULA SIS</t>
  </si>
  <si>
    <t>543-544</t>
  </si>
  <si>
    <t>BOLA VOLEI DE QUADRA OFICIAL - COM SUPERFÍCIE EM COURO SINTÉTICO A BOLA OFICIAL DE COMPETIÇÕES E MUNDIAIS.</t>
  </si>
  <si>
    <t>BOLINHA DE PING PONG PROFISSIONAL - COMPOSIÇÃO DA BOLA: PLÁSTICO - PESO DA BOLA: 3G</t>
  </si>
  <si>
    <t>BOMBA PARA ENCHER BOLA - ACOMPANHADA DE DUAS AGULHAS. COMPOSTO EM POLIPROPILENO. FABRICADA EM PVC DE ALTA QUALIDADE. INFLA NOS DOIS SENTIDOS DA HASTE. MANGUEIRA DE AR EM BORRACHA COM NYLON E LIGA DE ZINCO</t>
  </si>
  <si>
    <t>CHAPÉU   CHINÊS   UTILIZADO   EM   DIVERSAS   MODALIDADES   ESPORTIVAS   QUE NECESSITAM DE AGILIDADE E  COORDENAÇÃO.  UTILIZADO PARA DEMARCAÇÃO DE SOLOS COMO CAMPOS, QUADRAS, ETC.</t>
  </si>
  <si>
    <t>CONE PEQUENO FABRICADO EM PVT 24 CM: APLICAÇÃO ATIVIDADE FÍSICA,CARACTERÍSTICAS ADICIONAIS CONE DE AGILIDADE, DEMARCATÓRIO, AMARELA</t>
  </si>
  <si>
    <t>LUVA DE GOLEIRO MODALIDADE ADULTO: MATERIAL POLIURETANO E POLIÉSTER, TAMANHO GRANDE, APLICAÇÃO PRÁTICA ESPORTIVA</t>
  </si>
  <si>
    <t>PAR DE REDE PARA FUTEBOL DE CAMPO OFICIAL FIO 4MM NYLON ESPESSURA DO FIO: 4MM TORCIDO, CONFECCIONADO COM 24 MONOFILAMENTOS. MEDIDAS: 7,50 LARGURA X 2,50 ALTURA X 0,80 PROFUNDIDADE SUPERIOR X 1,80 PROFUNDIDADE INFERIOR MALHA:15CM. PEAD (POLIETILENO DE ALTA DENSIDADE) 100% VIRGEM, COM TRATAMENTO ULTRAVIOLETA PARA PREVENIR CONTRA AS AÇÕES CLIMÁTICAS.</t>
  </si>
  <si>
    <t>PAR DE REDE PARA TRAVE DE GOL FUTSAL FIO 4MM NYLON - FUTEBOL DE SALÃO. PARA USO AMADOR / SEMIPROFISSIONAL. CONFECCIONADAS COM POLIETILENO DE ALTA DENSIDADE E FIOS DE 4MM.</t>
  </si>
  <si>
    <t>REDE PARA VOLEIBOL OFICIAL- MEDIDAS: ALTURA 1,00M, LARGURA 9,00 M, MALHA 10 X 10 CM, FIO ESPESSURA 4 MM, MATERIAL 100% PEAD (POLIETILENO DE ALTA DENSIDADE), FIO TRANÇADO. FAIXA DE LONA 100% ALGODÃO COM COSTURA DUPLA NA PARTE SUPERIOR DA REDE</t>
  </si>
  <si>
    <t>APITO FOX 40 PEARL 90 DECIBÉIS COR PRETO. Apito Profissional confeccionado em plástico ABS. Acompanha cordão. Tamanho nº 40. Mínimo de 90 decibéis. Referência: FOX 40 Pearl</t>
  </si>
  <si>
    <t>CARTÃO DE ARBITRO POKE ORIGINAL CAMPO JUIZ, CORES: VERMELHO E AMARELO: Material: PVC; Cores: amarelo e vermelho;Comprimento: 8 cm; Largura: 12cm; Quantidade: 2 cartões</t>
  </si>
  <si>
    <t>ESCADA DE AGILIDADE DE 5M COM 10 DEGRAUS FUNCIONAL: ACESSÓRIOS DESPORTO, TIPO ESCADA HORIZONTAL, MATERIAL FITA DE NAYLON.</t>
  </si>
  <si>
    <t>KIT COM 3 BARREIRAS DE TREINAMENTO FUNCIONAL COM 30CM.</t>
  </si>
  <si>
    <t>KIT COM 3 BARREIRAS DE TREINAMENTO FUNCIONAL COM 15CM.</t>
  </si>
  <si>
    <t>BARRA   DE   FUTSAL   DE   SALÃO   TAMANHO   OFICIAL   MEDIDAS   3   METROS   DE COMPRIMENTO, 2 METROS DE LARGURA AÇO TUBULAR 3’’ (GALVANIZADO)</t>
  </si>
  <si>
    <t>BOLA   DE FUTEVÔLEI ORIGINAL - MATERIAL:   COURO   SINTÉTICO LAMINADO - INDICAÇÃO: FUTEVÔLEI, FUTMESA E ALTINHA - TAMANHO: 5 (OFICIAL) - PESO: 410-450G. Cor: Amarela e preta</t>
  </si>
  <si>
    <t>538-580</t>
  </si>
  <si>
    <t>BOLA BASQUETE HOMOLOGADA PELA FIBA (FEDERAÇÃO INTERNACIONAL DE BASQUETEBOL) BOLA DE  BASQUETE  DE  TAMANHO  7,  COM  COMPONENTE  DE POLIURETANO.</t>
  </si>
  <si>
    <t>539-581</t>
  </si>
  <si>
    <t>KIT BADMINTON CONTENDO: REDE OFICIAL. REDE ESPORTE, PETECA NÁILON, VERDE E BRANCA, COM AJUSTE DE TENSÃO, MALHA 4X4 CM COM LONA SUPERIOR, MEDINDO 7,80 X 0,60, COM AJUSTE DE TENSÃO, TRATAMENTO DIFERENCIADO: TIPO I - PARES DE RAQUETES. 02</t>
  </si>
  <si>
    <t>MANOPLA DE FOCO PARA TREINAMENTO DE ARTES MARCIAIS: ACESSÓRIOS DESPORTIVO, MATERIAL 100% POLIÉSTER, TIPO MANOPLA APARADORA DE SOCO, USO TREINAMENTO DE ARTES MARCIAIS</t>
  </si>
  <si>
    <t>PLACAS PARA TATAME EM EVA (ETIL VINIL ACETATO) DE ENCAIXE NAS MEDIDAS DE 50CM  X  50CM  X  20MM,  MULTICOLORIDO,  ANTIERRAPANTE,  COM  PELICULA TEXTURIZADA  E  SILICONADA  E  BORDAS  E  ACABAMENTO.  DEVERÁ  PROPORCIONAR ENCAIXE PERFEITO E RETORNAR AO FORMATO ORIGINAL APÓS IMPACTO. KIT COM 10 PEÇAS</t>
  </si>
  <si>
    <t>560-601</t>
  </si>
  <si>
    <t>PROTETOR  DE  CABEÇA  PARA  PRÁTICA  DE  TAEKWONDO,  CONFECCIONADO  EM MATERIAL  RESISTENTE  DE  ALTA  DURABILIDADE,  COM  FECHAMENTO  EM  ELÁSTICO  E VELCRO. TAMANHOS DIVERSOS. PROFISSIONAL.</t>
  </si>
  <si>
    <t>RAQUETE   DE   PING   PONG   -   PESO   APROXIMADO:   177G   -   DIMENSÕES APROXIMADAS:  2,3  X  15  X  25,5  CM  -  FOLHA  6MM  -  ESPONJA:  2,0MM  - BORRACHA:1,5MM</t>
  </si>
  <si>
    <t>RAQUETES PARA ARTES MARCIAIS J EM COURO, TAMANHO ÚNICO, ESPORTES: ARTE CARATÊ E TAEKWONDO</t>
  </si>
  <si>
    <t>REDE PROFISSIONAL - FUTEVOLEI OFICIAL 9,50 MT, POR 1M DE LARGURA 4 LONAS, MALHA 10 X 10, FIO POLIURETANO, NAYLON TRANÇADO, COM 04 ESTICADORES PVC RIGIDO (RESISTENTE A CHUVA E SOL, COM COSTURA DUPLA, ACOMPANHA CORDA DE AMARRAÇÃO.</t>
  </si>
  <si>
    <t>SACO  DE PANCADA PARA TREINO  DE  ARTES  MARCIAIS.  CONFECCIONADO  EM  LONA SINTÉTICA DE ALTA RESISTÊNCIA, CAPACIDADE PARA AGUENTAR 70KG. ALTURA: 120CM</t>
  </si>
  <si>
    <t>SAPATILHA   PARA   ATLETISMO, PROVA   DE   VELOCIDADE   -   PARA   PROVAS   DE 100/200/400 METROS E 110/400 METROS COM BARREIRAS. - PLACA DE PINOS DE NYLON. - PESO APROXIMADO DE 130 A 180 G (DE ACORDO COM O TAMANHO). - ENTRESSOLA CONFECCIONADA EM EVA OU MATERRIAL DE QUALIDADE E RESISTÊNCIA SUPERIOR. - SOLADO EM BORRACHA COM PRATO DE SETE PREGOS EM FIBRA PLÁSTICA DURÁVEL. - PREGOS DE 7MM.</t>
  </si>
  <si>
    <t>UNIFORME DE FUTSAL, EM TAMANHOS VARIADOS, COM  12 CAMISAS EM TECIDO DRY, 12 CALÇÕES FORRADOS COM ELÁSTICO E CORDÃO EM TECIDO DRY E 12 COR BRANCA COM DETALHES EM VERDE E VERMELHO COM NUMERAÇÃO DE 1 A 12 NA CAMISA   E NO CALÇÃO.O JOGO PODE  SER  FEMININO  OU  MASCULINO,  COM PREDOMINÂNCIA CLARA OU ESCURA, A CRITÉRIO DA ADMINISTRAÇÃO.</t>
  </si>
  <si>
    <t>572-605</t>
  </si>
  <si>
    <t>UNIFORME DE FUTEBOL, EM TAMANHOS VARIADOS, COM 18 CAMISAS EM TECIDO DRY,  18  CALÇÕES  FORRADOS  COM  ELÁSTICO  E  CORDÃO  EM  TECIDO  DRY  E  18 MEIÕES COM DETALHES EM VERDE E VERMELHO COM NUMERAÇÃO DE 1 A 18 NA CAMISA E NO CALÇÃO. ADMINISTRAÇÃO</t>
  </si>
  <si>
    <t>BARRA TRANSVESAL-SAFARRO EM ALTURA EM FIBRA DE VIDRO DE 4M. BARRA TRANSVERSAL (SARRAFO) PARA MODALIDADE DE SALTO-EM ALTURA NO ATLETISMO, PRODUTO PROJETADO EM FIBRA DE VIDRO COM SISTEMAS OFICIAIS E DOMAIS ALTO PADRÃO, CERTIFICADO PELA IAAF, INCLUI PONTEIRAS PLÁSTICAS SUBSTITUÍVEIS EM CASO DE QUEBRA, RESSECAMENTO OU PERDA, COMPRIMENTO: APROXIMADAMENTE 4,0 METROS, DIÂMETRO APROXIMADO DE 30 MM E PESO MÁXIMO DE 2 KG</t>
  </si>
  <si>
    <t>BOIA SOPRADA DE SINALIZAÇÃO BRUDDEN NAUTICA ALTURA TOTAL 31CM, DIAMETRO 24,5CM PESO 450G VOLUME 7,693 LITROS, PAREDE 2,93MM.</t>
  </si>
  <si>
    <t>BOLA DE ARREMESO 3KG FERRO FUNDIDO TREINAMENTO FUNCIONAL.</t>
  </si>
  <si>
    <t>BOLA DE ARREMESO 5KG FERRO FUNDIDO TREINAMENTO FUNCIONAL.</t>
  </si>
  <si>
    <t>BAMBOLÊ ARGOLA 65CM. Composto em PVC tubular resistente, reforçado por junção plástica. Dimensões: aproximadamente 65cm de diâmetro e peso de 100g. Cores diversas</t>
  </si>
  <si>
    <t>CONE DE SINALIZAÇÃO TRÂNSITO EM PVC 75CM, CORES: LARANJA E VERDE</t>
  </si>
  <si>
    <t>CORDA SISAL 32MM X 20M, TIPO NAVAL REFORÇADA.</t>
  </si>
  <si>
    <t>DARDO ATLETISMO ALUMÍNIO 600G: ESTRUTURA (CORPO) DE-DURALUMÍNIO (LIGA METÁLICA FORJADA DE MAGNÉSIO E COBRE, ALÉM DO PRÓPRIO ALUMÍNIO) DE ALTA RESISTÊNCIA E PONTA DE BORRACHA, PINTURA À PÓ, EMPUNHADURA EM ALGODÃO</t>
  </si>
  <si>
    <t>DARDO ATLETISMO ALUMÍNIO 800G: ESTRUTURA (CORPO) DE-DURALUMÍNIO (LIGA METÁLICA FORJADA DE MAGNÉSIO E COBRE, ALÉM DO PRÓPRIO ALUMÍNIO) DE ALTA RESISTÊNCIA E PONTA DE BORRACHA, PINTURA À PÓ, EMPUNHADURA EM ALGODÃO</t>
  </si>
  <si>
    <t>DISCO ATLETISMO 1,75KG.DISCO PARAARREMESSO: DISCO DE ATLETISMO DE BORRACHA PRETO COM CENTRO COLORIDO PESANDO, 1.75KG</t>
  </si>
  <si>
    <t>DISCO ATLETISMO 1KG.DISCO PARAARREMESSO: DISCO DE ATLETISMO DE BORRACHA PRETO COM CENTRO COLORIDO PESANDO, 1KG</t>
  </si>
  <si>
    <t>DISCO ATLETISMO 1,5KG:DISCO PARAARREMESSO: DISCO DE ATLETISMO DE BORRACHA PRETO COM CENTRO COLORIDO PESANDO 1.50KG.</t>
  </si>
  <si>
    <t>FLUTUADOR DE PERNAS PARA NATAÇÃO CRESSI PULLBUOY VINTAGE: Composição 100% EVA. Categoria: Treino</t>
  </si>
  <si>
    <t>FLUTUADOR ESPAGUETE PARA PISCINA EM CORES SORTIDAS: Comprimento Mínimo 1,60 mts, Diâmetro Mínimo de 65mm</t>
  </si>
  <si>
    <t>PROTETOR TÓRAX TAEKWONDO, CONFECCIONADO EM MATERIAL RESISTENTE DE ALTA DURABILIDADE, COM FECHAMENTO EM ELÁSTICO E VELCRO. TAMANHOS DIVERSOS. PROFISSIONAL.</t>
  </si>
  <si>
    <t>PRANCHA NATAÇÃO 40X27CM 30MM: Composição 100% EVA com superfície antiderrapante e camada protetora de silicone</t>
  </si>
  <si>
    <t>COLCHONETE 1,20X60X4CM.: MATERIAL ESPUMA, REVESTIMENTO 100% POLIÉSTER, DENSIDADE 20, CARACTERÍSTICAS ADICIONAIS ANTIÁCARO, ANTIMOFO E ANTIALÉRGICOCONE DE SINALIZAÇÃO TRÂNSITO EM PVC 75CM, CORES: LARANJA E VERDE</t>
  </si>
  <si>
    <t>MEDALHA NA COR OURO FABRICADA EM ZAMAQ DE LINHA, RETANGULAR, APROX 60 X 70 MM C/ESPESSURA MIN 3MM, AREA FRONTAL C/PERSONALIZAÇÃO EM ADESIVO RESINADO ALUSIVO DE APROX 40 X 54MM DECORADA EM ALTO RELEVO EM TODA A BORDA COM OLIVEIRAS, FRENTE LOGO DO MUNICIPIO E DA MODALIDADE, ATRAS LOGO DO EVENTO, FITA DE CETIM DE 20MM</t>
  </si>
  <si>
    <t>MEDALHA NA COR PRATA FABRICADA EM ZAMAQ DE LINHA, RETANGULAR, APROX 60 X 70 MM C/ESPESSURA MIN 3MM, AREA FRONTAL C/PERSONALIZAÇÃO EM ADESIVO RESINADO ALUSIVO DE APROX 40 X 54MM DECORADA EM ALTO RELEVO EM TODA A BORDA COM OLIVEIRAS, FRENTE LOGO DO MUNICIPIO E DA MODALIDADE, ATRAS LOGO DO EVENTO, FITA DE CETIM DE 20MM</t>
  </si>
  <si>
    <t>TROFÉU 3° LUGAR - 45 CM A 50 CM DE ALTURA</t>
  </si>
  <si>
    <t>TROFÉU CAMPEÃO - 75 CM A 80 CM DE ALTURA</t>
  </si>
  <si>
    <t>TROFÉU VICE-CAMPEÃO - 55 CM A 60 CM DE ALTURA</t>
  </si>
  <si>
    <t>MEDALHA NA COR BRONZE FABRICADA EM ZAMAQ DE LINHA, RETANGULAR, APROX 60 X 70 MM C/ESPESSURA MIN 3MM, AREA FRONTAL C/PERSONALIZAÇÃO EM ADESIVO RESINADO ALUSIVO DE APROX 40 X 54MM DECORADA EM ALTO RELEVO EM TODA A BORDA COM OLIVEIRAS, FRENTE LOGO DO MUNICIPIO E DA MODALIDADE, ATRAS LOGO DO EVENTO, FITA DE CETIM DE 20MM</t>
  </si>
  <si>
    <t>VALOR TOTAL</t>
  </si>
  <si>
    <t>Secretaria de Cultura e Turismo</t>
  </si>
  <si>
    <t>Secretaria de Educação</t>
  </si>
  <si>
    <t>Total</t>
  </si>
  <si>
    <t>Refrigeração</t>
  </si>
  <si>
    <t>Copa e cozinha</t>
  </si>
  <si>
    <t>Mobília</t>
  </si>
  <si>
    <t>Material de Expediente</t>
  </si>
  <si>
    <t>Material de Informática</t>
  </si>
  <si>
    <t>Material de Construção</t>
  </si>
  <si>
    <t>Material de Higiene e Limpeza</t>
  </si>
  <si>
    <t xml:space="preserve">Lubrificantes </t>
  </si>
  <si>
    <t>Pneus</t>
  </si>
  <si>
    <t>Água</t>
  </si>
  <si>
    <t>Material Esportivo</t>
  </si>
  <si>
    <t>Tipo do Item 
(Material/ Serviço)</t>
  </si>
  <si>
    <t>Material</t>
  </si>
  <si>
    <t>Subitem Utilizacao 
(Consumo/Continuado/Permanente)</t>
  </si>
  <si>
    <t>Permanente</t>
  </si>
  <si>
    <t>Consumo</t>
  </si>
  <si>
    <t>Continuado</t>
  </si>
  <si>
    <t>Panificação</t>
  </si>
  <si>
    <t>Educação R$</t>
  </si>
  <si>
    <t>Sec.Educação</t>
  </si>
  <si>
    <t>Inclusão 
Social R$</t>
  </si>
  <si>
    <t>Sec.Inclusão Social</t>
  </si>
  <si>
    <t>Sec.Saúde</t>
  </si>
  <si>
    <t>Fazenda R$</t>
  </si>
  <si>
    <t>Sec.Administração</t>
  </si>
  <si>
    <t>Administação R$</t>
  </si>
  <si>
    <t>Cultura e 
Turismo R$</t>
  </si>
  <si>
    <t>Sec.Desemvolvimento 
Econômico</t>
  </si>
  <si>
    <t>Aquisição de equipamentos para melhorias em infraestrutura e manutenção.</t>
  </si>
  <si>
    <t>Aquisição de equipamentos para melhorias em infraestrutura e substituição.</t>
  </si>
  <si>
    <t xml:space="preserve">Aquisição de utensílios para melhorias em infraestrutura </t>
  </si>
  <si>
    <t>Aquisição de móveis para melhorias em infraestrutura e substituição.</t>
  </si>
  <si>
    <t xml:space="preserve">Material para uso diário no orgão </t>
  </si>
  <si>
    <t xml:space="preserve">Reparos na instalação dos orgãos e melhorias 
na infraestrutura do município. </t>
  </si>
  <si>
    <t xml:space="preserve">Limpeza dos prédios </t>
  </si>
  <si>
    <t>Manutenção da frota do município</t>
  </si>
  <si>
    <t>Subsidiar o incentivo ao esporte no município</t>
  </si>
  <si>
    <t>Fornecimento de água para os servidores e 
munícipes em atendimento</t>
  </si>
  <si>
    <t>Distribuição de alimentos para usuários em 
situação de vunerabilidade</t>
  </si>
  <si>
    <t xml:space="preserve">Freezer Horizontal 1 porta 309L 220v Cor Branco </t>
  </si>
  <si>
    <t xml:space="preserve">Freezer Horizontal 1 porta 142L 220v Cor Branco </t>
  </si>
  <si>
    <t>Item
 PCA</t>
  </si>
  <si>
    <t>Desemvolvimento 
Econômico R$</t>
  </si>
  <si>
    <t>Des.Rur R$</t>
  </si>
  <si>
    <t>Des.Urb.Obr R$</t>
  </si>
  <si>
    <t>Esp.Laz R$</t>
  </si>
  <si>
    <t>Governo R$</t>
  </si>
  <si>
    <t>Ino.Tec R$</t>
  </si>
  <si>
    <t>Média</t>
  </si>
  <si>
    <t>Alta</t>
  </si>
  <si>
    <t>Baixa</t>
  </si>
  <si>
    <t>Sec.Planj.Orç</t>
  </si>
  <si>
    <t>Proj R$</t>
  </si>
  <si>
    <t>Grau de Prioridade</t>
  </si>
  <si>
    <t>Justificativa da necessidade de contratação</t>
  </si>
  <si>
    <t xml:space="preserve">Tipo de contração </t>
  </si>
  <si>
    <t>Gabinete R$</t>
  </si>
  <si>
    <t>Licitação R$</t>
  </si>
  <si>
    <t>Controladoria R$</t>
  </si>
  <si>
    <t>Procuradoria R$</t>
  </si>
  <si>
    <t>Secretaria de 
Administração</t>
  </si>
  <si>
    <t xml:space="preserve">Secretaria da 
Fazenda </t>
  </si>
  <si>
    <t xml:space="preserve">Secretaria de Cultura 
e Turismo </t>
  </si>
  <si>
    <t>Secretaria de Des.
 Econômico</t>
  </si>
  <si>
    <t>Secretaria de Des. Rural 
e Meio Ambiente</t>
  </si>
  <si>
    <t>Secretaria de Des.
 Urbano e Obras</t>
  </si>
  <si>
    <t>Secretaria de 
Esporte e Lazer</t>
  </si>
  <si>
    <t>Secretaria de
 Governo</t>
  </si>
  <si>
    <t>Secretaria de Inovação, Ciência,
 Tecnologia e Comunicação Social</t>
  </si>
  <si>
    <t>Secretaria de Planejamento
 e Orçamento</t>
  </si>
  <si>
    <t>Secretaria de 
Projetos</t>
  </si>
  <si>
    <t>Secretaria de 
Saúde</t>
  </si>
  <si>
    <t>Secretaria de  
Educação</t>
  </si>
  <si>
    <t>Secretaria de Inclusão  
Social e Cidadania</t>
  </si>
  <si>
    <t>Totalizador</t>
  </si>
  <si>
    <t>Material Gráfico</t>
  </si>
  <si>
    <t>Material para uso diário no orgão e eventos</t>
  </si>
  <si>
    <t>Serviços Funerários</t>
  </si>
  <si>
    <t>Serviço</t>
  </si>
  <si>
    <t>Combustível</t>
  </si>
  <si>
    <t>Peixe</t>
  </si>
  <si>
    <t>Cesta Básica</t>
  </si>
  <si>
    <t>Gás</t>
  </si>
  <si>
    <t>Dedetização</t>
  </si>
  <si>
    <t>Coffe Break</t>
  </si>
  <si>
    <t>Seguro</t>
  </si>
  <si>
    <t>Enxoval</t>
  </si>
  <si>
    <t xml:space="preserve">Prestção de serviços funerários, com fornecimento de urnas e execução, 
serviço de transporte e remoção de cadáver.  </t>
  </si>
  <si>
    <t>BOLO DE TRIGO COMUM: De primeira qualidade, com leite, ovos, margarina, sal, açúcar, fermento. 
Embalagem em plástico impermeável e com data de fabricação e validade.</t>
  </si>
  <si>
    <t xml:space="preserve">QUANT. </t>
  </si>
  <si>
    <t>DESCRIÇÃO</t>
  </si>
  <si>
    <t>VLR UNIT</t>
  </si>
  <si>
    <t>VLR TOTAL</t>
  </si>
  <si>
    <t>PÃO FRANCÊS, ingredientes: farinha de trigo, fermento biológico, água e sal; pesando 50 gramas; vida útil de 6h (seis) horas. As características gerais do produto deverão atender a legislação sanitária vigente; 
sem sinais de mofo; ter aspecto, cor, sabor, cheiro e textura característicos do produto novo. Embalagem: transparente, incolor, resistente, termos soldado contendo 01 (um) kg. de peso líquido, respeitando a legislação vigente.</t>
  </si>
  <si>
    <t>BOLO DE SAIA OU BACIA - Bolo alimentício, sabor artificial diverso. Tipo: sem recheio, peso mínimo: 450g, c/10unid, prazo validade: mínimo 7 meses, ingredientes: farinha de trigo, fermento químico, açúcar e ovo.</t>
  </si>
  <si>
    <t>PÃO DE FORMA TIPO SANDUÍCHE, pacote de 450 gramas, fresco, macio, sem presença de sujidades, feito na semana da entrega, embalagem plástica atóxica, com identificação do produto, rótulo com ingredientes, valor nutricional, peso, fabricante, dados de fabricação, validade e registro no SIM ou SIF.</t>
  </si>
  <si>
    <t>PÃO TIPO INTEGRAL: Formato de pão caixa, fatiado, próprio para consumo humano, em embalagem apropriada, tudo em conformidade com a legislação em vigor. Pacote com no mínimo 400g.</t>
  </si>
  <si>
    <t>TOTAL</t>
  </si>
  <si>
    <t>Coelho de Flanela – Tecido 100% algodão, antialérgico, macio, costura reforçada, tamanho aproximado 
70cm x 70cm, cor sortida infantil.(PACOTE COM 3 UNIDADES)</t>
  </si>
  <si>
    <t>QTDE</t>
  </si>
  <si>
    <t>VALOR UNIT</t>
  </si>
  <si>
    <t>Fralda de Tecido – Algodão alvejado, 70cm x 70cm, dupla camada, borda costurada, 
apropriada para recém nascidos.(PACOTE PACOTES 290 R$ 19,05 COM UNIDADES) 3 5</t>
  </si>
  <si>
    <t>Manta Infantil – Tecido soft/microfibra, antialérgico, tamanho aproximado 
100cm x 80cm, acabamento em viés, cores sortidas.</t>
  </si>
  <si>
    <t xml:space="preserve">Roupa tipo “Pagão” – Conjunto com 3 peças (camiseta manga longa, mijão e casaco) 100% algodão, costura </t>
  </si>
  <si>
    <t>Toalha de Banho com Capuz – Recém
nascido – Algodão felpudo, 70cm x 90cm, forro interno em fralda de algodão, capuz decorado, costura reforçada.</t>
  </si>
  <si>
    <t xml:space="preserve">Banheira Plástica para Bebê – Capacidade mínima 20L, material atóxico, com válvula de escoamento, design 
ergonômico, bordas arredondadas, cor clara. </t>
  </si>
  <si>
    <t xml:space="preserve">Aquisição de kit de enxoval (bêbe) para as mamães em situção de vunerabilidade  </t>
  </si>
  <si>
    <t xml:space="preserve">Locação de Imóvel </t>
  </si>
  <si>
    <t xml:space="preserve">Locação de imóveis para cedes dos orgãos do município </t>
  </si>
  <si>
    <t>Fornecimento parcelado de combustíveis para atividades desempenhadas 
pelos orgãos.</t>
  </si>
  <si>
    <t xml:space="preserve">Distribuição de peixe para usuários em situação de vunerabilidade (campanha realizada na semana santa). </t>
  </si>
  <si>
    <t>Aquisição parcelada de cestas básicas para as familias em situação de 
vunerabilidade</t>
  </si>
  <si>
    <t>Fornecimento parcelado de gás liquefeito para as atividades desempenhadas 
pelos orgãos.</t>
  </si>
  <si>
    <t>Serviço de dedetização, desinsetização e desratização, controle de praga, muriçocas, mosquitos, profilaxia de pássaros e morcegos nos edificícios dos orgãos do município.</t>
  </si>
  <si>
    <t xml:space="preserve">Serviços de coffee break para suprir as necessidades na realização de eventos dos orgãos do município. </t>
  </si>
  <si>
    <t xml:space="preserve">Serviço de seguro veicular, abrangendo a cobertura total e obrigatória da frota
 de veículos do município. </t>
  </si>
  <si>
    <t>Ornamentação</t>
  </si>
  <si>
    <t>Serviço de ornamentação para atender aos eventos dos orgãos do município.</t>
  </si>
  <si>
    <t>Fogos de artifício</t>
  </si>
  <si>
    <t xml:space="preserve">Fornecimento de fogos de artifício, com fogos de baixo ruído para atender 
ao calendário de eventos do município. </t>
  </si>
  <si>
    <t>Iluminação pública</t>
  </si>
  <si>
    <t>Fornecimento de materiais elétricos para manutenção da iluminação pública 
do município</t>
  </si>
  <si>
    <t>CABO MULTIPLEXADO DE ALUMINIO MONOFÁSICO 2 PARA IP DE 16MM OU 25MM</t>
  </si>
  <si>
    <t>Metros</t>
  </si>
  <si>
    <t>CONECTOR DE DERIVAÇÃO PERFURANTE DE 4X35 MM: Conector de derivação perfurante, no qual o conector realiza a perfuração do isolamento do cabo para fazer a conexão elétrica direta, permitindo a passagem da corrente elétrica sem necessidade de abertura ou solda do condutor. O conector possui um formato alongado ou retangular, com cavidades internas para acomodar os cabos de forma segura e compacta</t>
  </si>
  <si>
    <t>LAMPADAS VM DE 150W ALTA PRESSÃO: Lâmpada com formato de bulbo cilíndrico ou esférico grande, geralmente com carcaça de cerâmica ou vidro reforçado. 
 Diâmetro: Aproximadamente 100 mm a 120 mm. 
 Altura: Aproximadamente 180 mm a 200 mm. 
 Peso: Aproximadamente 350g a 500g</t>
  </si>
  <si>
    <t>LÂMPADA VM DE 70 W ALTA PRESSÃO:   lâmpada com formato típico de bulbo grande, geralmente cilíndrico, com carcaça de cerâmica ou vidro reforçado. 
 Diâmetro: Aproximadamente 80 mm a 100 mm. 
 Altura: Aproximadamente 140 mm a 160 mm. 
 Peso: Aproximadamente 200g a 300g,</t>
  </si>
  <si>
    <t>REATOR EXTERNO VM 150 W ALTA PRESSÃO: Projetado para iluminação pública,.Objetivo: Controlar a corrente e tensão fornecidas à lâmpada de alta pressão, garantindo operabilidade eficiente, vida útil prolongada e performance luminosa estável. Potência: Compatível com lâmpadas de 150W de vapor metálico de alta pressão.Tensão de Entrada: 127V ou 220V (a ser especificado conforme a necessidade do projeto e infraestrutura elétrica).Tensão de Saída: Ajustada para as necessidades de lâmpadas de vapor metálico de alta pressão.Frequência de Operação: 50/60 Hz, adequado para sistemas elétricos de corrente alternada.</t>
  </si>
  <si>
    <t>REATOR EXTERNO VM 70 W ALTA PRESSÃO: Projetado para iluminação pública, Objetivo: Controlar a corrente e tensão fornecidas à lâmpada de alta pressão, garantindo operabilidade eficiente, vida útil prolongada e performance luminosa estável. Potência: Compatível com lâmpadas de 150W de vapor metálico de alta pressão. Tensão de Entrada: 127V ou 220V (a ser especificado conforme a necessidade do projeto e infraestrutura elétrica). Tensão de Saída: Ajustada para as necessidades de lâmpadas de vapor metálico de alta pressão. Frequência de Operação: 50/60 Hz, adequado para sistemas elétricos de corrente alternada</t>
  </si>
  <si>
    <t>REATOR EXTERNO VM DE 250 W ALTA RESSÃO: Projetado para iluminação pública. Objetivo: Controlar a corrente e tensão fornecidas à lâmpada de alta pressão, garantindo operabilidade eficiente, vida útil prolongada e performance luminosa estável. Potência: Compatível com lâmpadas de 150W de vapor metálico de alta pressão. Tensão de Entrada: 127V ou 220V (a ser especificado conforme a necessidade do projeto e infraestrutura elétrica). Tensão de Saída: Ajustada para as necessidades de lâmpadas de vapor metálico de alta pressão. Frequência de Operação: 50/60 Hz, adequado para sistemas elétricos de corrente alternada.</t>
  </si>
  <si>
    <t>REATOR EXTERNO VM DE 400 W ALTA PRESSÃO: Projetado para iluminação pública. Objetivo: Controlar a corrente e tensão fornecidas à lâmpada de alta pressão, garantindo operabilidade eficiente, vida útil prolongada e performance luminosa estável. Potência: Compatível com lâmpadas de 150W de vapor metálico de alta pressão. Tensão de Entrada: 127V ou 220V (a ser especificado conforme a necessidade do projeto e infraestrutura elétrica). Tensão de Saída: Ajustada para as necessidades de lâmpadas de vapor metálico de alta pressão. Frequência de Operação: 50/60 Hz, adequado para sistemas elétricos de corrente alternada.</t>
  </si>
  <si>
    <t>LUMINÁRIA PÚBLICA DE LED DE 58W:  Fabricado em alumínio fundido de alta qualidade, com acabamento anticorrosivo para garantir resistência em ambientes externos e em condições climáticas adversas.  Refrator/Óptica: A luminária deve possuir lentes difusoras de alta eficiência para garantir a distribuição uniforme da luz e evitar a dispersão excessiva, proporcionando melhor iluminação em áreas amplas. Vidro/Proteção: Vidro temperado ou material acrílico de alta resistência para proteção contra impactos e intempéries.Corpo da Luminária: IP66 ou IP67, resistência total contra poeira e jatos de água, adequado para suportar condições externas severas. Dimensões: Aproximadamente 500mm x 250mm x 100mm •  Peso: Aproximadamente 6 a 10kg,</t>
  </si>
  <si>
    <t>LUMINÁRIA PÚBLICA DE LED 70 W:  Fabricado em alumínio fundido de alta qualidade, com acabamento anticorrosivo para garantir resistência em ambientes externos e em condições climáticas adversas.  Refrator/Óptica: A luminária deve possuir lentes difusoras de alta eficiência para garantir a distribuição uniforme da luz e evitar a dispersão excessiva, proporcionando melhor iluminação em áreas amplas. Vidro/Proteção: Vidro temperado ou material acrílico de alta resistência, para proteção contra impactos e intempéries.Corpo da Luminária: IP66 ou IP67, resistência total contra poeira e jatos de água, adequado para suportar condições externas severas. Dimensões: Aproximadamente 500mm x 250mm x 100mm •  Peso: Aproximadamente 6 a 10kg,</t>
  </si>
  <si>
    <t>CONECTOR DE DERIVAÇÃOPERFURANTE DE 1,5X6 MM: Conector de derivação perfurante, no qual o conector realiza a perfuracão do isolamento do cabo para fazer a conexão elétrica direta, permitindo a passagem da corrente elétrica sem necessidade de abertura ou solda do condutor. O conector possui um formato alongado ou retangular, com cavidades internas para acomodar os cabos de forma segura e compacta</t>
  </si>
  <si>
    <t>RELE FOTOCÉLULA NF:  Dispositivo de controle automático acionado por variações de luminosidade. Usado em sistemas de iluminação automática, como iluminação pública, iluminação externa, controle de lâmpadas, entre outros. 
Aplicação: Utilizado para ligar e desligar automaticamente circuitos elétricos em função da intensidade da luz ambiente. Normalmente utilizado em sistemas fotovoltaicos, iluminação pública, sistemas de segurança, e controle de automação. Deve operar em tensões de 110V a 250V. O tamanho do relé deve ser compacto para fácil instalação em caixas de junção padrão, com dimensões aproximadas de 50 x 60 x 100 mm</t>
  </si>
  <si>
    <t>LÂMPADAS VM DE 400 W ALTA PRESSÃO: Lâmpada com formato de bulbo cilíndrico ou esférico grande, geralmente com carcaça de cerâmica ou vidro reforçado. 
 Diâmetro: Aproximadamente 100 mm a 120 mm. 
 Altura: Aproximadamente 180 mm a 200 mm. 
 Peso: Aproximadamente 350g a 500g</t>
  </si>
  <si>
    <t>LÂMPADA DE LED TUBULAR  60 W, BOCAL E 27: Lâmpada de LED de 60W, com bocal E27 (rosca padrão). Lâmpada de iluminação tubular geral para residências, comércios, escritórios e ambientes internos. Adequada para substituição de lâmpadas incandescentes e fluorescentes, oferecendo maior eficiência energética e duração prolongada. •  Lâmpada de LED com alta eficiência energética, proporcionando economia de até 80% em comparação com lâmpadas tradicionais. Fluxo Luminoso: Fluxo luminoso mínimo de 800 a 900 lumens, garantindo uma iluminação forte e eficaz.</t>
  </si>
  <si>
    <t>LÂMPADAS DE LED 30 W BOCAL E27:  Formato: Lâmpada com formato de bulbo tradicional de LED, com tamanho compacto para encaixe em luminárias com bocal E27. 
 Diâmetro: Aproximadamente 60 mm a 80 mm. 
 Altura: Aproximadamente 110 mm a 130 mm. 
 Peso: Aproximadamente 150g a 200g, ideal para instalação em luminárias comuns de interior e exterior</t>
  </si>
  <si>
    <t>LUMINÁRIA PÚBLICA DE LED 150 W:  fabricado em alumínio fundido de alta qualidade, com acabamento anticorrosivo para garantir resistência em ambientes externos e em condições climáticas adversas.  Refrator/Óptica: A luminária deve possuir lentes difusoras de alta eficiência para garantir a distribuição uniforme da luz e evitar a dispersão excessiva, proporcionando melhor iluminação em áreas amplas. Vidro/Proteção: Vidro temperado ou material acrílico de alta resistência, para proteção contra impactos e intempéries. Corpo da Luminária: IP66 ou IP67, resistência total contra poeira e jatos de água, adequado para suportar condições externas severas. Dimensões: Aproximadamente 500mm x 250mm x 100mm •  Peso: Aproximadamente 6 a 10kg,</t>
  </si>
  <si>
    <t>LUMINARIA PARA ILUMINAÇÃO PUBLICA E40: Fabricado em alumínio fundido de alta qualidade com acabamento anticorrosivo, adequado para suportar condições climáticas externas. Corpo da Luminária: IP65 ou superior, garantindo proteção contra poeira e infiltração de água, adequado para ambientes externos expostos às intempéries. Dimensões: Aproximadamente 500mm x 250mm x 120mm, Peso: Em torno de 6 a 12 kg
Reflexor/Óptica: Equipado com reflexor de alumínio anodizado para direcionamento eficiente da luz e aumento da eficiência luminosa. 
  Vidro ou Lente de Proteção: Vidro temperado ou lente em policarbonato de alta resistência, protegendo a lâmpada contra impactos e intempéries</t>
  </si>
  <si>
    <t>LUMINÁRIAS PARA ILUMINAÇÃO PÚBLICA BOCAL E27: Fabricado em alumínio fundido de alta qualidade com acabamento anticorrosivo, adequado para suportar condições climáticas externas. 
Reflexor/Óptica: Equipado com reflexor de alumínio anodizado para direcionamento eficiente da luz e aumento da eficiência luminosa. 
  Vidro ou Lente de Proteção: Vidro temperado ou lente em policarbonato de alta resistência, protegendo a lâmpada contra impactos e intempéries. 
  Corpo da Luminária: IP65 ou superior, garantindo proteção contra poeira e infiltração de água, adequado para ambientes externos expostos às intempéries. Dimensões: Aproximadamente 500mm x 250mm x 120mm,  Peso: Em torno de 6 a 12 kg</t>
  </si>
  <si>
    <t>BRAÇO DE LUMINÁRIA PARA ILUMINAÇÃO PÚBLICA DE 3M TUBO, 48MM: MATERIAL AÇO CARBONO,TRATAMENTO SUPERFICIAL GALVANIZADO, DIÂMETRO TUBO 48 MM,
ALTURA P/PROJEÇÃO HORIZONTAL DE 2.500 MM, APLICAÇÃO POSTE DE
ILUMINAÇÃO PÚBLICA,</t>
  </si>
  <si>
    <t>CONECTOR DE CUNHA 3: tipo: Conector de Cunho 3 (também conhecido como conector de compressão ou conector tipo cunha). 
 Uso: Destinado à conexão elétrica de fios e cabos, principalmente para instalações elétricas de baixa e média tensão, e utilizado para emendar, fazer derivação ou conectar cabos de forma segura. 
 Aplicação: Para conexões de fios de cobre ou alumínio em sistemas de distribuição de energia elétrica ou outros circuitos que exigem conexão elétrica segura. Conector com abertura tipo cunha, permitindo uma compreensão uniforme e segura dos cabos conectados, garantindo uma baixa resistência de contato. Tamanho: Adequado para cabos de diâmetro de 3mm (ou especificar o tamanho conforme a necessidade do projeto ou especificação técnica). Faixa de Tensão: Deve ser adequado para uso em sistemas de baixa e média tensão, com capacidade de suportar tensões de até 750 V</t>
  </si>
  <si>
    <t>CONECTOR DE CUNHA 4: tipo: Conector de Cunho 4(também conhecido como conector de compressão ou conector tipo cunha). 
 Uso: Destinado à conexão elétrica de fios e cabos, principalmente para instalações elétricas de baixa e média tensão, e utilizado para emendar, fazer derivação ou conectar cabos de forma segura. 
 Aplicação: Para conexões de fios de cobre ou alumínio em sistemas de distribuição de energia elétrica ou outros circuitos que exigem conexão elétrica segura.
 Conector com abertura tipo cunha, permitindo uma compreensão uniforme e segura dos cabos conectados, garantindo uma baixa resistência de contato. 
 Tamanho: Adequado para cabos de diâmetro de 3mm (ou especificar o tamanho conforme a necessidade do projeto ou especificação técnica). 
  Faixa de Tensão: Deve ser adequado para uso em sistemas de baixa e média tensão, com capacidade de suportar tensões de até 750 V</t>
  </si>
  <si>
    <t>PARAFUSOS CABEÇA QUADRADA 100X300 MM: 
 Dimensões: Comprimento de 300 mm e diâmetro de 100 mm. 
  Material: Aço Carbono ou material especificado. 
 Tratamento Superficial: Galvanizado ou tratamento anticorrosivo. 
 Aplicação: Fixação em estruturas pesadas. 
 Certificação: Conformidade com as normas ABNT NBR 6680 ou outras normas relevantes.</t>
  </si>
  <si>
    <t>PARAFUSOS CABEÇA QUADRADA 100X200 MM: 
 Dimensões: Comprimento de 300 mm e diâmetro de 100 mm. 
  Material: Aço Carbono ou material especificado. 
 Tratamento Superficial: Galvanizado ou tratamento anticorrosivo. 
 Aplicação: Fixação em estruturas pesadas. 
 Certificação: Conformidade com as normas ABNT NBR 6680 ou outras normas relevantes.</t>
  </si>
  <si>
    <t>ARRUELA QUADRADA DE 10MM, Formato: Quadrado, com quatro lados de comprimento uniforme. Função: Utilizada para distribuir a carga de fixação de parafusos, porcas e outras peças de fixação, de modo a proteger as superfícies de contato contra desgaste e danos. Pode ser aplicada em suportes mecânicos, móveis e equipamentos diversos.Material: Composição: Aço Carbono ou outro material conforme a especificação: Aço Carbono: (exemplo: Aço SAE 1010 ou 1020) com resistência à tração mínima de 400 MPa (megapascais).</t>
  </si>
  <si>
    <t>BASE PARA FOTOCELULA: Serve para fixação segura de fotocélulas, permitindo instalação em postes, suportes ou caixas de comando, garantindo operação eficiente do sensor em sistemas de iluminação automática, controle de carga, ou outros sistemas de automação. Material robusto e resistente, como Polipropileno (PP), PVC de alta resistência, ou alumínio fundido, dependendo da necessidade de resistência ao impacto e condições ambientais. Variável, conforme a necessidade de instalação da fotocélula (geralmente entre 80mm a 120mm).  Largura: Entre 50mm a 80mm, dependendo da fotocélula utilizada. Altura: Aproximadamente 30mm a 50mm, garantindo encaixe e sustentação adequada.</t>
  </si>
  <si>
    <t>BOCAL SOQUETE DE PORCELANA E27 
  Formato: Rosca do tipo E27 (soquete com rosca externa de 27 mm de diâmetro, compatível com lâmpadas e lâmpadas LED de diversos tipos). 
  Função: Utilizado para fixação de lâmpadas em sistemas de iluminação elétrica, possibilitando a conexão da lâmpada com a rede elétrica de forma segura e eficiente.
Diâmetro do Corpo (C): 45 mm (aproximadamente, dependendo do design da base).  Altura do Bocal (A): 60 mm (aproximadamente, dependendo do tipo de acabamento e design). 
 Diâmetro da Rosca (E27): 27 mm (rosca externa para encaixe de lâmpadas).   Espessura do Material: 5 mm a 7 mm, dependendo da espessura do corpo da porcelana e do design. 
  Tolerância de Dimensão: ±0,5 mm para diâmetro e ±1 mm para altura</t>
  </si>
  <si>
    <t>BOCAL SOQUETE DE PORCELANA E40:  Formato: Rosca do tipo E40, com rosca externa de 40 mm de diâmetro, compatível com lâmpadas de alta potência e lâmpadas de sódio, mercúrio, halógenas e LED de grande porte. Função: Utilizado para fixação de lâmpadas em sistemas de iluminação de alta potência, como iluminação pública, industrial e em grandes estabelecimentos comerciais. Proporciona uma conexão elétrica segura e eficiente, garantindo a estabilidade de funcionamento da lâmpada.
 Diâmetro da Rosca (E40): 40 mm (rosca externa para encaixe de lâmpadas). 
  Altura do Bocal (A): Aproximadamente 75 mm, podendo variar dependendo do modelo e design específico do bocal. 
Diâmetro do Corpo (C): Aproximadamente 55 mm a 70 mm, dependendo do modelo do bocal. 
  Espessura do Material: 6 mm a 8 mm, garantindo resistência mecânica e térmica. 
 Tolerância de Dimensão: ±0,5 mm para diâmetro da rosca e ±1 mm para altura.</t>
  </si>
  <si>
    <t>CABO FLEXIVEL 750 V DE 1,5MM DE 100 METROS : Tipo: Cabo flexível para uso geral em instalações elétricas, ideal para conexões em sistemas de baixa tensão e equipamentos em condições de flexibilidade constante. Diâmetro do Condutor: Aproximadamente 1,6 mm para o condutor de cobre. 
 Diâmetro do Cabo com Isolamento: Aproximadamente 5 mm a 6 mm dependendo do número de condutores e da espessura do isolamento externo. 
 Peso por Metro: Aproximadamente 50 a 70 gramas/m
  Tensão Nominal: 750V (Apropriado para instalações elétricas de baixa tensão, de acordo com normas específicas de instalações residenciais, comerciais e industriais). 
 Número de Condutores: Pode ser fornecido como cabo de 2, 3, 4 ou mais condutores, dependendo da aplicação, com condutores independentes para cada fase, neutro e terra (se aplicável).
  Seção Transversal do Condutor: 1,5 mm² (é a medida da área da seção transversal do condutor de cobre).</t>
  </si>
  <si>
    <t>CABO PP 750 V DE 2X1,5MM DE 100M A PEÇA
Tipo: Cabo PP (Polipropileno) flexível, com 2 condutores isolados e revestidos, adequado para instalações elétricas de baixa tensão. 
 Configuração: 2 condutores, com polaridade e isolamento individual, usado para circuitos elétricos de baixa tensão. 
  Número de Condutores: 2 condutores normalmente 1 fase e 1 neutro ou 2 fases</t>
  </si>
  <si>
    <t>CABO PP 750 V DE 2X2,5MM DE 100M A PEÇA
Tipo: Cabo PP (Polipropileno) flexível, com 2 condutores isolados e revestidos, adequado para instalações elétricas de baixa tensão. 
 Configuração: 2 condutores, com polaridade e isolamento individual, usado para circuitos elétricos de baixa tensão. 
  Número de Condutores: 2 condutores normalmente 1 fase e 1 neutro ou 2 fases</t>
  </si>
  <si>
    <t>CABO PP 750 V DE 2X4,0MM DE 100M A PEÇA
Tipo: Cabo PP (Polipropileno) flexível, com 2 condutores isolados e revestidos, adequado para instalações elétricas de baixa tensão Configuração: 2 condutores, com polaridade e isolamento individual, usado para circuitos elétricos de baixa tensão. 
  Número de Condutores: 2 condutores normalmente 1 fase e 1 neutro ou 2 fases</t>
  </si>
  <si>
    <t>CAIXA DE MEDIÇÃO MONOFÁSICA PADRÃO CELPE Corpo da Caixa: Fabricada em plástico termo formado, fibra de vidro ou aço galvanizado (conforme especificação exigida).  Cor: Cor padrão cinza ou outra cor especificada pela CELPE. Acabamento: Superfície externa lisa, com acabamento resistente à intempéries, UV e corrosão. Porta: A porta da caixa deve ser de plástico reforçado ou metal, com fecho resistente e compatível com os sistemas de lacração exigidos pela CELPE. Sistema de Fechamento: Fechadura com lacre (compatível com lacres fornecidos pela CELPE para segurança). Visibilidade: Porta transparente ou janela para visualização do medidor (se aplicável), conforme exigências técnicas. Dimensões: Dimensões Externas: A caixa deve ter dimensões aproximadas de 300 mm (largura) x 400 mm (altura) x 150 mm (profundidade), mas pode variar conforme a especificação e o tipo de medição (monofásica, trifásica ou outros parâmetros).</t>
  </si>
  <si>
    <t>CAIXA DE MEDIÇÃO TRIFÁSICO PADRÃO CELPE: Corpo da Caixa: Fabricada em plástico termo formado, fibra de vidro ou aço galvanizado (conforme especificação exigida).  Cor: Cor padrão cinza ou outra cor especificada pela CELPE. Acabamento: Superfície externa lisa, com acabamento resistente à intempéries, UV e corrosão Porta: A porta da caixa deve ser de plástico reforçado ou metal, com fecho resistente e compatível com os sistemas de lacração exigidos pela CELPE. Sistema de Fechamento: Fechadura com lacre (compatível com lacres fornecidos pela CELPE para segurança). Visibilidade: Porta transparente ou janela para visualização do medidor (se aplicável), conforme exigências técnicas. Dimensões: Dimensões Externas: A caixa deve ter dimensões aproximadas de 300 mm (largura) x 400 mm (altura) x 150 mm (profundidade), mas pode variar conforme a especificação e o tipo de medição (monofásica, trifásica ou outros parâmetros).</t>
  </si>
  <si>
    <t>CAIXA DE MEDIDOR MONOFÁSICO COM LENTE DE ALCANCE: Tipo: Caixa de medição monofásica para instalação de medidor de energia elétrica, com lente de alcance (dispositivo visual para facilitar a leitura do medidor).
  Fabricada em polímero de alta resistência, fibra de vidro ou aço galvanizado, com tratamento anticorrosivo adequado para resistir a intempéries e condições externas. 
  Cor: A caixa deve ser fornecida na cor cinza ou conforme especificação do cliente (pode variar para outras cores como branco ou preto dependendo da exigência). 
 Acabamento: Superfície externa com acabamento liso, resistente a impactos, raios UV e desgaste mecânico. 
 Porta: Fechadura robusta, com lente de alcance (transparente ou semi-transparente) para visualização do medidor sem necessidade de abrir a caixa
Dimensões Externas: Aproximadamente 350 mm (largura) x 450 mm (altura) x 160 mm (profundidade).</t>
  </si>
  <si>
    <t>CAIXA DE MEDIDOR TRIFÁSICO COM LENTE DE ALCANCE: Tipo: Caixa de medição monofásica para instalação de medidor de energia elétrica, com lente de alcance (dispositivo visual para facilitar a leitura do medidor).
  Fabricada em polímero de alta resistência, fibra de vidro ou aço galvanizado, com tratamento anticorrosivo adequado para resistir a intempéries e condições externas. 
  Cor: A caixa deve ser fornecida na cor cinza ou conforme especificação do cliente (pode variar para outras cores como branco ou preto dependendo da exigência). 
 Acabamento: Superfície externa com acabamento liso, resistente a impactos, raios UV e desgaste mecânico. 
 Porta: Fechadura robusta, com lente de alcance (transparente ou semi-transparente) para visualização do medidor sem necessidade de abrir a caixa
Dimensões Externas: Aproximadamente 350 mm (largura) x 450 mm (altura) x 160 mm (profundidade).</t>
  </si>
  <si>
    <t>FITA ISOLANTE 3 M OU SIMILAR DE 20 M: Fita adesiva de isolamento elétrica para isolamento, proteção e acabamento de fios e cabos em instalações elétricas. Fabricada em material à base de PVC (policloreto de vinila) ou material similar de alta resistência elétrica e mecânica. Tensão de Isolamento: Deve ser capaz de suportar uma tensão mínima de 750 V ou superior, conforme os requisitos para sistemas elétricos de baixa tensão. Condutividade: A fita deve ter características que não permitam a passagem de corrente elétrica através do material, atuando de forma segura como isolante elétrico</t>
  </si>
  <si>
    <t>LÂMPADA DE LED DE 15 W BOCAL E27:  potência: 15W, equivalente a uma lâmpada incandescente de aproximadamente 100W, oferecendo excelente eficiência energética. 
 Eficiência Energética: Lâmpada de LED com eficiência energética de até 90% em relação às lâmpadas incandescentes, proporcionando redução significativa no consumo de energia elétrica.
A lâmpada de LED deve ter uma vida útil mínima de 25.000 a 50.000 horas, o que resulta em menor necessidade de substituições e maior economia a longo prazo</t>
  </si>
  <si>
    <t>LAMPADA VM DE 150W ALTA PRESSÃO BOCAL E40: A lâmpada possui formato de bulbo grande, geralmente com uma carcaça de cerâmica ou vidro reforçado para suportar as altas temperaturas internas. 
 Diâmetro: Aproximadamente 100 mm a 120 mm de diâmetro. 
 Altura: Aproximadamente 190 mm a 220 mm de altura, 
Peso: Peso aproximado de 400g a 600g,</t>
  </si>
  <si>
    <t>LÂMPADA VM DE 150 W ALTA PRESSÃO BOCAL E27: A lâmpada possui formato de bulbo grande, geralmente com uma carcaça de cerâmica ou vidro reforçado para suportar as altas temperaturas internas. 
 Diâmetro: Aproximadamente 100 mm a 120 mm de diâmetro. 
 Altura: Aproximadamente 190 mm a 220 mm de altura, 
Peso: Peso aproximado de 400g a 600g,</t>
  </si>
  <si>
    <t>LÂMPADAS VM DE 250 W ALTA PRESSÃO: Lâmpada com formato de bulbo cilíndrico ou esférico grande, geralmente com carcaça de cerâmica ou vidro reforçado. 
 Diâmetro: Aproximadamente 100 mm a 120 mm. 
 Altura: Aproximadamente 180 mm a 200 mm. 
 Peso: Aproximadamente 350g a 500g</t>
  </si>
  <si>
    <t>BRAÇO DE LUMINÁRIA PARA ILUMINAÇÃO PÚBLICA DE 1,5: BRAÇO LUMINÁRIA EXTERNA, MATERIALAÇO CARBONO,
TRATAMENTO SUPERFICIAL GALVANIZADO, APLICAÇÃO POSTE DE ILUMINAÇÃO PÚBLICA</t>
  </si>
  <si>
    <t>CHAVE DE IP 60 AMPERES: Capacidade: 60A, adequada para controle de corrente em sistemas elétricos. 
Normas Técnicas: Conformidade com ABNT NBR IEC 60947-3 e outras normas de segurança elétrica
Proteção: IP54, IP65 ou IP66, conforme a necessidade do ambiente. 
Materiais: Corpo isolante resistente a impactos e altas temperaturas. 
Instalação: Montagem simples com terminais de fácil acesso para conexões de 60A. 
Certificação de Qualidade: Certificado INMETRO ou equivalente</t>
  </si>
  <si>
    <t xml:space="preserve">Água Mineral 
s/gás 500ml 
Item PCA 2063  </t>
  </si>
  <si>
    <t>Água Mineral c/gás 500ml 
Item PCA 2064</t>
  </si>
  <si>
    <t>Água mineral 
s/gás 20L 
Item PCA 2065</t>
  </si>
  <si>
    <t>Garrafão
Item PCA 2067</t>
  </si>
  <si>
    <t>BANANA PRATA - TAMANHO REGULAR EM PENCAS DE 1ª QUALIDADE, TAMANHO E COLORAÇÃO UNIFORMES, COM POLPA INTACTA E FIRME, DEVENDO SER BEM DESENVOLVIDAS, SEM DANOS FÍSICOS E MECÂNICOS ORIUNDOS DO MANUSEIO E TRANSPORTE. ACONDICIONADAS EM PENCAS AVULSAS E CAIXAS APROPRIADAS DE 16 KG.</t>
  </si>
  <si>
    <t>CHÁ DE BOLDO, (250G) SACHÊ: CLASSIFICAÇÃO/ CARACTERÍSTICAS GERAIS: CONSTITUÍDO PELAS FOLHAS, HASTES, PECÍOLOS DAS VARIEDADES “ILEX BRASILIENSIS OU PARAGUAYENSIS”. NÃO DEVERÁ CONTER SUBSTÂNCIAS ESTRANHAS À SUA CONSTITUIÇÃO NORMAL, NEM ELEMENTOS VEGETAIS ESTRANHOS À ESPÉCIE. O MATE DEVERÁ SER CONSTITUÍDO, NO MÍNIMO, DE 70% DE FOLHAS. O PRODUTO DEVE ESTAR ISENTO DE SUJIDADES, PARASITAS E LARVAS. NÃO PODERÁ SER COLORIDO ARTIFICIALMENTE. PRAZO MÍNIMO DE VALIDADE DE 6 MESES E DATA DE FABRICAÇÃO DE 30 DIAS.</t>
  </si>
  <si>
    <t>CHÁ DE CAMOMILA, (250G) SACHÊ: CLASSIFICAÇÃO/ CARACTERÍSTICAS GERAIS: CONSTITUÍDO PELAS FOLHAS, HASTES, PECÍOLOS DAS VARIEDADES “ILEX BRASILIENSIS OU PARAGUAYENSIS”. NÃO DEVERÁ CONTER SUBSTÂNCIAS ESTRANHAS À SUA CONSTITUIÇÃO NORMAL, NEM ELEMENTOS VEGETAIS ESTRANHOS À ESPÉCIE. O MATE DEVERÁ SER CONSTITUÍDO, NO MÍNIMO, DE 70% DE FOLHAS. O PRODUTO DEVE ESTAR ISENTO DE SUJIDADES, PARASITAS E LARVAS. NÃO PODERÁ SER COLORIDO ARTIFICIALMENTE. PRAZO MÍNIMO DE VALIDADE DE 6 MESES E DATA DE FABRICAÇÃO DE 30 DIAS.</t>
  </si>
  <si>
    <t>CHÁ DE CIDREIRA, (250G) SACHÊ: CLASSIFICAÇÃO/ CARACTERÍSTICAS GERAIS: CONSTITUÍDO PELAS FOLHAS, HASTES, PECÍOLOS DAS VARIEDADES “ILEX BRASILIENSIS OU PARAGUAYENSIS”. NÃO DEVERÁ CONTER SUBSTÂNCIAS ESTRANHAS À SUA CONSTITUIÇÃO NORMAL, NEM ELEMENTOS VEGETAIS ESTRANHOS À ESPÉCIE. O MATE DEVERÁ SER CONSTITUÍDO, NO MÍNIMO, DE 70% DE FOLHAS. O PRODUTO DEVE ESTAR ISENTO DE SUJIDADES, PARASITAS E LARVAS. NÃO PODERÁ SER COLORIDO ARTIFICIALMENTE. PRAZO MÍNIMO DE VALIDADE DE 6 MESES E DATA DE FABRICAÇÃO DE 30 DIAS.</t>
  </si>
  <si>
    <t>CHÁ DE ERVA DOCE, (250G): CLASSIFICAÇÃO/ CARACTERÍSTICAS GERAIS: CONSTITUÍDO PELAS FOLHAS, HASTES, PECÍOLOS DAS VARIEDADES “ILEX BRASILIENSIS OU PARAGUAYENSIS”. NÃO DEVERÁ CONTER SUBSTÂNCIAS ESTRANHAS À SUA CONSTITUIÇÃO NORMAL, NEM ELEMENTOS VEGETAIS ESTRANHOS À ESPÉCIE. O MATE DEVERÁ SER CONSTITUÍDO, NO MÍNIMO, DE 70% DE FOLHAS. O PRODUTO DEVE ESTAR ISENTO DE SUJIDADES, PARASITAS E LARVAS. NÃO PODERÁ SER COLORIDO ARTIFICIALMENTE. PRAZO MÍNIMO DE VALIDADE DE 6 MESES E DATA DE FABRICAÇÃO DE 30 DIAS.</t>
  </si>
  <si>
    <t>CHÁ DE HORTELÃ, (250G) SACHÊ: CLASSIFICAÇÃO/ CARACTERÍSTICAS GERAIS: CONSTITUÍDO PELAS FOLHAS, HASTES, PECÍOLOS DAS VARIEDADES “ILEX BRASILIENSIS OU PARAGUAYENSIS”. NÃO DEVERÁ CONTER SUBSTÂNCIAS ESTRANHAS À SUA CONSTITUIÇÃO NORMAL, NEM ELEMENTOS VEGETAIS ESTRANHOS À ESPÉCIE. O MATE DEVERÁ SER CONSTITUÍDO, NO MÍNIMO, DE 70% DE FOLHAS. O PRODUTO DEVE ESTAR ISENTO DE SUJIDADES, PARASITAS E LARVAS. NÃO PODERÁ SER COLORIDO ARTIFICIALMENTE. PRAZO MÍNIMO DE VALIDADE DE 6 MESES E DATA DE FABRICAÇÃO DE 30 DIAS.</t>
  </si>
  <si>
    <t>MELANCIA DE TAMANHO REGULAR, DE 1ª QUALIDADE, REDONDA, CASCA LISA, GRAÚDA, LIVRE DE SUJIDADES, PARASITAS E LARVAS, TAMANHO E COLORAÇÃO UNIFORMES, DEVENDO SER BEM DESENVOLVIDA E MADURA, COM POLPA FIRME E INTACTA, FORNECIMENTO A GRANEL, PESANDO ENTRE 10 A 12 KG CADA.</t>
  </si>
  <si>
    <t>MELÃO DE 1ª QUALIDADE, REDONDO, CASCA LISA, GRAÚDO, LIVRE DE SUJIDADES, PARASITAS E LARVAS, TAMANHO E COLORAÇÃO UNIFORMES DESENVOLVIDA E MADURA. O PRODUTO DEVE ESTAR INTACTO, COM TODAS AS PARTES COMESTÍVEIS APROVEITÁVEIS. ASPECTO LÍMPIDO E ISENTO DE IMPUREZAS, COR E ODOR CARACTERÍSTICOS. FRESCO, DE ÓTIMA QUALIDADE, COLORAÇÃO UNIFORME, AROMA, COR E SABOR TÍPICOS DA ESPÉCIE, EM PERFEITO ESTADO DE DESENVOLVIMENTO.</t>
  </si>
  <si>
    <t>AÇÚCAR CRISTAL - EMBALAGEM DE 1KG, SACAROSE DE CANA DE AÇÚCAR ASPECTO GRANULOSO FINO A MÉDIO, ISENTO DE MATÉRIA TERROSA, LIVRE DE UMIDADE E FRAGMENTOS ESTRANHOS PENEIRADOS, DE BOA QUALIDADE LIVRE DE SUJIDADES, EMBALAGEM LACRADA COM TODAS AS INFORMAÇÕES NECESSÁRIAS, COM DATA DE FABRICAÇÃO. VALIDADE MÍNIMA DE 06 MESES A 01 ANO, COM REGISTRO NO MINISTÉRIO DA SAÚDE.</t>
  </si>
  <si>
    <t>ADOÇANTE LÍQUIDO – PARA DIABÉTICO, COM EDULCORANTES ARTIFICIAIS: SUCRALOSE,
EMBALAGEM: FRASCO COM 100 ML, ONDE CADA GOTA CONTÉM NO MÁXIMO 0,010KCAL, PRAZO DE VALIDADE DE NO MÍNIMO 06 MESES, A PARTIR DA DATA DO RECEBIMENTO.</t>
  </si>
  <si>
    <t>BALAS SORTIDAS PACOTE COM 50 UNIDADES</t>
  </si>
  <si>
    <t>BISCOITO DOCE MARIA, INGREDIENTES: FARINHA DE TRIGO, AÇÚCAR, GORDURA VEGETAL HIDROGENADA, LEITE EM PÓ INTEGRAL, SAL, ESTABILIZANTE, LECITINA DE SOJA. CONTENDO GLÚTEN. COM REGISTRO NO MINISTÉRIO DA SAÚDE. COM DATA DE FABRICAÇÃO E VALIDADE DE NO MÍNIMO 08 MESES. PACOTE CONTENDO 200 GRAMAS.</t>
  </si>
  <si>
    <t>BISCOITO DOCE TIPO MAISENA. EMBALADO EM SACO PLÁSTICO, PACOTES DE 420G (3 X 1)</t>
  </si>
  <si>
    <t>BISCOITO SALGADO INTEGRAL - TIPO "CREAM CRACKER INTEGRAL". O BISCOITO DEVERÁ SER
FABRICADO A PARTIR DE MATÉRIAS PRIMAS SÃS E LIMPAS, EM PERFEITO ESTADO DE CONSERVAÇÃO,SEM APRESENTAR EXCESSO DE DUREZA E NEM QUEBRADIÇO. EMBALADO EM SACO PLÁSTICO, PACOTES DE 420G (3 X 1) ACONDICIONADOS EM CAIXAS DE PAPELÃO. PRAZO DE VALIDADE DE NO MÍNIMO 08 MESES A PARTIR DA DATA DO RECEBIMENTO.</t>
  </si>
  <si>
    <t>BOLACHA CREAM CRACKER - EMBALAGEM DE 400G - O BISCOITO DEVERÁ SER FABRICADO A PARTIR DE MATÉRIA PRIMA LIMPA, ISENTA DE MATÉRIAS TERROSOS, PARASITAS E EM PERFEITO ESTADO DE CONSERVAÇÃO, SERÃO REJEITADOS BISCOITOS MALCOZIDOS, QUEIMADOS, NÃO PODENDO APRESENTAR EXCESSO DE DUREZA E NEM SE APRESENTAR QUEBRADIÇO. EMBALAGEM DE POLIETILENO, FECHADOS E INTACTOS, COM DATA DE FABRICAÇÃO RECENTE, INFORMAÇÕES NUTRICIONAIS, VALIDADE MÍNIMA DE 06 MESES A 01 ANO, COM REGISTRO NO MINISTÉRIO COMPETENTE</t>
  </si>
  <si>
    <t>CAFÉ PREMIUM TORRA MÉDIA (6) TORRADO MOÍDO 1° QUALIDADE, SELO DE PUREZA DA ASSOCIAÇÃO BRASILEIRA DA INDÚSTRIA DO CAFÉ - ABIC, EMBALAGEM A VÁCUO, DATA DE FABRICAÇÃO, PRAZO DE VALIDADE, REGISTRO NO MINISTÉRIO DA SAÚDE, PORTARIA 451/97, RESOLUÇÃO 12/78 DA COMISSÃO NACIONAL DE NORMAS E PADRÕES PARA ALIMENTOS - CNNPA, PACOTE 250.0 GRAMAS</t>
  </si>
  <si>
    <t>CAFÉ SOLÚVEL – PÓ PARA PREPARO DE BEBIDA À BASE DE CAFÉ. PRAZO DE VALIDADE DE NO MÍNIMO 06 MESES A PARTIR DA DATA DO RECEBIMENTO. EMBALAGEM COM 50G</t>
  </si>
  <si>
    <t>CAFÉ TRADICIONAL TORRADO MOÍDO 1° QUALIDADE, SELO DE PUREZA DA ASSOCIAÇÃO BRASILEIRA DA INDÚSTRIA DO CAFÉ - ABIC, EMBALAGEM A VÁCUO, DATA DE FABRICAÇÃO, PRAZO DE VALIDADE, REGISTRO NO MINISTÉRIO DA SAÚDE, PORTARIA 451/97, RESOLUÇÃO 12/78 DA COMISSÃO NACIONAL DE NORMAS E PADRÕES PARA ALIMENTOS - CNNPA, PACOTE 250 GRAMAS</t>
  </si>
  <si>
    <t>LEITE EM PÓ - INTEGRAL SACHÊ 200G LEITE EM PÓ INTEGRAL, EMB. C/400G (INGREDIENTES: LEITE FLUÍDO INTEGRAL, NÃO CONTÉM GLÚTEN, UMIDADE MÁXIMA 3,5%. INFORMAÇÃO NUTRICIONAL NO RÓTULO. INSCRIÇÃO NO MINISTÉRIO DA AGRICULTURA. SIF/DIPOA. EMBALAGEM ALUMINIZADA, COM PRAZO DE VALIDADE DE NO MÍNIMO 06 MESES A CONTAR DA DATA DE FABRICAÇÃO.</t>
  </si>
  <si>
    <t>LEITE EM PÓ INSTANTÂNEO COM 400G.- 100% DE ORIGEM ANIMAL. LEITE INSTANTÂNEO, INSTANTÂNEO, ENRIQUECIDO COM VITAMINA A E D, COM EMBALAGEM PRIMÁRIA EM PAPEL ALUMINIZADO</t>
  </si>
  <si>
    <t>MANTEIGA EMBALAGEM DE 500GR -MANTEIGA SEM SAL
MANTEIGA DE PRIMEIRA QUALIDADE. INGREDIENTE OBRIGATÓRIO: CREME DE LEITE PASTEURIZADO OBTIDO A PARTIR DO LEITE DE VACA. CONSISTÊNCIA SÓLIDA, PASTOSA À TEMPERATURA DE 20°C, TEXTURA LISA E UNIFORME, SEM MANCHAS OU PONTOS DE COLORAÇÃO, SABOR SUAVE, CARACTERÍSTICO, SEM ODOR E SABOR ESTRANHO. O PRODUTO DEVERÁ APRESENTAR VALIDADE MÍNIMA DE 06 MESES A 01
ANO, COM REGISTRO NO MINISTÉRIO COMPETENTE.</t>
  </si>
  <si>
    <t>MARGARINA SEM SAL - INGREDIENTES: ÁGUA, ÓLEOS VEGETAIS LÍQUIDOS E INTERESTERIFICADOS, VITAMINAS ("E", "A", "B6", "ÁCIDO FÓLICO", "D","E" "B12"), ESTABILIZANTE MONO E DIGLICERÍDEOS DE ÁCIDOS GRAXOS E ESTÉRES DEPOLIGLICEROL COM ÁCIDO RICINOLEICO,CONSERVADOR SORBATO DE POTÁSSIO, ACIDULANTE ÁCIDO CÍTRICO, AROMATIZANTE(AROMA IDÊNTICO AO NATURAL DE MARGARINA) E CORANTES URUCUM E CÚRCUMA. COMPOSIÇÃO:0% DE GORDURAS TRANS E MENOS DE 5% DE GORDURAS SATURADAS. EMBALAGEM DE 250G.PRAZO DE VALIDADE DE NO MÍNIMO 06 MESES.</t>
  </si>
  <si>
    <t>POLPA DE FRUTA 100% NATURAL, OBTIDA DE FRUTOS SADIOS E MATURAÇÃO PLENA, ATRAVÉS DE PROCESSOS ESPECIFICOS A CADA FRUTA NOS SABORES (ACEROLA, GOIABA, LARANJA, MANGA, MARACUJÁ E ETC), CONGELADA SEM ADIÇÃO DE AÇUCAR, CONSERVANTES, CORANTE, E EDULCORANTES, COM ASPECTO, SABOR, COR E ODOR PROPRIOS, AUSENTE DE SUBSTANCIA ESTRANHAS. DEVERA ESTAR ACONDICIONADA EM EMBALAGEM PLÁSTICA, TRANSPARENTE, COM PESO DE 1000 GRAMAS, DATA DE EMPACOTAMENTO E PRAZO DE VALIDADE VISÍVEIS, SENDO A ÚLTIMA NO MINIMO 4 MESES A CONTAR DA DATA DE ENTREGA. DEVEM SER ATENDIDOS OS REQUISITOS TECNOLÓGICOS, SANITÁRIOS E DE IDENTIDADE E QUALIDADE ESTABELECIDOS NAS LEIS 8.918/1994 OU NORMAS QUE A SUBSTITUA, E NAS NORMAS REGULAMENTADORAS.</t>
  </si>
  <si>
    <t>REFRIGERANTE C/ 2.500 ML - SABOR COLA COM AROMA NATURAL, EMBALAGEM, PET
CONTENDO 2,5 LITROS, COM IDENTIFICAÇÃO DO PRODUTO, MARCA DO FABRICANTE, PRAZO DE
VALIDADE E CAPACIDADE. DATA DE FABRICAÇÃO DO LOTE, IMPRESSA NA EMBALAGEM. O
PRODUTO DEVERA TER REGISTRO NO MINISTÉRIO DA AGRICULTURA E/OU MINISTÉRIO DA SAÚDE</t>
  </si>
  <si>
    <t>REFRIGERANTE C/ 2.500 ML - SABOR GUARANÁ COM AROMA NATURAL, EMBALAGEM, PET
CONTENDO 2,5 LITROS, COM IDENTIFICAÇÃO DO PRODUTO, MARCA DO FABRICANTE, PRAZO DE
VALIDADE E CAPACIDADE. DATA DE FABRICAÇÃO DO LOTE, IMPRESSA NA EMBALAGEM. O
PRODUTO DEVERA TER REGISTRO NO MINISTÉRIO DA AGRICULTURA E/OU MINISTÉRIO DA SAÚDE</t>
  </si>
  <si>
    <t>REFRIGERANTE ORIGINAL DIVERSOS, 2LT: DIVERSOS SABORES. EMBALAGEM COM IDENTIFICAÇÃO DO PRODUTO, INFORMAÇÃO NUTRICIONAL, MARCA DO FABRICANTE, PRAZO DE VALIDADE, NÚMERO DE LOTE E CAPACIDADE. DEVERÁ TER REGISTRO NO MINISTÉRIO DA AGRICULTURA E/OU MINISTÉRIO DA SAÚDE.</t>
  </si>
  <si>
    <t>SAL IODADO E REFINADO - EMBALAGEM DE 1KG - INFORMAÇÕES NUTRICIONAIS NA EMBALAGEM, VALIDADE MÍNIMA DE 06 MESES A 01 ANO, COM REGISTRO NO MINISTÉRIO COMPETENTE. MARCA DE REFERÊNCIA: MARLIN OU DIANA OU SAL LEBRE.</t>
  </si>
  <si>
    <t>BISCOITO AMANTEIGADO DE COCO Características técnicas: Biscoito doce, tipo amanteigado. Acondicionado em embalagem 4x1 – sabor Côco. Embalagem de 400g. Farinha de trigo enriquecida com ferro e ácido fólico (vitamina B9), açúcar, gordura vegetal interesterificada, manteiga, amido, cacau em pó, leite em pó, sal refinado, estabilizante lecitina de soja, corante caramelo, fermento químico bicarbonato de sódio, aromatizante. contém glúten. Rotulagem contendo no mínimo, peso líquido, nome do fabricante e do produto, CNPJ do fabricante, número do lote, data de fabricação e data ou prazo de validade.</t>
  </si>
  <si>
    <t>Gênero alimentício</t>
  </si>
  <si>
    <t>Fornecimento de alimentos para copas dos orgãos do município. 
(café, biscoitos etc)</t>
  </si>
  <si>
    <t>LÂMPADA LED TUBO LED 18W:  equivalente a uma lâmpada incandescente de aproximadamente 100W, oferecendo excelente eficiência energética. Eficiência Energética: Lâmpada de LED com eficiência energética de até 90% em relação às lâmpadas incandescentes, proporcionando redução significativa no consumo de energia elétrica. A lâmpada de LED deve ter uma vida útil mínima de 25.000 a 50.000 horas, o que resulta em menor necessidade de substituições e maior economia a longo prazo.</t>
  </si>
  <si>
    <t>Agência de viagem</t>
  </si>
  <si>
    <t xml:space="preserve">Serviço de agenciamento de passagens aérias </t>
  </si>
  <si>
    <t xml:space="preserve">Fornecimento de estruturas para eventos e manifestações multiculturais do município. </t>
  </si>
  <si>
    <t>Estruturas para eventos</t>
  </si>
  <si>
    <t>Locação de veículos</t>
  </si>
  <si>
    <t>Tubo de concreto simples 20x100cm</t>
  </si>
  <si>
    <t>Tubo de concreto simples 30x100cm</t>
  </si>
  <si>
    <t>Tubo de concreto simples 40x100cm</t>
  </si>
  <si>
    <t>Tubo de concreto armado 60x100cm</t>
  </si>
  <si>
    <t>Tubo de concreto armado 80x100cm</t>
  </si>
  <si>
    <t>Tubo de concreto armado 100x100cm</t>
  </si>
  <si>
    <t>Caixa de concreto 80x80x75cm com tampa</t>
  </si>
  <si>
    <t>Piso intertravado natural 10x20x6cm</t>
  </si>
  <si>
    <t>Piso sextavado natural 25x25x8cm</t>
  </si>
  <si>
    <t>Pré-moldados de concreto</t>
  </si>
  <si>
    <t xml:space="preserve">Locação de veículos para atender as necessidades dos orgãos do município. </t>
  </si>
  <si>
    <t xml:space="preserve">Fornecimento de pré-moldados de concreto para atender demandas estrututais 
no município. </t>
  </si>
  <si>
    <t>Contratação plurianual</t>
  </si>
  <si>
    <t>ALFACE</t>
  </si>
  <si>
    <t>BANANA</t>
  </si>
  <si>
    <t>BATATA DOCE</t>
  </si>
  <si>
    <t>BISCOITO ARTESANAL</t>
  </si>
  <si>
    <t>BOLO DE BACIA</t>
  </si>
  <si>
    <t>CEBOLINHA</t>
  </si>
  <si>
    <t>CENOURA</t>
  </si>
  <si>
    <t>COENTRO</t>
  </si>
  <si>
    <t>GOIABA</t>
  </si>
  <si>
    <t>JERIMUM</t>
  </si>
  <si>
    <t>MAÇÃ</t>
  </si>
  <si>
    <t>MACAXEIRA</t>
  </si>
  <si>
    <t>MAMÃO</t>
  </si>
  <si>
    <t>MELANCIA</t>
  </si>
  <si>
    <t>PIMENTÃO</t>
  </si>
  <si>
    <t>POLPA DE FRUTA</t>
  </si>
  <si>
    <t>TOMATE</t>
  </si>
  <si>
    <t xml:space="preserve">Agricultura familiar </t>
  </si>
  <si>
    <t xml:space="preserve">Aquisição de gêneros alimentícios de agricultura familiar para atender os alunos na rede municipal em conformidade com o PNAE. </t>
  </si>
  <si>
    <t xml:space="preserve">Serviço de arbritagem </t>
  </si>
  <si>
    <t>Operação tapa buraco</t>
  </si>
  <si>
    <t>Contratação de profissionais de atividades esportivas tipo árbitros</t>
  </si>
  <si>
    <t xml:space="preserve">Contratação de empresa especializada em engenharia de manutenção viária, com fornecimento de materiais e mão de obra. </t>
  </si>
  <si>
    <t>Borracharia</t>
  </si>
  <si>
    <t xml:space="preserve"> Serviço de borracharia para atendimento emergencial e contínuo à frota de veículos</t>
  </si>
  <si>
    <t>Manutenção extintores</t>
  </si>
  <si>
    <t xml:space="preserve">Aquisição, instalação e manutenção de extintores de incêndio nos orgãos. </t>
  </si>
  <si>
    <t>Aquisição de instrumentos musicais destinados às bandas musicais municipais para 
atender ao desfile cívico do 7 de setembro.</t>
  </si>
  <si>
    <t>Instrumentos musicais</t>
  </si>
  <si>
    <t>SURDO MÉDIO 14”</t>
  </si>
  <si>
    <t>BUMBO 20”</t>
  </si>
  <si>
    <t>PAR DE PRATO 14”</t>
  </si>
  <si>
    <t>REPIQUE 10”</t>
  </si>
  <si>
    <t>ATABAQUE TIMBA 11”</t>
  </si>
  <si>
    <t>QUADRITON</t>
  </si>
  <si>
    <t>Limpeza e coleta de resíduos</t>
  </si>
  <si>
    <t>Serviço de coleta, transporte e destinação final de resíduos de classe II-A (Escolas)</t>
  </si>
  <si>
    <t>Locação de imóvel (atividades aquáticas)</t>
  </si>
  <si>
    <t>Prática de atividades aquáticas, aulas de natação e atividades de recreação aquática 
pelos alunos da Escola Municipal Professor José Marcelino Xavier</t>
  </si>
  <si>
    <t>Contratação de costureiras, músicos e maestros</t>
  </si>
  <si>
    <t>Instruir, coordenar e acompanhar as Bandas Musicais/Fanfarras das Escolas da Rede 
Municipal de Ensino de Pesqueira-PE, na condução do Desfile Cívico do 7 de setembro</t>
  </si>
  <si>
    <t>Sondagem</t>
  </si>
  <si>
    <t xml:space="preserve">Serviço de execução de furos de sondagem à percussão (SPT) para avaliação de solo. </t>
  </si>
  <si>
    <t>Tecidos e aviamentos</t>
  </si>
  <si>
    <t>Unid.</t>
  </si>
  <si>
    <t>Preço Unit</t>
  </si>
  <si>
    <t>Valor total</t>
  </si>
  <si>
    <t xml:space="preserve">Camisa manga curta; </t>
  </si>
  <si>
    <t xml:space="preserve">Camisa Esportiva (REGATA) </t>
  </si>
  <si>
    <t xml:space="preserve">VALOR TOTAL </t>
  </si>
  <si>
    <t xml:space="preserve">Descrição </t>
  </si>
  <si>
    <t xml:space="preserve">Fardamento </t>
  </si>
  <si>
    <t>Fornecimento de fardamento escolar e servidores da Secretaria de Educação</t>
  </si>
  <si>
    <t>Kits escolares</t>
  </si>
  <si>
    <t>Aquisição de kits escolares para atender a demanda da Secretaria de Educação</t>
  </si>
  <si>
    <t>Bermudas unissex</t>
  </si>
  <si>
    <t>Gráfica (Apostila)</t>
  </si>
  <si>
    <t>ITEM</t>
  </si>
  <si>
    <t>QUANT.</t>
  </si>
  <si>
    <t>APRES.</t>
  </si>
  <si>
    <t xml:space="preserve"> VALOR UNIT.</t>
  </si>
  <si>
    <t xml:space="preserve"> VALOR TOTAL </t>
  </si>
  <si>
    <t>Produção de apostilas com objetivo de continuidade do programa educar pra valer 
da Secretaria de Educação</t>
  </si>
  <si>
    <t>Higiene creches</t>
  </si>
  <si>
    <t>Construção de Escola</t>
  </si>
  <si>
    <t xml:space="preserve">Construção de unidade escolar de educação de tempo integral (Escola de Baixa Grande) </t>
  </si>
  <si>
    <t>Convênio</t>
  </si>
  <si>
    <t>Construção de unidade escolar de educação infantil (Creche Pintanguinha)</t>
  </si>
  <si>
    <t>Construção de Creche</t>
  </si>
  <si>
    <t>Comunicação e Marketing</t>
  </si>
  <si>
    <t>Serviço especilizado em comunicação e marketing institucional</t>
  </si>
  <si>
    <t xml:space="preserve">SERVIÇOS/especificação </t>
  </si>
  <si>
    <t>qtd</t>
  </si>
  <si>
    <t>Valor unitário</t>
  </si>
  <si>
    <t>Sanchês</t>
  </si>
  <si>
    <t>Latas</t>
  </si>
  <si>
    <t>QUILOGRAMAS</t>
  </si>
  <si>
    <t xml:space="preserve">          Marca</t>
  </si>
  <si>
    <t xml:space="preserve">   </t>
  </si>
  <si>
    <t>Pacotes</t>
  </si>
  <si>
    <t>KIVITA/KIVITA ALIMENTOS LTDA</t>
  </si>
  <si>
    <t>CHOCOREI/REI DE OURO LTDA</t>
  </si>
  <si>
    <t>Quilogramas</t>
  </si>
  <si>
    <t>PUREZA/DIST.PUREZA LTDA</t>
  </si>
  <si>
    <t xml:space="preserve">  Unidades</t>
  </si>
  <si>
    <t xml:space="preserve"> ADOCYL/HYPERA S/A</t>
  </si>
  <si>
    <t>ADOCYL/HYPERA S/A</t>
  </si>
  <si>
    <t>MAGGI/NESTLÉ BRASIL</t>
  </si>
  <si>
    <t>CAÇAROLA/  CAÇAROLA COMÉRCIO DE CEREAIS LTDA</t>
  </si>
  <si>
    <t>CAMIL/CAMIL ALIMENTOS LTDA</t>
  </si>
  <si>
    <t>Caixas</t>
  </si>
  <si>
    <t>QUALKER/SL CEREAIS E ALIMENTOS LTDA</t>
  </si>
  <si>
    <t>ANDORINHA/ANDORINHA PROTUGAL</t>
  </si>
  <si>
    <t>Sachês</t>
  </si>
  <si>
    <t>VALE FÉRTIL/VALE FÉRTIL IND.ALIMENTÍCIAS LTDA</t>
  </si>
  <si>
    <t>YOKI</t>
  </si>
  <si>
    <t>MAURICÉA/ MAURICÉA ALIMENTOS LTDA</t>
  </si>
  <si>
    <t xml:space="preserve">   Pacotes</t>
  </si>
  <si>
    <t>SANTA CLARA</t>
  </si>
  <si>
    <t>CRUZEIRO/CAFÉ CRUZEIRO DO SUL</t>
  </si>
  <si>
    <t>KNORR/UNILEVER</t>
  </si>
  <si>
    <t>GRÃO VERDE/GRÃO  VERDE COM.DE CAFÉ</t>
  </si>
  <si>
    <t>VERDÃO/VERDÃO DISTRIOBUIDORA LTDA</t>
  </si>
  <si>
    <t>D'AJUDA/  ALIMENTOS WILSON LTDA</t>
  </si>
  <si>
    <t>NUTRILON</t>
  </si>
  <si>
    <t>MAVALÉRIO/         DR. OETKER BRASIL LTDA.</t>
  </si>
  <si>
    <t>Potes</t>
  </si>
  <si>
    <t>BOM LEITE</t>
  </si>
  <si>
    <t>Coco Ralado Desidratado - sem açúcar. Deverá ser elaborado com endosperma procedente de frutos sãos e maduros não poderá apresentar cheiro alterado ou rançoso, com aspectos de fragmentos soltos e de cor branca. Parcialmente desengordurado com teor mínimo de lipídio de 3g em 100g. Embalagem de 100 g. Produto com no mínimo 6 meses de validade a partir da data de entrega.</t>
  </si>
  <si>
    <t>TAMBAÚ</t>
  </si>
  <si>
    <t>ITALAC/ GOIASMINAS IND.DE LATICINIOS LTDA</t>
  </si>
  <si>
    <t>XAVANTE/ XAVANTE LTDA</t>
  </si>
  <si>
    <t>Extrato de Tomate Simples - concentrado, produto resultante da concentração da polpa de tomate por processo tecnológico, preparado com Frutos maduros selecionados, sem pele, sementes e corantes artificiais isentos de fermentações, sujidades e outros materiais estranhos, acondicionado em recipiente apropriado, e suas condições deverão estar de acordo com a NTA 32 (dec. 12486/78), entregues em sachês de no mínimo 300 gramas - Produto com no máximo 30 dias de fabricação e no mínimo 6 meses de validade.</t>
  </si>
  <si>
    <t>Farinha de Milho em Flocos (tipo cuscuz) – pré-cozida, embalada em pacote com 500g, acondicionada em fardos de 10kg. Constar data de fabricação, prazo de validade de no mínimo 06 meses.</t>
  </si>
  <si>
    <t>CUSCUVITA/  KIVITA IND. E COM LTDA - KIVITA</t>
  </si>
  <si>
    <t>Farinha de Trigo Especial – Com  fermento, limpa, desgerminada, de cor branca, isenta de umidade, fermentação e ranço, enriquecida com ferro e ácido fólico. Embalagem de 1 kg. Prazo de validade de no mínimo 06 meses a partir da data de recebimento.</t>
  </si>
  <si>
    <t>PRIMOR/ PRIMOR  IND.E COM</t>
  </si>
  <si>
    <t>Farinha de Trigo Especial - Sem fermento, limpa, desgerminada, de cor branca, isenta de umidade, fermentação e ranço, enriquecida com ferro e ácido fólico. Embalagem de 1 kg. Prazo de validade de no mínimo 06 meses a partir da data de recebimento.</t>
  </si>
  <si>
    <t>Farinha Láctea - Produzida com farinha de trigo enriquecida com ferro e ácido fólico, açúcar, leite em pó integral, vitaminas e minerais, sal e aromatizantes. Embalagem: Sachê de no mínimo 230 gramas. Prazo de validade de no mínimo 06 meses a partir da data de recebimento.</t>
  </si>
  <si>
    <t>CORINGA/GRUPO CORINGA LTDA</t>
  </si>
  <si>
    <t>Feijão Carioca – Tipo 1, novo, de 1ª qualidade, constituído de no mínimo de 90% a 98% de grãos inteiros e íntegros, aspecto brilhoso, liso, isenta de matéria terrosa, pedras ou corpos estranhos, fungos ou parasitas e livre de umidade; na composição centesimal de 22g de proteína, 1,6g de lipídios e 60,8g de carboidratos em pacotes de 1Kg, g; data de fabricação, prazo de validade de no mínimo 12 meses, com registro no Ministério da Agricultura. Embalagem de 1kg.</t>
  </si>
  <si>
    <t>DELTA/DELTA ALIMENTOS</t>
  </si>
  <si>
    <t>Feijão Macassar – Tipo 1, novo, constituído de    grãos inteiros e sadios, com umidade permitida em lei, isento de material terroso, sujidades e mistura de outras espécies, acondicionado  em  pacote  de 01 kg,  com  registro do ministério da agricultura. Prazo de validade de no mínimo 6 meses a partir da entrega do produto.</t>
  </si>
  <si>
    <t>Feijão Preto – Tipo 1, grupo 1, classe preto, em Pacotes de 1 kg, com validade de no mínimo 6 meses e c/ data de embalamento não superior a 30  dias.</t>
  </si>
  <si>
    <t>Fermento Biológico Seco instântaneo. Sachês de no mínimo 12g.</t>
  </si>
  <si>
    <t>DONA BENTA</t>
  </si>
  <si>
    <t>Fermento Químico - Na embalagem deverá constar data de fabricação, de validade e numero do lote. - embalagem c/ 100 grs. Embalagem plástica de 100g</t>
  </si>
  <si>
    <t>ROYAL/ROYAL COM.E DIST.LTDA</t>
  </si>
  <si>
    <t>Fórmula infantil de partida, para lactentes de 0 a 6 meses de idade, com relação proteínas do soro do leite/caseína, acrescido de DHA e ARA. Enriquecida com substâncias coadjuvantes que estimulam beneficamente a resposta imunológica, vitaminas, ferro e outros oligoelementos. Com Registro na Ministério da Saúde.  Latas de 800 gramas.</t>
  </si>
  <si>
    <t>APTAMIL 1</t>
  </si>
  <si>
    <t>Fórmula infantil de segmento para crianças acima de 6 meses de idade. Com relação proteína soro do leite/caseína, fonte de carboidrato lactose e maltodextrina, contendo prebióticos. Com Registro na Ministério da Saúde. Latas de  800 gramas.</t>
  </si>
  <si>
    <t>NEOCATE</t>
  </si>
  <si>
    <t>Frutas cristalizadas - Preparada com sacarose e frutas desidratadas, em pedaços, cobertura com cristais e açúcar, com tecnologia adequada, com aspecto, cor, cheiro e sabor próprio, isenta de sujidades, detritos animais, vegetais e outras substâncias, acondicionada em saco plástico atóxico, vedado.</t>
  </si>
  <si>
    <t>Gelatina em Pó - Diversos sabores. Embalagem de no mínimo 12g.</t>
  </si>
  <si>
    <t>DR. OETKER</t>
  </si>
  <si>
    <t>Gelatina em pó incolor e sem sabor, Embalagem de no mínimo 24g</t>
  </si>
  <si>
    <t>Iogurte Desnatado – Com polpa de fruta (ameixa ou morango), em embalagem plástica, 0% gordura e 0% adição de açúcares, tipo garrafa, contendo 850 a 1L, marca do fabricante, prazo  de  validade  e  peso  líquido.  Deverá ter registro no Ministério da Saúde e/ou Agricultura.  Deverá ser transportado  em  carros fechados  refrigerados, em embalagens    e temperaturas  corretas  (até  10ºc  ou  de  acordo com  o  fabricante)  e  adequadas,  respeitando  a características  do   produto.  De modo que as embalagens   não   se   apresente   estufadas   ou alteradas. Com prazo de validade mínimo de 30 dias.</t>
  </si>
  <si>
    <t>Leite Condensado - preparado a partir de leite integral, leite em pó integral, açucar e lactose. 0% de gordura trans. Não deve conter glúten. Validade mínima de 10 meses. Embalagem: 395 gramas.</t>
  </si>
  <si>
    <t>Leite de coco - em embalagens de vidro de 500ml. Acondicionados em caixas, contendo data de fabricação e validade</t>
  </si>
  <si>
    <t>GARRAFAS</t>
  </si>
  <si>
    <t>OCÃO/ COOPERATIVA DE COLONIZAÇÃO</t>
  </si>
  <si>
    <t>Leite em Pó Desnatado. Embalagem: Sachês com no mínimo 200g</t>
  </si>
  <si>
    <t>CCGL/COOPERATIVA CENTRAL GAÚCHA LTDA</t>
  </si>
  <si>
    <t>Leite em pó instantâneo - Leite em pó integral instantâneo rico em ferro, vitaminas c, a e d envasado em recipiente hermético, Lata de no mínimo 380g. Marca de  referência: Ninho</t>
  </si>
  <si>
    <t>Leite em Pó integral - 100% de origem animal. Leite instantâneo, instantâneo, enriquecido com vitamina A e D, com embalagem primária em papel aluminizado e emabalgem secundária de papelão reforçado, validade minima 08 (oito) meses a partir da data de entrega. Embalagem: Sachês com  200g.</t>
  </si>
  <si>
    <t>RR$          5,20</t>
  </si>
  <si>
    <t>Leite Zero Lactose - Composto lácteo fortificado rico em cálcio, ferro, zinco, vitaminas a e d.  Lata de 700g</t>
  </si>
  <si>
    <t>NINHO</t>
  </si>
  <si>
    <t>RR$        42,00</t>
  </si>
  <si>
    <t>Macarrão Espaguete - fino, tipo espaguete de semolina ou sêmola, com ovos, embalado em pacotes de 500g,  com data de fabricação, prazo de validade de no mínimo 06 meses. Fabricado a partir de matérias-primas sãs e limpas, isentas de matéria terrosa e parasitas.</t>
  </si>
  <si>
    <t>ALIANÇA/ ALIANÇA COM.DIST.ALIMENTOS</t>
  </si>
  <si>
    <t>RR$          1,29</t>
  </si>
  <si>
    <t>Macarrão integral - tipo parafuso, massa de trigo integral, enriquecido com ferro e ácido fólico, embalagem de 500 gramas. Após o cozimento deverá apresentar-se solto, com sabor característico. prazo de validade de no mínimo 06 meses.</t>
  </si>
  <si>
    <t>RR$          4,49</t>
  </si>
  <si>
    <t>Macarrão tipo Parafuso ou penne - Massa de sêmola e ovos, enriquecido com ferro e ácido fólico, embalagem de 500 gramas. Após o cozimento deverá apresentar-se solto, com sabor característico. Prazo de validade de no mínimo 06 meses.</t>
  </si>
  <si>
    <t>VITARELLA</t>
  </si>
  <si>
    <t>Maionese - com teor reduzido de gorduras, embalagem: sachê com no mínimo 200 gramas.</t>
  </si>
  <si>
    <t>D'AJUDA</t>
  </si>
  <si>
    <t>Margarina sem sal - Ingredientes: Água, óleos vegetais líquidos e interesterificados, vitaminas ("E", "A", "B6", "ácido fólico", "D", "E" "B12"), estabilizante mono e diglicerídeos de ácidos graxos e estéres de poliglicerol com ácido ricinoleico, conservador sorbato de potássio, acidulante ácido cítrico, aromatizante (aroma idêntico ao natural de margarina) e corantes urucum e cúrcuma. Composição: 0% de gorduras Trans e menos de 5% de gorduras saturadas. Embalagem de 250g. prazo de validade de no mínimo 06 meses.</t>
  </si>
  <si>
    <t>Margarina Vegetal - cremosa, com sal, no mínimo 60% de lipídeos e 0% de gorduras trans, embalada em potes de plástico de 250g, enriquecida de vitaminas; apresentação, aspecto, cheiro, sabor e cor peculiares, isenta de ranço e de bolores; embalagem primária com identificação do produto, especificação dos ingredientes, informação nutricional, prazo de validade, peso líquido e rotulagem de acordo com a legislação.</t>
  </si>
  <si>
    <t>Massa p/ lasanha – Embalagem com 500 gramas. prazo de validade de no mínimo 06 meses.</t>
  </si>
  <si>
    <t>Milho de Pipoca - de 1ª qualidade, sem impurezas, embalagem de 500 gramas.</t>
  </si>
  <si>
    <t>Milho Verde em Conserva - Grãos inteiros, com tamanho e forma  regulares, sem aditivos químicos, conservados em água e sal. Livre de fermentação, isento de matéria terrosa, parasitos e detritos animas. Sachê com peso líquido de 290g e peso drenado de 200 gramas, no mínimo. . Prazo de validade de no mínimo 06 meses a partir da data de recebimento.</t>
  </si>
  <si>
    <t>ODERICH/ODERICH ALIMENTOS LTDA</t>
  </si>
  <si>
    <t>Mistura à base de amido de milho para o preparo de mingaus - Com aspecto cor, cheiro e sabor próprios, isentos de sujidades, parasitas e larvas, acondicionada em saco de papel impermeável, fechado. Sabor: Baunilha (tradicional). Embalagem como no mínimo 180g.</t>
  </si>
  <si>
    <t>MAISENA/ UNILEVER BRASIL</t>
  </si>
  <si>
    <t>Mistura para Bolo - sabores: laranja, limão, chocolate, brownie, baunilha e milho, embalagem plástica tipo almofada c/ 400 g . Prazo de validade de no mínimo 06 meses a partir da data de recebimento.</t>
  </si>
  <si>
    <t>Molho inglês – Embalagem com 150 ml. prazo de validade de no mínimo 06 meses.</t>
  </si>
  <si>
    <t>Mostarda - Mostarda amarela, composta por água, sementes de mostarda, vinagre, sal, cúrcuma, especiarias e conservantes, embalada em frasco plástico de no mínimo 200g com tampa de rosca, validade mínima de 12 meses a partir da data de fabricação, armazenada em local seco e fresco, conforme normas da ANVISA, livre de contaminantes, com sabor e aroma característicos, rótulo em português contendo nome do produto, lista de ingredientes, informações nutricionais, data de fabricação e validade, lote, fabricante e país de origem, entrega em lotes conforme cronograma estabelecido.</t>
  </si>
  <si>
    <t>Molho madeira pronto. Sachê com no mínimo 200g</t>
  </si>
  <si>
    <t>PREDILECTA</t>
  </si>
  <si>
    <t>Óleo de Soja Vegetal – Comestível, refinado, obtido de matéria prima vegetal, isento de substâncias transgênicas à sua composição. Aspecto límpido e isento de impurezas, cor e odor característicos; garrafas plásticas transparente de 900 ml, acondicionado em caixas com 20 unidades; com data de fabricação, prazo de validade de no mínimo 12 meses.</t>
  </si>
  <si>
    <t>SOYA/SOYA DIST.DE PROD.ALIMENTICIOS LTDA</t>
  </si>
  <si>
    <t>Orégano – Deverá ser constituído por folhas de espécimes vegetais genuínos, sãs, limpas e secas, aspecto folha ovalada seca, cor verde pardacenta, cheiro e sabor próprio. - embalagem 10g.</t>
  </si>
  <si>
    <t>Panetone -  com frutas cristalizadas e uvas passas. Validade mínima de 04 meses na data da entrega, embalados em caixas personalizadas, embalagem primaria plástica, hermeticamente fechada e atóxica. Deve obedecer ao Regulamento Técnico sobre Rotulagem de Alimentos Embalados. Tabela Nutricional. Quando qualquer Informação Nutricional Complementar for utilizada, deve atender ao Regulamento Técnico específico. Deve obedecer à legislação específica de rotulagem para alimentos industrializados que contêm glúten. Com peso liquido de no mínimo 400 gramas.</t>
  </si>
  <si>
    <t>MARILAN/GRUPO MARILAN</t>
  </si>
  <si>
    <t>Pão de forma integral. Peso: 400 (quatrocentos) gramas. Composição: farinha de trigo integral, farinha de trigo enriquecida com ferro e ácido fólico; açúcar, gordura vegetal, sal; conservador: propionato de cálcio; com no mínimo 3g de fibra alimentar em 50g do produto. Características organolépticas: apresentar casca fina e macia, miolo elástico e homogêneo com poros finos. Deverá apresentar-se em fatias; e suas condições deverão estar de acordo com a rdc 12/01, rdc 259/02, rdc 360/03, rdc 344/02, rdc 263/05 e alterações posteriores. A embalagem primária do produto deverá ser de saco de polietileno ou polipropileno transparente, atóxico, resistente, termossoldado, com capacidade máxima de 500 (quinhentos) gramas: validade mínima de 15 (quinze) dias, na data da entrega.</t>
  </si>
  <si>
    <t>PLUSVITA/PADARIA PLUSVITA</t>
  </si>
  <si>
    <t>Pasta de alho - alho em pasta, condimento, ingredientes: alho triturado, água, sem sal, aspecto físico pasta, aplicação uso culinário. Apresentação embalagem com, no mínimo, 500g.</t>
  </si>
  <si>
    <t>SADIO/S.J PEIXOTO DE LIMA LTDA</t>
  </si>
  <si>
    <t>Polpa de frutas - congelada, composto líquido extraído pelo esmagamento das partes comestíveis de frutas carnosas, líquido obtido através da fruta sã, processo tecnologico adequado, isento de fragmentos das partes não comestiveis, contaminações ou adulterações, sem açúcar, conservantes ou corantes, cor e cheiro próprio. Acondicionado em embalagem plática de 500g, na embalagem deve conter os ingredientes, tabela nutricional, data de fabricação e validade, selo de inspeção sanitária e lote. Sabores: caju, cajá, manga, abacaxi, morango, tangerina, graviola e pitanga</t>
  </si>
  <si>
    <t>MAX POLPAS/M J C FABRICACAO DE POLPAS LTDA</t>
  </si>
  <si>
    <t>Proteína de Soja Texturizada Escura– Embalagem com 400 gramas. prazo de validade de no mínimo 06 meses.</t>
  </si>
  <si>
    <t>DONA JÚLIA/AGRESTE DIST.DE ALIM. E BEBIDAS LTDA</t>
  </si>
  <si>
    <t>Queijo parmesão ralado - O produto não deve apresentar impurezas, sinal de bolor, cheiro e sabor não característico do produto.  Embalagem deve estar intacta, bem vedada contendo 40g do produto. Deve constar na embalagem data de fabricação com no máximo 30 dias da data de entrega do produto.</t>
  </si>
  <si>
    <t>NATURAL DA VACA/PROD.NATURA DA VACA LTDA</t>
  </si>
  <si>
    <t>Refrigerante c/ 2.500 ml - Sabor cola  com aroma natural,  embalagem, pet contendo 2,5 litros, com identificação do produto, marca do fabricante, prazo de validade e capacidade. Data de fabricação do lote, impressa na embalagem. O produto devera ter registro no Ministério da Agricultura e/ou Ministério da Saúde.</t>
  </si>
  <si>
    <t>SANTA JOANA  COM.DE ÁGUA E MINERAL LTDA</t>
  </si>
  <si>
    <t>Refrigerante c/ 2.500 ml - Sabor guaraná  com aroma natural,  embalagem, pet contendo 2,5 litros, com identificação do produto, marca do fabricante, prazo de validade e capacidade. Data de fabricação do lote, impressa na embalagem. O produto devera ter registro no Ministério da Agricultura e/ou Ministério da Saúde</t>
  </si>
  <si>
    <t>Requeijão Cremoso - Embalagem plástica com 220 gramas. Deverá ter sif (registro no ministério da agricultura e pecuária). Transporte deverá ser feito em condições adequadas de temperatura.</t>
  </si>
  <si>
    <t>ITAMBÉ/ITAMBÉ ALIMENTOS LTDA</t>
  </si>
  <si>
    <t>Requeijão Cremoso LIGHT Emulsão homogênea de consistência cremosa, coloração branca, sabor suave e lácteo. Deverá estar de acordo com a legislação vigente. Não deverá conter gordura trans e corantes artificiais. O produto deverá ser transportado em veículo com carroceria fechada, isotérmico, com temperatura entre 04 e 10°C, assegurando que o produto se mantenha refrigerado durante o transporte. Embalagem primária: copo plástico de polipropileno, atóxico, com lacre de proteção de alumínio, contendo 200 gramas. Transporte deverá ser feito em condições adequadas de temperatura.</t>
  </si>
  <si>
    <t>Sal em sachê - Refinado iodado em sachê individuais de 1g, caixa com 1 kg.</t>
  </si>
  <si>
    <t>SAL LEBRE</t>
  </si>
  <si>
    <t>Sal Refinado - Iodado, com granulação uniforme e com cristais brancos, com no mínimo de 98,5% de cloreto de sódio e com dosagem de sais de iodo de no mínimo 10mg e máximo de 15mg de iodo por quilo de acordo com a Legislação Federal Específica – emb. 1kg, com prazo de validade de no mínimo 06 meses, a partir da data do recebimento.</t>
  </si>
  <si>
    <t>DUDU/IND.LTDA</t>
  </si>
  <si>
    <t>Sardinha - Em molho de óleo comestível e sal. embalagem: lata de 125 gramas líquidos e 84 gramas drenados. com prazo de validade de no mínimo 06 meses, a partir da data do recebimento.</t>
  </si>
  <si>
    <t>NAÚTICA/SMG IND.LTDA</t>
  </si>
  <si>
    <t>Uva passa - Sem caroço, com caracteristicas, cor e sabor preservados.</t>
  </si>
  <si>
    <t>Vinagre de álcool - com acidez mínima de 4%, garrafa plástica com 500 ml, acondicionado em caixa de papelão com 12 unidades</t>
  </si>
  <si>
    <t>MOLHITO/MOLHITO LTDA</t>
  </si>
  <si>
    <t>Xerém - amarelo, fino, livre de impurezas. Embalagem com 500 gramas. Data de validade mínima de 6 meses a partir da data de entrega.</t>
  </si>
  <si>
    <t>Abacaxi - Fruto de tamanho médio, limpo, de primeira, firme e íntegro; com grau de maturação adequado para o consumo; acondicionado de forma a evitar danos físicos, deve estar ileso, sem rupturas e ou pancadas na casca, apresentando grau de maturação tal que lhe permita suportar a manipulação, o transporte e a conservação em condições adequadas para o consumo; isento de sujidades, insetos, parasitas, larvas e corpos estranhos aderidos à superfície externa. Não deve apresentar quaisquer lesões de origem física, mecânica ou biológica; livre de resíduos de fertilizantes.</t>
  </si>
  <si>
    <t>Acelga – De 1ª qualidade, isenta de partes pútridas, não poderá estar murcha. Embalagem: em sacos plásticos resistentes, conforme quantidade solicitada, apresentando na embalagem etiqueta de pesagem.</t>
  </si>
  <si>
    <t>Acerola – Frutos firmes e íntegros com grau de maturação adequado para o consumo, na cor vermelha; acondicionado de forma a evitar danos físicos, deve estar ileso, sem rupturas e ou pancadas na casca, apresentando grau de maturação tal que lhe permita suportar a manipulação, o transporte e a conservação em condições adequadas para o consumo; isento de sujidades, insetos, parasitas, larvas e corpos estranhos aderidos à superfície externa. Não deve apresentar quaisquer lesões de origem física, mecânica ou biológica; livre de resíduos de fertilizantes.</t>
  </si>
  <si>
    <t>Alface - De 1ª qualidade, folhas íntegras de coloração verde, fresca, tenra e limpa; isenta de parasitas, acondicionadas em sacos transparente, atóxico, com etiqueta de pesagem.</t>
  </si>
  <si>
    <t>Alho - bulbo de tamanho médio, com dentes firmes e íntegros, com coloração e tamanho uniformes típicos da variedade, com casca lisa, sem brotos, rachaduras ou cortes na casca, manchas, machucaduras ou outros defeitos que possam alterar sua aparência e qualidade; isentos de sujidades, insetos, parasitas, larvas e corpos estranhos aderidos à casca; com características íntegras e de primeira qualidade.</t>
  </si>
  <si>
    <t>Ameixa seca sem caroço - com caracteristicas, cor e sabor preservados.</t>
  </si>
  <si>
    <t>Banana comprida -  Fruto médio, limpo, íntegro, firme e sem manchas; com  grau  de  maturação adequado  para  o  consumo,  acondicionado de forma a evitar danos físicos, mecânicos ou biológicos; apresentando grau de maturação tal que lhe permita suportar a manipulação, o transporte e a conservação em condições adequadas para o consumo; isento de sujidades, insetos, parasitas, larvas e corpos estranhos aderidos à superfície externa. Não deve apresentar quaisquer lesões de origem física, mecânica ou biológica; livre de resíduos de fertilizantes.</t>
  </si>
  <si>
    <t>Banana prata - Fruto médio, limpo, íntegro, firme e sem manchas; com  grau  de  maturação adequado  para  o  consumo,  acondicionado de forma a evitar danos físicos, mecânicos ou biológicos; apresentando grau de maturação tal que lhe permita suportar a manipulação, o transporte e a conservação em condições adequadas para o consumo; isento de sujidades, insetos, parasitas, larvas e corpos estranhos aderidos à superfície externa. Não deve apresentar quaisquer lesões de origem física, mecânica ou biológica; livre de resíduos de fertilizantes.</t>
  </si>
  <si>
    <t>Batata doce - in natura,  ter atingido o grau de evolução e maturação, polpa íntegra e firme. Isento lesões de origem física, mecânica ou biológica matéria terrosa, sujidades ou corpos estranhos    aderidos    à    superfície  externa,  livre de enfermidades, insetos, parasitas e larvas.</t>
  </si>
  <si>
    <t>Batata inglesa - Especial, in natura, extra AA, com a polpa intacta  e   limpa, firme, lisa, de tamanho uniforme, procedente de espécies genuínas e sãs, fresco. Isento de matéria terrosa, sujidades ou corpos estranhos aderidos à superfície externa, livre de enfermidades, insetos, parasitas e larvas, sem manchas esverdeadas e livre de broto.</t>
  </si>
  <si>
    <t>Beterraba - Extra AA, in natura, procedente de espécies genuínas e sãs, fresca, casca lisa e firme. Isento de broto, lesões de origem física, mecânica ou biológica  matéria terrosa, sujidades ou corpos estranhos   aderidos à superfície  externa, livre de enfermidades, insetos, parasitas e larvas.</t>
  </si>
  <si>
    <t>Boldo – Folhas livres de sujidades ou corpos estranhos, apresentando 98% de suas folhas inteiras e não quebradiças.</t>
  </si>
  <si>
    <t>Brócolis ninja -  in natura, novo, cabeça   bem   fechada,   de   1ª qualidade,   não   pode   estar amarelado.</t>
  </si>
  <si>
    <t>Camomila - Constituido de flores da camomila, de especimes vegetais genuinos dessecados, de cor, com aspecto cor, cheiro e sabor proprios, isento de sujidades, parasitas e larvas,. Não deve conter adição de outros ingredientes, aditivos ou coadjuvantes de tecnologia. Não poderá conter glúten.</t>
  </si>
  <si>
    <t>Cará - in natura, tenro (macio), graúdo, ter atingido o grau de evolução e maturação, polpa íntegra e firme. Isento lesões de origem física, mecânica ou biológica matéria terrosa, sujidades ou corpos estranhos    aderidos    à    superfície  externa,  livre de enfermidades, insetos, parasitas e larvas</t>
  </si>
  <si>
    <t>Cebola branca - bulbo de tamanho médio; firmes, com coloração e tamanho uniformes típicos da variedade, com casca lisa, sem brotos, rachaduras ou cortes na casca, manchas, machucaduras ou outros defeitos que possam alterar sua aparência e qualidade; isentos de sujidades, insetos, parasitas, larvas e corpos estranhos aderidos à casca; livre da maior parte possível de terra aderente à casca e de resíduo de fertilizante, isenta de umidade externa anormal; com características íntegras e de primeira qualidade.</t>
  </si>
  <si>
    <t>Cebola roxa - bulbo de tamanho médio; firmes, com coloração e tamanho uniformes típicos da variedade, com casca lisa, sem brotos, rachaduras ou cortes na casca, manchas, machucaduras ou outros defeitos que possam alterar sua aparência e qualidade; isentos de sujidades, insetos, parasitas, larvas e corpos estranhos aderidos à casca; livre da maior parte possível de terra aderente à casca e de resíduo de fertilizante, isenta de umidade externa anormal; com características íntegras e de primeira qualidade.</t>
  </si>
  <si>
    <t>Cebolinha verde -  fresca, com coloração verde escuro ou amarelada, separados em maços padronizados, procedente de espécies genuínas e sãs. Isento de  lesões  de  origem física, mecânica ou  biológica, substâncias terrosas, sujidades   ou   corpos   estranhos   aderidos   à   superfície externa, insetos, parasitas e larvas.</t>
  </si>
  <si>
    <t>Cenoura - extra AA, in natura, cor laranja-vivo, procedente de espécies genuínas e sãs, frescas, firme, lisa, sem rugas, de aparência fresca.  Isento de brotos, lesões de origem física, mecânica ou biológica matéria terrosa, sujidades ou corpos estranhos aderidos à superfície externa, livre de enfermidades, insetos, parasitas e larvas.</t>
  </si>
  <si>
    <t>Chuchu - extra AA, in natura, pouca rugosidade tamanho médio, procedente de  espécies  genuínas,  sãs  e  frescas, polpa  íntegra  e  firme.  Isento de lesões de origem física, mecânica ou biológica matéria   terrosa,  sujidades  ou corpos estranhos  aderidos  à  superfície  externa,  livre  de enfermidades, insetos, parasitas e larvas.</t>
  </si>
  <si>
    <t>Coco seco - in natura, com a polpa intacta e limpa e abundante, casca firme, de tamanho uniforme. Isento de matéria terrosa, sujidades ou corpos estranhos aderidos à superfície externa, livre de enfermidades, insetos, parasitas e larvas, sem manchas e mofos.</t>
  </si>
  <si>
    <t>Coco verde - in natura, com a polpa intacta e limpa, casca firme, lisa, de tamanho uniforme. Isento de matéria terrosa, sujidades ou corpos estranhos aderidos à superfície externa, livre de enfermidades, insetos, parasitas e larvas, sem manchas escuras e mofos.</t>
  </si>
  <si>
    <t>Coentro - fresco, com coloração verde escuro, separados em maços padronizados, procedente de espécies genuínas e sãs. Isento de  lesões  de  origem física, mecânica ou  biológica, substâncias terrosas, sujidades   ou   corpos   estranhos   aderidos   à   superfície externa, insetos, parasitas e larvas.</t>
  </si>
  <si>
    <t>Cominho puro – Extraído de sementes de cominho  de primeira qualidade,  com aspecto, cor, cheiro, sabor característicos, se m misturas, isentos de sujidades, parasitas  e  larvas.  Embalagem de 100g, em sacos plásticos transparentes e atóxicos, limpos não violados, resistentes que garantam a integridade do produto até o momento  do  consumo. Acondicionados em fardos lacrados. A embalagem deverá conter externamente os dados de identificação e procedência,  informação nutricional,  número  do lote,  data  de  validade,  quantidade  do  produto. O produto deverá apresentar validade mínima de 05  (cinco)  meses  a  partir  da  data  de entrega.</t>
  </si>
  <si>
    <t>Couve folha - de 1ª qualidade - com folhas íntegras, livres de fungos; transportadas em sacos plásticos transparentes de primeiro uso.</t>
  </si>
  <si>
    <t>Erva doce - Semente da planta erva doce. Deve estar isenta de umidade, sujidade e corpos estranhos. Não deve conter adição de outros ingredientes, aditivos ou coadjuvantes de tecnologia.</t>
  </si>
  <si>
    <t>Espiga de milho verde - Deverá apresentar odor agradável, sabor agradável ao produto, consistência firme, não deverá apresentar perfurações, machucados, coloração não característica</t>
  </si>
  <si>
    <t>Folha de Louro - embalagem  contendo no mínimo 50g, com identificação do produto e prazo de validade.</t>
  </si>
  <si>
    <t>Goiaba - de primeira, com aspecto, cor, cheiro e sabor próprio, com polpas firmes e intactas, tamanhas e coloração uniformes, devendo ser bem desenvolvidas e maduras. Isenta de enfermidades, material terroso, umidade externa anormal, sujidades, parasitas e larvas, sem danos físicos e mecânicos oriundo de manuseio e transporte.</t>
  </si>
  <si>
    <t>Goma para tapioca – em sacos transparentes de 1kg com validade de no mínimo 6 meses.</t>
  </si>
  <si>
    <t>Hortelã fresca – folhas verdes, com aspecto de cor e cheiro de sabor próprio, livre de sujidades, parasitas e larvas.</t>
  </si>
  <si>
    <t>Jerimum – Tamanho médio, coloração uniforme, polpa firme, livre de sujidades, parasitas, larvas, resíduo de fertilizante.</t>
  </si>
  <si>
    <t>Laranja Pera -  in   natura   extra,   procedente de   espécie genuína  e  sã,  fresca,  com  grau  de  maturação  adequado para o consumo, sem apresentar avarias de casca. Isento de lesões de origem física, mecânica ou biológica matéria terrosa, sujidades ou corpos estranhos aderidos à superfície externa, livre de enfermidades, insetos, parasitas e larvas.</t>
  </si>
  <si>
    <t>Laranja Mimo do Céu - in  natura   extra,   procedente de   espécie genuína  e  sã,  fresca,  com  grau  de  maturação  adequado para o consumo, sem apresentar avarias de casca. Isento de lesões de origem física, mecânica ou biológica matéria terrosa, sujidades ou corpos estranhos aderidos à superfície externa, livre de enfermidades, insetos, parasitas e larvas.</t>
  </si>
  <si>
    <t>Limão - in natura extra, procedente de espécie genuína e sã, fresca, sem apresentar avarias de casca. Isento de lesões de origem física, mecânica ou biológica matéria terrosa, sujidades ou corpos estranhos aderidos à superfície externa, livre de enfermidades, insetos, parasitas e larvas.</t>
  </si>
  <si>
    <t>Maçã - de primeira in natura, vermelha, apresentando grau de maturação tal que lhe permita suportar a manipulação, o transporte e a conservação em condições adequadas para o consumo.</t>
  </si>
  <si>
    <t>Mamão  - de primeira, in natura, tipo formosa, apresentando grau de maturação tal que lhe permita suportar a manipulação, o transporte e a  conservação em condições adequadas para o consumo, com ausência de sujidades, parasitas e larvas.</t>
  </si>
  <si>
    <t>Manga - 1ª qualidade, aspecto globoso, mista: verdes e maduros cor própria classificada como fruta com polpa firme e intacta, isenta de enfermidades, boa qualidade, livre de resíduos de fertilizantes, sujidades, parasitas, larvas, sem lesões de origem física.</t>
  </si>
  <si>
    <t>Maracujá - redondo, casca lisa, graúda de primeira, livre de sujidades, parasitas e larvas, tamanho e coloração uniformes, devendo ser bem desenvolvida e maduro, como polpa firme e intacta.</t>
  </si>
  <si>
    <t>Massa de mandioca - em sacos transparentes de 1kg com validade de no mínimo 6 meses.</t>
  </si>
  <si>
    <t>Pepino -  espécie comum deverão ser de 1º qualidade, de tamanho médio, liso, com polpa intacta e limpa; tamanho e coloração uniformes típicos da variedade, suficientemente desenvolvidas, apresentando grau médio de maturação que lhe permita suportar a manipulação, o transporte a conservação em condições adequadas para o consumo mediato e imediato, sem manchas bolores,</t>
  </si>
  <si>
    <t>Pimenta de cheiro -  in natura, apresentando grau de maturação tal que lhe permita suportar a manipulação, o transporte e a conservação em condições adequadas para o consumo, isentos de sujidades, parasitos e larvas.</t>
  </si>
  <si>
    <t>Pimentão Verde - extra aa in natura, apresentando grau de maturação tal que lhe permita suportar a manipulação, o transporte e a conservação em condições adequadas para o consumo, isentos de sujidades, parasitos e larvas.</t>
  </si>
  <si>
    <t>Repolho Roxo - características: tipo roxo, fresco de 1ª qualidade, com ausência de sujidades, parasitas e larvas.</t>
  </si>
  <si>
    <t>Tomate - selecionado, polpa consistente, sem ferimentos, coloração uniforme, sem pontos a granel, tipo a, limpo, coloração uniforme; aroma, cor e sabor típicos da espécie, apresentando grau de maturação tal que lhe permita suportar a manipulação, o transporte e a conservação em condições adequadas para o consumo; isento de sujidades, insetos, parasitas, larvas e corpos estranhos aderidos à superfície externa. Não deve apresentar quaisquer lesões de origem física, mecânica ou biológica; livre de resíduos de fertilizantes.</t>
  </si>
  <si>
    <t>Uva Verde - deve ser doce e suculenta, firme e estar bem presa ao cacho, nova e de 1ª qualidade, não deve estar murcha ou despencando.</t>
  </si>
  <si>
    <t>Uva roxa - deve ser doce e suculenta, firme e estar bem presa ao cacho, nova e de 1ª qualidade, não deve estar murcha ou despencando.</t>
  </si>
  <si>
    <t>Vagem- extra, in natura, apresentando grau de maturação adequado à manipulação, transporte e consumo, isenta de sujidades, parasitas e larvas.</t>
  </si>
  <si>
    <t>Filé de Peixe (tilápia ou merluza) - congelado, sem espinha, isento de toda e qualquer evidência de decomposição,em  embalagens transparentes e atóxicos,  lacradas, limpas e secas, não violadas, que garantam a integridade do produto até o momento do consumo. Deverá constar na embalagem dados de identificação, procedência, informações nutricionais, nº de lote, data de validade, quantidade do produto, nº do registro.</t>
  </si>
  <si>
    <t>SEARA/SEARA ALIMENTOS LTDA</t>
  </si>
  <si>
    <t>Peixe - Atum- Peixe em posta (Thunnus spp.), próprio para consumo humano, livre de qualquer odor atípico, de micro-organismos ou outras impurezas que venham a comprometer a saúde humana, congelado e ensacado, pronto para o consumo e dentro das especificações do Ibama, Anvisa e demais órgãos fiscalizadores que detém competência para fiscalizar o fornecimento do ítem.</t>
  </si>
  <si>
    <t>Carne bovina de 1ª – (chã de dentro, patinho, coxão mole, maminha, contra filé), congelada ou resfriada de 1ª qualidade, magra, sem pele, sem gordura, sem contra peso, sem pontas e abas, na embalagem do produto deve conter etiqueta constando, nome, peso, data de processamento e/ou corte e data de validade para eventual troca. Produto sujeito à verificação no ato da entrega.</t>
  </si>
  <si>
    <t>MASTERBOI/MASTERBOI LTDA</t>
  </si>
  <si>
    <t>Carne bovina moída de 1° - Sem gordura, apresentando grau de maturação tal qual lhe permita suportar manipulação, transporte e conservação. Adequado ao consumo humano, com ausência de sujidades, parasitas ou larvas.</t>
  </si>
  <si>
    <t>Carne bovina salgada (charque) - 1ª qualidade -  curada e seca,  com baixo teor de gordura, embalado à vácuo em pacotes de até 5kg, limpo, não violado, resistente, que garanta a integridade do produto até o momento do consumo. Validade mínima na data de entrega de 3 meses. A embalagem deve conter selo de inspeção federal (sif), estadual (sie) ou municipal (sim), dados de identificação do produto, validade, fabricação.</t>
  </si>
  <si>
    <t>TROPICAL</t>
  </si>
  <si>
    <t>Carne bovina salgada ( charque ) – 2ª qualidade curada e seca, embalado à vácuo em pacotes de até 5kg, limpo, não violado, resistente, que garanta a integridade do produto até o momento do consumo. Validade mínima na data de entrega de 3 meses. A embalagem deve conter selo de inspeção federal (sif), estadual (sie) ou municipal (sim), dados de identificação do produto, validade, fabricação.</t>
  </si>
  <si>
    <t>Carne bovina tipo: Paleta sem osso e sem gordura - na embalagem do produto deve conter etiqueta constando, nome, peso, data de processamento e/ou corte e data de validade para eventual troca. Produto sujeito à verificação no ato da entrega.</t>
  </si>
  <si>
    <t>Chambaril - Bovino, refrigerado ou congelado, limpo e sem aparas, Com aspecto característico, cor própria sem manchas pardacentas ou esverdeadas, odor e sabor próprio.</t>
  </si>
  <si>
    <t>Costela Bovina  - Carne bovina com osso tipo costela, Com aspecto característico, cor própria sem manchas pardacentas ou esverdeadas, odor e sabor próprio, com adição de água ou gelo no máximo de 10%</t>
  </si>
  <si>
    <t>Fígado bovino - do dia sem gordura, resfriado, com aspecto próprio, firme, não pegajoso, isento de manchas esverdeadas, com cheiro e sabor próprio. Acondicionado em  saco plástico  transparente, atóxico, na embalagem do produto deve conter etiqueta constando, nome, peso, data de processamento e/ou corte e data de validade para eventual troca.</t>
  </si>
  <si>
    <t>FRIBOI/JBS AS</t>
  </si>
  <si>
    <t>Lombo paulista (lagarto) - Sem adição de sal, congelada até 12 °C, resfriada 0° a 7°C. Embalada a vácuo. Embalagem em filme pvc transparente ou saco plástico transparente de polietileno, atóxico, com origem, validade, fabricação.</t>
  </si>
  <si>
    <t>Filé de peito – Sem osso, sem  pele,  congelado.  Embalagem:  deve  estar  intacta, polietileno,  transparente,  atóxica,  contendo  01  kg.   Na embalagem    deve    conter    as    seguintes    informações: identificação da empresa, peso, data de processamento e data de validade, identificação do tipo de  carne, carimbo de   inspeção   estadual   ou   federal.   Prazo   de   validade mínimo  03  meses  a  contar  a  partir  da  data  de  entrega.</t>
  </si>
  <si>
    <t>NATTO/NOTARO ALIMENTOS LTDA</t>
  </si>
  <si>
    <t>Frango (coxa e sobrecoxa) - congelado com cerca de 195 a 200g cada coxa/sobrecoxa (separadamente), com adição de água de no máximo 6%, aspecto próprio não amolecido e nem pegajoso, cor própria sem manchas esverdeadas, cheiro e sabor próprio, com ausência de sujidades, parasitas e larvas. Embalagem em saco de polietileno transparente, atóxico, limpo, não violado, resistente, que garanta a integridade do produto até o momento do consumo. Deverá constar na embalagem dados de identificação, procedência, informações nutricionais, nº de lote, data de validade, quantidade do produto, nº do registro no SIF, SIE ou SIM, com prazo de validade mínimo de 30 dias a partir da data de entrega.</t>
  </si>
  <si>
    <t>Frango congelado - 1° qualidade, sem cabeça, sabor próprio, sem manchas e parasitas. Validade mínima na data de entrega de 3 meses.</t>
  </si>
  <si>
    <t>Bacon -  1ª qualidade, em manta processada com toucinho de barriga magro com carne, levemente sem ranço, não pegajosa, registrado no IMA ou SIF, embalada em plástico atóxico tipo crayovac e rotulada.</t>
  </si>
  <si>
    <t>FRIMESA</t>
  </si>
  <si>
    <t>Linguiça  Calabresa: Cozida e defumada obtida exclusivamente de carnes suína, curado, adicionado de ingredientes, devendo ter o sabor picante característico da pimenta calabresa submetidas ou não ao processo de estufagem ou similar para desidratação. Aspecto, cor, odor e sabor característicos, sem apresentar coloração esverdeada ou visguenta. A embalagem primária do produto deverá ser de material plástico transparente adequado a embalagem de alimentos; inócuo, fechado hermeticamente (a vácuo), que garanta a integridade do produto.</t>
  </si>
  <si>
    <t>Mortadela - Constituída da mistura de carnes bovina e suina misturadas e trituradas, composta de condimentos e outras substâncias alimentares, apresentando no máximo 10% de cubos de toucinho e até 25% de umidade, de primeira qualidade, isento de sujidades e outras substâncias estranhas a sua composição, acondicionando em saco plástico, atóxico.</t>
  </si>
  <si>
    <t>Ovos de galinha c/ 30 unidades por bandeja - Íntegros, sem rachaduras, tamanho médio, branco, livre de sujidades, parasitas, fungos ou outras partículas que comprometeram o consumo e o armazenamento. Sujeito à verificação no ato da entrega.</t>
  </si>
  <si>
    <t>Bandejas</t>
  </si>
  <si>
    <t>ZÉ DO OVO/ATACADO E VAREJO</t>
  </si>
  <si>
    <t>Pernil de porco - Produzido e embalado em conformidade com as normas da legislação vigente.</t>
  </si>
  <si>
    <t>Peru - Temperado, produzido e embalado em conformidade com as normas da legislação vigente.</t>
  </si>
  <si>
    <t>Presunto - cozido fatiado de 1ª qualidade, sem gordura aparente, resfriado, acondicionado em embalagens de plástico atóxico contendo nome do produto, peso liquido, carimbo e numero do registro em órgão Regulamentador, lote, data de fabricacao e prazo de validade. O produto devera estar em conformidade com as leis especificas vigentes.</t>
  </si>
  <si>
    <t>Queijo tipo coalho - Produto que se obtém por coagulação do leite por meio do coalho ou outras enzimas coagulantes apropriadas. Por processo tecnologicamente adequado e de acordo com “normas higiênico-sanitárias de elaboração. Embalado em saco transparente contendo fabricação e data de validade.</t>
  </si>
  <si>
    <t>BOM PALADAR/QUEIJOS BOM PALADAR LTDA</t>
  </si>
  <si>
    <t>Queijo tipo muçarela - boa qualidade, fatiada, em embalagem do tipo bandeja de isopor com filme plástico devidamente identificado com a marca do produto, peso e data de validade do produto. Val. Mínima de 60 dias.</t>
  </si>
  <si>
    <t>Salsicha -  tipo hot-dog com no máximo de 2% de amido. Com aspecto característico, cor própria sem manchas pardacentas ou esverdeadas, odor e sabor próprio, com adição de água ou gelo no máximo de 10% . Com registro no  Sif ou sisp– embalagem de 5kg.</t>
  </si>
  <si>
    <t>Melancia - de primeira, in natura, apresentando grau de maturação que permita suportar a manipulação, o transporte e a conservação em condições adequadas para o consumo, com ausência de sujidades, parasitas e larvas.</t>
  </si>
  <si>
    <t xml:space="preserve">Ervilha Verde em Conserva - Grãos inteiros, com tamanho e forma regulares, sem aditivos químicos, conservados em água e sal. Livre de fermentação, isento de matéria terrosa, parasitos e detritos animas. Sachê com peso líquido de 300g e peso drenado de 200 gramas. </t>
  </si>
  <si>
    <t>Gelatina em Pó DIET - Sem adição de açúcar, diversos sabores. Embalagem de no mínimo 12g.</t>
  </si>
  <si>
    <t>Leite de Soja sem lactose – Embalagem de 700g. Proteína isolada de soja, açúcar, rico em cálcio, fero, fósforo, zinco e vitamina A, B1,B2, B6, B12 e D ad. Contém altos teores de ômega 3 e ômega 6, Sabor Original. Não contém glúten.</t>
  </si>
  <si>
    <t>Mistura a base de amido de milho para o preparo de mingaus - Com aspecto, cor, cheiro e sabor próprios, isentos de sujiaddes, parasitas larvas, acondicionada em saco de papel impermeável, fechado, caixa 200g em papel vedada.</t>
  </si>
  <si>
    <t xml:space="preserve">Farinha de Mandioca - fna torrada, de primeira qualidade, seca, classe branca, tipo 1, isento de parasitas, sujidades e larvas. Prazo de validade de no mínimo 06 meses a partir da data de recebimento. </t>
  </si>
  <si>
    <t>Macaxeira - extra, com circunferência média, tipo branco, fresco e com casca inteira. Livre de terra e corpos estranhos. Livre de mofos e com interior integro.</t>
  </si>
  <si>
    <t>Melão – amarelo, fresco, de primeira qualidade, apresentando tamanho e coloração uniformes, deve ser sufcientemente desenvolvido, com polpa frme e intacta; sem perfurações e cortes; sem danos de origem física ou mecânica provenientes do manuseio e transporte, isenta de enfermidades, livres de resíduos de fertilizantes, sujidades, parasitas e larvas; acondicionado em embalagem que mantenha sua integridade.</t>
  </si>
  <si>
    <t>Repolho - características: tipo branco, fresco de 1ª qualidade, com ausência de sujidades, parasitas e larvas.</t>
  </si>
  <si>
    <t>Açafrão – Açafrão em pó, de alta qualidade, 100% puro, sem aditivos ou conservantes. Embalado em saco plástico, atóxico, com 30g cada pacote. A embalagem deve conter identificação do produto, data de fabricação e validade com no mínimo 3 meses de validade a partir da data de recebimento, além do registro no órgão competente. O produto deve estar livre de impurezas, parasitas e detritos.</t>
  </si>
  <si>
    <t>Achocolatado em Pó – Achocolatado em pó, enriquecido com vitaminas e minerais. Composição: açúcar, cacau em pó, maltodextrina, minerais (cálcio e ferro), soro de leite em pó, vitaminas (C, B3, B6, B2, A, D e B12), emulsificante lecitina de soja e aromatizante. Embalagem em latas de pelo menos 200g, com identificação do produto, data de fabricação e validade, além do registro no órgão competente. Marcas para referência: Nescau e Italac achocolatado</t>
  </si>
  <si>
    <t xml:space="preserve">     Latas</t>
  </si>
  <si>
    <t>Achocolatado em Pó, Alimento achocolatado em pó vitaminado, com embalagem tipo sachê de pelo menos 400g, com data de fabricação, prazo de validade de no mínimo 08 meses a partir da data de recebimento. Isento de matéria terrosa, de parasitas e de detritos animais ou vegetais.</t>
  </si>
  <si>
    <t xml:space="preserve"> Sachês</t>
  </si>
  <si>
    <t>Açúcar Cristal – Branco Tipo I, puro e natural, embalado em sacos de polietileno transparente, pacotes de 1 kg,  com data de fabricação, prazo de validade de no mínimo 06 meses a partir da data de recebimento. Isento de matéria terrosa, de parasitas e de detritos animais ou vegetais.</t>
  </si>
  <si>
    <t>Adoçante Líquido – Para diabético, com edulcorantes artificiais: Sacarina Sódica e Ciclamato de Sódio, embalagem: frasco com 100 ml, onde cada gota contém no máximo 0,010Kcal, prazo de validade de no mínimo 06 meses, a partir da data do recebimento.</t>
  </si>
  <si>
    <t>Adoçante Líquido – Para diabético, com edulcorantes artificiais: SUCRALOSE, embalagem: frasco com 100 ml, onde cada gota contém no máximo 0,010Kcal, prazo de validade de no mínimo 06 meses, a partir da data do recebimento.</t>
  </si>
  <si>
    <t>Amaciante para Carne – Amaciante de carne, tempero em pó tipo amaciante para carne, contendo sal, amido, papaína, óleo ou gordura vegetal, cebola, salsa e alho desidratados, com realçador de sabor (glutamato monossódico), antiumectante (a base de silício) e acidulante (ácido cítrico), com aspecto cheiro e sabor próprios, isento de sujidades e materiais estranhos a espécie, embalado em embalagem atóxica, resistente e hermeticamente vedado. Embalagem com 120g.</t>
  </si>
  <si>
    <t>Arroz Parboilizado - Arroz parboilizado, classe longo fino, qualidade tipo 1. O produto deve ser obtido de grãos longos finos sadios de arroz (Oryza sativa L.), que foram submetidos ao processo de parboilização e polimento adequados. O arroz parboilizado deve apresentar coloração amarelada característica, grãos inteiros e uniformes, livre de impurezas, parasitas e detritos. Embalado em sacos plásticos transparentes, atóxicos, com 1 kg cada. A embalagem deve conter identificação do produto, data de fabricação e validade, além do registro no órgão competente..</t>
  </si>
  <si>
    <t>Arroz comum (branco/quebradinho) - classe longo fino, qualidade tipo 1. O produto deve ser obtido de grãos longos finos sadios de arroz (Oryza sativa L.), que foram submetidos ao processo de polimento adequado. O arroz quebradinho deve apresentar coloração branca uniforme, com grãos quebrados de tamanho variado, livre de impurezas, parasitas e detritos. Embalado em sacos plásticos transparentes, atóxicos, com 1 kg cada. A embalagem deve conter identificação do produto, data de fabricação e validade, além do registro no órgão competente.</t>
  </si>
  <si>
    <t>Arroz integral -  classe longo fino, qualidade tipo 1. O produto deve ser obtido de grãos longos finos sadios de arroz (Oryza sativa L.), que foram submetidos apenas ao processo de descascamento, mantendo a camada de farelo. O arroz integral deve apresentar coloração amarelada característica, grãos inteiros e uniformes, livre de impurezas, parasitas e detritos. Embalado em sacos plásticos transparentes, atóxicos, com 1 kg cada. A embalagem deve conter identificação do produto, data de fabricação e validade, além do registro no órgão competente.</t>
  </si>
  <si>
    <t>Aveia em flocos finos - 100% natural, sem adição de açúcar, conservantes ou aditivos. Obtida a partir de grãos de aveia (Avena sativa L.) selecionados e processados para obter flocos finos e uniformes. Embalado em sacos plásticos transparentes, atóxicos, com 200g cada. A embalagem deve conter identificação do produto, data de fabricação e validade, além do registro no órgão competente.</t>
  </si>
  <si>
    <t>Aveia em flocos grossos - 100% natural, sem adição de açúcar, conservantes ou aditivos. Obtida a partir de grãos de aveia (Avena sativa L.) selecionados e processados para obter flocos maiores e mais espessos. Embalado em sacos plásticos transparentes, atóxicos, com 200g cada. A embalagem deve conter identificação do produto, data de fabricação e validade, além do registro no órgão competente.</t>
  </si>
  <si>
    <t>Azeite de oliva extra virgem - obtido exclusivamente por processos mecânicos, sem adição de produtos químicos. Apresenta acidez máxima de 0,8%, mantendo ao máximo a pureza e os nutrientes do produto. O azeite deve ter coloração verde-dourada, sabor frutado e aroma fresco, característicos de azeitonas de alta qualidade. Embalado em garrafas de vidro escuro ou latas metálicas, com 500 ml cada, para proteger o produto da luz e garantir sua conservação. A embalagem deve conter identificação do produto, data de fabricação e validade, além do registro no órgão competente.</t>
  </si>
  <si>
    <t>Azeitona Verde - sem caroço, de alta qualidade, colhida antes do amadurecimento completo, o que confere um sabor mais amargo e uma textura firme. As azeitonas devem ser livres de impurezas, parasitas e detritos. contendo salmoura para conservação. A embalagem deve conter identificação do produto, data de fabricação e validade, além do registro no órgão competente.240g líquido/150g drenagem, prazo de validade de no mínimo 08 meses a partir da data de recebimento.</t>
  </si>
  <si>
    <t>Batata Palha- Produzida com batatas selecionadas de primeira qualidade, sabor natural, livre de gorduras trans, sem qualquer tipo de adulterações ou contaminações. Na embalagem deve constar os ingredientes, tabela nutricional, número do lote, data de fabricação e validade. Unidade de 140g.</t>
  </si>
  <si>
    <t>Biscoito Água e Sal – Sem gorduras Trans, o biscoito deverá ser fabricado a partir de matérias primas sãs e limpas, em perfeito estado de conservação, sem apresentar excesso de dureza e nem quebradiço. Embalado em saco plástico, pacotes de 400g (3 x 1) acondicionados em caixas de papelão. Prazo de validade de no mínimo 08 meses a partir da data do recebimento.</t>
  </si>
  <si>
    <t>Biscoito Doce - tipo “Maria”, consistência crocante, sem corantes artificiais; embalagem primária em pacotes impermeáveis lacrados com peso líquido de 400g (3 x 1), acondicionados em caixas de papelão. Prazo de validade de no mínimo 08 meses a partir da data do recebimento.</t>
  </si>
  <si>
    <t>Biscoito Salgado Integral - tipo "cream cracker integral". O biscoito deverá ser fabricado a partir de matérias primas sãs e limpas, em perfeito estado de conservação, sem apresentar excesso de dureza e nem quebradiço. Embalado em saco plástico, pacotes de 420g (3 x 1) acondicionados em caixas de papelão. Prazo de validade de no mínimo 08 meses a partir da data do recebimento.</t>
  </si>
  <si>
    <t>Café Solúvel – Pó para preparo de bebida à base de café, feito a partir de grãos selecionados. Prazo de validade de no mínimo 06 meses a partir da data do recebimento. Embalagem com 50g</t>
  </si>
  <si>
    <t>Café Torrado e Moído – podendo ser de grãos arábica, robusta/conilon ou uma mistura dos dois, com nota mínima de qualidade de 4,5 em uma escala de 0 a 10, sabor e aroma característicos, e torra de moderadamente clara a moderadamente escura. Deve ser embalado em almofada, pouch ou vácuo, com validade de até 12 meses a partir da data de fabricação. O café deve atender às especificações de qualidade, sem impurezas acima de 1% e sem produtos estranhos, preferencialmente com Selo de Pureza e Selo de Qualidade da ABIC. 200G</t>
  </si>
  <si>
    <t>Caldo em Tablete, Sabor: Carne, Bacon ou Costela - composto por ingredientes de alta qualidade, incluindo sal, gordura vegetal, amido, açúcar, alho, salsa, e especiarias como cúrcuma e pimenta-preta. Deve ser embalado em tabletes individuais, com cada tablete pesando aproximadamente 19g, caixa com 12 unidades. A embalagem deve ser hermética, garantindo a preservação do sabor e aroma, com validade de até 12 meses a partir da data de fabricação. O produto deve ser isento de conservantes artificiais e corantes, e deve atender às normas de segurança alimentar vigentes</t>
  </si>
  <si>
    <t>Caldo em Tablete, Sabor: Galinha - o produto deve ser composto por ingredientes de alta qualidade, incluindo sal, gordura vegetal, amido, açúcar, alho, salsa, e especiarias como cúrcuma e pimenta-preta. Deve ser embalado em tabletes individuais, com cada tablete pesando aproximadamente 19g,  caixa com 12 tabletes. A embalagem deve ser hermética, garantindo a preservação do sabor e aroma, com validade de até 12 meses a partir da data de fabricação. O produto deve ser isento de conservantes artificiais e corantes, e deve atender às normas de segurança alimentar vigentes1.</t>
  </si>
  <si>
    <t>Canela em Pó PURA, sabor natural, sem adição de açúcar, erva doce, cravo da índia, açucar e amido, em embalagem plástica com no mínimo 20 gramas devidamente lacrada ou hermeticamente fechada, isenta de sujidades. A embalagem deverá conter: nome do produto, composição, data de fabricação e validade, nome e endereço completo do fabricante.</t>
  </si>
  <si>
    <t>Canjica de Milho Amarelo (para munguzá) - 1ª qualidade, contendo 80% de grãos inteiros, preparados com matérias primas sãs, limpas, isentas de matérias terrosas, parasitos e de detritos animais ou vegetais com no máximo de 13% de umidade - emb. 500g. Produto com no mínimo 6 meses de validade a partir da data de entrega.</t>
  </si>
  <si>
    <t>Canjica de Milho Branco (para munguzá) - 1ª qualidade, contendo 80% de grãos inteiros, preparados com matérias primas sãs, limpas, isentas de matérias terrosas, parasitos e de detritos animais ou vegetais com no máximo de 13% de umidade - emb. 500g. Produto com no mínimo 6 meses de validade a partir da data de entrega.</t>
  </si>
  <si>
    <t>Castanha de caju - Sem casca ou lascas de cascas aderidas, inteira, sem sal, sem sujeiras, sem mofos, sem pontos de podridão, rígida, da melhor qualidade. Produzida, embalada e entregue conforme  a legislação  sanitária  vigente.  Validade mínima de  6  meses  a  contar  da  data  de recebimento</t>
  </si>
  <si>
    <t>Catchup – Embalagem plástica com no mínimo 380 ml.  Constar data de fabricação, prazo de validade de no mínimo 06 meses.</t>
  </si>
  <si>
    <t>Cereal à Base de Arroz - tipo mucilon - o produto deve ser composto por arroz 100% natural, enriquecido com vitaminas e minerais essenciais, como ferro, zinco e vitaminas A, C, D e do complexo B. Deve ser adequado para consumo infantil a partir dos 6 meses de idade, contribuindo para a imunidade e o desenvolvimento cerebral. O cereal deve ser embalado em pacotes herméticos de  400g, garantindo a preservação dos nutrientes e do sabor, com validade de até 12 meses a partir da data de fabricação. O produto deve atender às normas de segurança alimentar vigentes e ser isento de conservantes artificiais e corantes</t>
  </si>
  <si>
    <t>Chocolate granulado -  Produto obtido de matéria prima de primeira qualidade, isento de sujidades. Acondicionado em embalagem atóxica de 500g, identificação do produto, marcado fabricante, data de fabricação e validade.</t>
  </si>
  <si>
    <t>Coalhada desnatada -  em embalagem plástica, 0% gordura e 0% adição de açúcares, com potes de 140g, marca do fabricante, prazo  de  validade  e  peso  líquido.  Deverá ter registro no Ministério da Saúde e/ou Agricultura.  Deverá ser transportado  em  carros fechados  refrigerados, em embalagens    e temperaturas  corretas  (até  10ºc  ou  de  acordo com  o  fabricante)  e  adequadas,  respeitando  a características  do   produto.  De modo que as embalagens   não   se   apresente   estufadas   ou alteradas. Com prazo de validade mínimo de 30 dias.</t>
  </si>
  <si>
    <t>Colorau – o produto deve ser composto por urucum moído, podendo conter fubá de milho e óleo de soja como ingredientes adicionais. O colorau deve ser um corante natural, de cor avermelhada, utilizado para dar cor e sabor a diversos pratos. Deve ser embalado em pacotes herméticos de 100g, garantindo a preservação do sabor e das propriedades do produto, com validade de até 12 meses a partir da data de fabricação. O produto deve atender às normas de segurança alimentar vigentes e ser isento de conservantes artificiais e corantes.</t>
  </si>
  <si>
    <t>Cravo da Índia - Embalagem plástica selada com no mínimo 10g.</t>
  </si>
  <si>
    <t>Creme de Leite UHT -  homogeneizado, produzido a partir de creme de leite, Estabilizante citrato de sódio, espessantes goma alfarroba e carragena, mínimo de 25% de gordura e 0% de gordura trans. Registro no ministério da agricultura. Embalagem tetra brik de 200 gramas. Prazo de validade de no mínimo 06 meses a partir da data de recebimento.</t>
  </si>
  <si>
    <t>Doce de Goiaba – tipo “goiabada” em massa ou pasta homogênea e de consistência que possibilite o corte. Obtido das partes comestíveis desintegradas da goiaba, com açúcar, contendo pectina, ajustador de pH. Isento de sujidades, larvas e parasitos, com aspecto, cor, cheiro e sabor próprios, acondicionado em potes de 600g, embalados em caixa de papelão reforçado com validade mínima de 11 meses a contar da data da entrega.</t>
  </si>
  <si>
    <t>Apostila contendo 125 páginas, papel off-set 75g, formato A4 medindo 210x297mm, impressão COLORIDA, frente e verso; encadernação em espiral na lateral</t>
  </si>
  <si>
    <t>Apostila contendo 56 páginas, papel off-set 75g, formato A4 medindo 210x297mm, impressão COLORIDA, frente e verso; encadernação em espiral na lateral</t>
  </si>
  <si>
    <t>Apostila contendo 128 páginas, papel off-set 75g, formato A4 medindo 210x297mm, impressão COLORIDA, frente e verso; encadernação em espiral na lateral</t>
  </si>
  <si>
    <t>Apostila contendo 28 páginas, papel off-set 75g, formato A4 medindo 210x297mm, impressão COLORIDA, frente e verso; encadernação em espiral na lateral</t>
  </si>
  <si>
    <t>Apostila contendo 44 páginas, papel off-set 75g, formato A4 medindo 210x297mm, impressão COLORIDA, frente e verso; encadernação em espiral na lateral</t>
  </si>
  <si>
    <t>Apostila contendo 36 páginas, papel off-set 75g, formato A4 medindo 210x297mm, impressão COLORIDA, frente e verso; encadernação em espiral na lateral</t>
  </si>
  <si>
    <t>Apostila contendo 104 páginas, papel off-set 75g, formato A4 medindo 210x297mm, impressão COLORIDA, frente e verso; encadernação em espiral na lateral</t>
  </si>
  <si>
    <t>Apostila contendo 32 páginas, papel off-set 75g, formato A4 medindo 210x297mm, impressão COLORIDA, frente e verso; encadernação em espiral na lateral</t>
  </si>
  <si>
    <t>Apostila contendo 80 páginas, papel off-set 75g, formato A4 medindo 210x297mm, impressão COLORIDA, frente e verso; encadernação em espiral na lateral</t>
  </si>
  <si>
    <t>Apostila contendo 76 páginas, papel off-set 75g, formato A4 medindo 210x297mm, impressão COLORIDA, frente e verso; encadernação em espiral na lateral.</t>
  </si>
  <si>
    <t>Apostila contendo 120 páginas, papel off-set 75g, formato A4 medindo 210x297mm, impressão COLORIDA, frente e verso; encadernação em espiral na lateral</t>
  </si>
  <si>
    <t>Apostila contendo 112 páginas, papel off-set 75g, formato A4 medindo 210x297mm, impressão COLORIDA, frente e verso; encadernação em espiral na lateral</t>
  </si>
  <si>
    <t>Apostila contendo 84 páginas, papel off-set 75g, formato A4 medindo 210x297mm, impressão COLORIDA, frente e verso; encadernação em espiral na lateral</t>
  </si>
  <si>
    <t>Apostila contendo 48 páginas, papel off-set 75g, formato A4 medindo 210x297mm, impressão COLORIDA, frente e verso; encadernação em espiral na lateral.</t>
  </si>
  <si>
    <t>Apostila contendo 92 páginas, papel off-set 75g, formato A4 medindo 210x297mm, impressão COLORIDA, frente e verso; encadernação em espiral na lateral</t>
  </si>
  <si>
    <t>Apostila contendo 86 páginas, papel off-set 75g, formato A4 medindo 210x297mm, impressão COLORIDA, frente e verso; encadernação em espiral na lateral</t>
  </si>
  <si>
    <t xml:space="preserve">  CHOCOREI/REI DE OURO LTDA</t>
  </si>
  <si>
    <t xml:space="preserve"> item PCA</t>
  </si>
  <si>
    <t>PAR</t>
  </si>
  <si>
    <t>BALDES</t>
  </si>
  <si>
    <t>ITEM PCA</t>
  </si>
  <si>
    <t xml:space="preserve">Luva de limpeza pesada, em látex 100% natural, resistente antiaderente, com forro antialérgico no verso, anatômica, cano curto, embalagem com 1 par, tamanho p. </t>
  </si>
  <si>
    <t xml:space="preserve">Cloro em Pó – balde com 10kg </t>
  </si>
  <si>
    <t>Limpeza hospitalar</t>
  </si>
  <si>
    <t>Aquisição de material de limpeza hospitalar</t>
  </si>
  <si>
    <t>Fornecimento parcelado de Fórmulas infatil para atender ao Hospital Dr.Lidio Paraíba</t>
  </si>
  <si>
    <t>Material de Oxigênio</t>
  </si>
  <si>
    <t>UNIDADE</t>
  </si>
  <si>
    <t>VALOR</t>
  </si>
  <si>
    <t>VALVULA FLUXOMETRO DE OXIGENIO LPM ROSCA FEMEA DUPLO</t>
  </si>
  <si>
    <t>VALVULA FLUXOMETRO DE AR COMPRIMIDO LPM ROSCA FEMEA DUPLO</t>
  </si>
  <si>
    <t>Fornecimento parcelado de oxigênio medicinal com cilindro em comodato para 
atender Secretaria de Saúde</t>
  </si>
  <si>
    <t>OXIGÊNIO GASOSO MEDICINAL-COM ELEMENTO 02, COM PESO MOL DE 31,9988G/MOL, PRODUTO ACONDICIONADO EM CILINDRO DE ALTA PRESSÃO, APRESENTADO GRAU DE PUREZA MÍNIMA DE 99,5%, DE CAPACIDADE DE 10M3</t>
  </si>
  <si>
    <t>OXIGÊNIO GASOSO MEDICINAL-COM ELEMENTO 02, COM PESO MOL DE 31,9988G/MOL, PRODUTO ACONDICIONADO EM CILINDRO DE ALTA PRESSÃO, APRESENTADO GRAU DE PUREZA MÍNIMA DE 99,5%, DE CAPACIDADE DE 8M3 (COM FORNECIMENTO DE CILINDRO EM REGIME DE COMODATO, 70 UNIDADES)</t>
  </si>
  <si>
    <t>FORNECIMENTO DE RECARGA DE AR COMPRIMIDO EM CILINDROS DE 2M³ (CILINDRO EM REGIME DE COMODATO, 10 UNIDADES)</t>
  </si>
  <si>
    <t>FORNECIMENTO DE RECARGA DE AR COMPRIMIDO EM CILINDROS DE 7M³ (CILINDRO EM REGIME DE COMODATO, 20 UNIDADES)</t>
  </si>
  <si>
    <t>OXIGÊNIO GASOSO MEDICINAL-COM ELEMENTO 02, COM PESO MOL DE 31,9988G/MOL, PRODUTO ACONDICIONADO EM CILINDRO DE ALTA PRESSÃO, APRESENTADO GRAU DE PUREZA MÍNIMA DE 99,5%, DE CAPACIDADE DE 2M3 (COM FORNECIMENTO DE CILINDRO EM REGIME DE COMODATO, 10 UNIDADES)</t>
  </si>
  <si>
    <t>OXIGÊNIO GASOSO MEDICINAL-COM ELEMENTO 02, COM PESO MOL DE 31,9988G/MOL, PRODUTO ACONDICIONADO EM CILINDRO DE ALTA PRESSÃO, APRESENTADO GRAU DE PUREZA MÍNIMA DE 99,5%, DE CAPACIDADE DE 1M3 (COM FORNECIMENTO DE CILINDRO EM REGIME DE COMODATO, 10 UNIDADES)</t>
  </si>
  <si>
    <t>VALVULA FLUXOMETRO DE OXIGENIO LPM ROSCA FEMEA SIMPLES</t>
  </si>
  <si>
    <t xml:space="preserve">Fornecimento e Transporte de água </t>
  </si>
  <si>
    <t xml:space="preserve">Prestção de serviço de fornecimento e transporte de água potável com caminhões pipa licenciados, destinados ao abastecimento regular e cotínuo das unidades indicadas pela Secretaria de Saúde. </t>
  </si>
  <si>
    <t xml:space="preserve">Fórmula infantil e suplementos </t>
  </si>
  <si>
    <t>Módulo concentrado de fibras solúveis e insolúveis - suplemento em pó para nutrição enteral e oral, constituído por  mix de fibras e sem adição de sacarose, glúten e lactose, sem sabores artificiais, com boa diluição Indicado para transtornos gastrintestinais. Apresentação: Embalagem de no mínimo 250 gramas. Com Registro na Ministério da Saúde. Produtos de referência: Bem Vital, Fiberfor, Enterfiber ou similar.</t>
  </si>
  <si>
    <t>Alimento para situações metabólicas especiais - fórmula para estado de tolerância anormal à glicose  Embalagem de no mínimo 400g. Produtos de referências: Glucerna SR em pó, Dianutri ou similar.</t>
  </si>
  <si>
    <t>Complemento alimentar em pó, suplementação de nutrição enteral e oral, d No sabor Baunilha ou sem sabor. Latas de no mínimo 350 gramas. Produto de referência: Nutren Sênior, Ensure ou similar</t>
  </si>
  <si>
    <t>Fórmula enteral líquida, hipercalórica 1.5 kcal/ml, normolipídica, com no mínimo 15% de proteína,  Referência: Trophic 1.5 (Prodiet), Nutri Enteral 1.5 (Danone/Nutrimed) ou similar.</t>
  </si>
  <si>
    <t>Litros</t>
  </si>
  <si>
    <t>Fórmula enteral líquida, normocalórica 1.2 kcal/ml, normolipídica, com igual ou mais de 15% de proteina, nutricionalmente completa. Embalagem Tetrapack de 1 litro. Referência: Trophic fiber, Isosource Mix ou similar.</t>
  </si>
  <si>
    <t>Fórmula enteral líquida a base de soja e com fibra, normocalórica, normoproteica. Isenta de sacarose, lactose e glúten. Embalagem: Tetrapack de 1 litro. Com Registro na Ministério da Saúde. Referências: Isosource Soya Fiber, Nutri enteral Soya Fiber ou similar.</t>
  </si>
  <si>
    <t>Fórmula enteral líquida,  a base de soja e sem fibra, , normocalórica, normoproteica, normolipidica com TCM na composição. I Embalagem: Tetrapack de 1 Litro. : Isosource Soya , Nutri enteral Soya, Trophic Soya ou similar.</t>
  </si>
  <si>
    <t>Dieta enteral líquida, com carboidratos de lenta absorção, para controle de glicemia. Com no mínimo 17% de proteina.  Isento de sacarose, lactose e glúten. com fibras. Com Registro na Ministério da Saúde. Embalagem : Tetrapack de 1 Litro. Referência: Diamax, Novasource GC ou similar.</t>
  </si>
  <si>
    <t>Fórmula infantil de partida para lactentes de 0 a 6 meses de idade. Com relação proteína soro do leite/caseína, fonte de carboidrato lactose e maltodextrina, contendo prebióticos. Com Registro na Ministério da Saúde. Referência : Nestogeno 1 ou similar. 800g</t>
  </si>
  <si>
    <t>Módulo de carboidrato – suplemento alimentar em pó à base de carboidratos, composto predominantemente por maltodextrina. Produto isento de sacarose, lactose e glúten, sem sabor (neutro). Indicado para suplementação nutricional de pacientes com risco de desnutrição, baixo peso ou com necessidades calóricas aumentadas. Deve ser fornecido em embalagem com peso mínimo de 400g, devidamente identificada com nome comercial, número do lote, data de fabricação e validade. O produto deve apresentar prazo de validade mínimo de 12 (doze) meses a partir da data de entrega.</t>
  </si>
  <si>
    <t>Módulo concentrado de proteínas de alto valor biológico – suplemento alimentar em pó, composto por proteína de alto valor biológico, com alta concentração de aminoácidos essenciais. Produto isento de glúten e sacarose. Indicado para pacientes com risco de desnutrição proteica ou com necessidades aumentadas de ingestão proteica. Deve ser fornecido em embalagem com peso mínimo de 393g, devidamente identificada com nome comercial, número do lote, data de fabricação e validade. O produto deve apresentar prazo de validade mínimo de 12 (doze) meses a partir da data de entrega.</t>
  </si>
  <si>
    <t>Espessante para alimentos – produto à base de amido de milho modificado ou goma xantana, indicado para espessar alimentos líquidos, conferindo-lhes consistência de xarope, creme ou pudim. Deve apresentar diluição completa, sem alterar a cor, o sabor ou o odor dos alimentos. Indicado para pessoas com disfagia. Produto isento de sacarose, lactose e glúten. Deve ser fornecido em embalagem com peso mínimo de 225g, devidamente identificada com nome comercial, número do lote, data de fabricação e validade. O produto deve apresentar prazo de validade mínimo de 12 (doze) meses a partir da data de entrega.</t>
  </si>
  <si>
    <t>Módulo concentrado de fibras solúveis e insolúveis – suplemento em pó para nutrição enteral e oral, composto por mix de fibras solúveis e insolúveis. Produto sem adição de sacarose, glúten, lactose e sem sabores artificiais, com boa capacidade de diluição. Indicado para pacientes com transtornos gastrintestinais. Deve ser fornecido em embalagem com peso mínimo de 250g, devidamente identificada com nome comercial, número do lote, data de fabricação e validade. O produto deve apresentar prazo de validade mínimo de 12 (doze) meses a partir da data de entrega. Produtos de referência: Bem Vital, Fiberfor, Enterfiber ou similar.</t>
  </si>
  <si>
    <t>Alimento para situações metabólicas especiais – fórmula em pó para uso enteral e oral, indicada para pacientes com estado de tolerância anormal à glicose. Contém sistema de carboidratos de lenta absorção, que auxilia no controle da glicemia. Fórmula normocalórica, isenta de sacarose e glúten. Indicada para pacientes que necessitam de controle glicêmico, especialmente diabéticos. Deve ser fornecida em embalagem com peso mínimo de 400g, devidamente identificada com nome comercial, número do lote, data de fabricação e validade. O produto deve possuir registro no Ministério da Saúde. Produtos de referência: Glucerna SR em pó, Dianutri ou similar.</t>
  </si>
  <si>
    <t>Complemento alimentar em pó – suplemento para nutrição enteral e oral, com distribuição energética balanceada, rico em vitaminas e minerais, contendo alto teor de proteínas, vitamina D e cálcio, isento de glúten. Indicado para pacientes adultos, idosos e/ou com caquexia, para auxiliar no estado nutricional de pacientes desnutridos ou em risco de desnutrição, além de contribuir para a melhora da força e da capacidade funcional. Disponível nos sabores baunilha ou sem sabor. Deve ser fornecido em embalagem tipo lata, com peso mínimo de 350g, devidamente identificada com nome comercial, número do lote, data de fabricação e validade. Produto de referência: Nutren Sênior, Ensure ou similar.</t>
  </si>
  <si>
    <t>Fórmula enteral líquida, hipercalórica 1.5 kcal/ml, normolipídica, com no mínimo 15% de proteína, nutricionalmente completa. Isenta de fibras, sacarose, lactose e glúten. Indicado para: pacientes adultos ou idosos, acamados ou não, apresentando desnutrição ou outra situação mais crítica que necessite de nutrição enteral. Embalagem Tetrapack de 1 litro. Com Registro na Ministério da Saúde. Referência: Trophic 1.5 (Prodiet), Nutri Enteral 1.5 (Danone/Nutrimed) ou similar.</t>
  </si>
  <si>
    <t>Fórmula enteral líquida, normocalórica 1.2 kcal/ml, normolipídica, com igual ou mais de 15% de proteina, nutricionalmente completa. Com fibra 15g/L, Isenta de sacarose, lactose e glúten. Indicado para pacientes com necessidade de regularização do trânsito intestinal e situações de nutrição enteral prolongada. Embalagem Tetrapack de 1 litro. Com Registro na Ministério da Saúde. Referência: Trophic fiber, Isosource Mix ou similar.</t>
  </si>
  <si>
    <t>Metro Quadrado</t>
  </si>
  <si>
    <t>Fórmula enteral líquida,  a base de soja e sem fibra, , normocalórica, normoproteica, normolipidica com TCM na composição. Isenta de sacarose, lactose e glúten. Embalagem: Tetrapack de 1 Litro. Com Registro na Ministério da Saúde. Referências : Isosource Soya , Nutri enteral Soya, Trophic Soya ou similar.</t>
  </si>
  <si>
    <t>Embalagem</t>
  </si>
  <si>
    <t>Fórmula infantil de partida, indicada para lactentes de 0 a 6 meses de idade, com relação equilibrada entre proteínas do soro do leite e caseína, enriquecida com DHA e ARA. Contém substâncias coadjuvantes que promovem a resposta imunológica, além de vitaminas, ferro e outros oligoelementos essenciais para o desenvolvimento saudável. Em embalagem tipo lata com peso mínimo de 800 gramas. Referência : Nestogeno 1 ou similar.</t>
  </si>
  <si>
    <t>Maco</t>
  </si>
  <si>
    <t>Suplemento nutricional em pó à base de proteínas extensamente hidrolisadas, indicado para lactentes e crianças com alergia ou intolerância à proteína do leite de vaca e outras necessidades nutricionais especiais. Fórmula isenta de lactose, com fácil digestibilidade e rápida absorção, enriquecida com vitaminas, minerais e ácidos graxos essenciais, incluindo DHA e ARA, para suporte ao crescimento e desenvolvimento. Produto para uso enteral e oral, apresentado em embalagem tipo lata com peso aproximado de 400g. Produto de referência: Pregomin Pepti.</t>
  </si>
  <si>
    <t>Fórmula infantil para alimentação complementar – fórmula em pó indicada para crianças acima de 6 meses de idade, com relação balanceada entre proteínas do soro do leite e caseína. Contém fontes de carboidrato lactose e maltodextrina, além de prebióticos para suporte à saúde intestinal. Deve ser fornecida em embalagem tipo lata com peso mínimo de 400g, devidamente identificada com nome comercial, número do lote, data de fabricação e validade. O produto deve possuir registro no Ministério da Saúde. Produto de referência: Nestogeno 2 ou similar.</t>
  </si>
  <si>
    <t>Fórmula infantil hipoalergênica e de seguimento para lactentes e crianças de primeira infância, destinada a necessidades dietoterápicas específicas, contendo proteína láctea extensamente hidrolisada, prebióticos (GOS/FOS), DHA, ARA e nucleotídeos. Produto: Aptamil Pepti 400g.</t>
  </si>
  <si>
    <t>Fórmula infantil isenta de lactose para lactentes, enriquecida com vitaminas, minerais e oligoelementos essenciais para o adequado desenvolvimento e crescimento infantil. Produto de referência: Aptamil SL.</t>
  </si>
  <si>
    <t>Leite de Soja (sem lactose) – composto lácteo à base de leite de soja, isento de açúcar, fortificado com cálcio, ferro, zinco, vitaminas A e D. Indicado para crianças maiores e adultos com intolerância à lactose ou que necessitam de dieta com baixo teor de lactose. Apresentado em embalagem tipo lata com peso mínimo de 700g.Produto de referência: Supra Soy ou similar</t>
  </si>
  <si>
    <t>Leite Zero Lactose – composto lácteo em pó especialmente formulado para pessoas com intolerância à lactose, incluindo crianças maiores e adultos. Produto fortificado com nutrientes essenciais, como cálcio, ferro, zinco e vitaminas A e D, que contribuem para o desenvolvimento saudável dos ossos e para o funcionamento adequado do organismo. Apresentado em embalagem tipo lata com peso mínimo de 700g. Indicado para consumo diário como parte de uma dieta balanceada, proporcionando sabor e nutrição sem o desconforto associado à lactose. Produto de referência: Leite Ninho Zero Lactose.</t>
  </si>
  <si>
    <t>Suplemento nutricional em pó para uso enteral e oral, indicado para lactentes e crianças até 3 anos de idade com necessidades aumentadas de energia e proteínas, incluindo pacientes com desnutrição ou risco nutricional elevado. Fórmula hipercalórica e hiperproteica, contendo vitaminas, minerais, ácidos graxos essenciais, incluindo DHA e ARA, além de outros nutrientes importantes para o crescimento e recuperação nutricional. Produto em embalagem tipo lata com peso aproximado de 400g, com boa solubilidade e sabor neutro. Produto de referência: Infatrini.</t>
  </si>
  <si>
    <t>APTAMIL PRO EXPERT SOJA 2</t>
  </si>
  <si>
    <t>FORTINI PLUS SEM SABOR 400G</t>
  </si>
  <si>
    <t>APTANUTRI SOJA 3 de 800g</t>
  </si>
  <si>
    <t>NEOCATE 400g</t>
  </si>
  <si>
    <t>NUTREN ACTIVE</t>
  </si>
  <si>
    <t>ENSURE 800g</t>
  </si>
  <si>
    <t>NAN SL</t>
  </si>
  <si>
    <t>Nutren Senior</t>
  </si>
  <si>
    <t>PEG-LAX 8,5G MACROGOL</t>
  </si>
  <si>
    <t>Álcool em gel - composto por álcool etílico hidratado a no min. 70º inpm, antibacteriano com umectante -5l</t>
  </si>
  <si>
    <t>Bombona</t>
  </si>
  <si>
    <t>Alvejante desinfetante a base de ácido paracetico 20 lt</t>
  </si>
  <si>
    <t>Amaciante para uso hospitalar - princípio ativo a base de cloreto de alquil dimetil benzil amônio (quartanário de amônio), corante em veículos aquosos, conservante e essência e essência.20 lt</t>
  </si>
  <si>
    <t>Balde com espremedor - conjunto balde espremedor doblô com capacidade para 30 litros, estrutura em polietileno injetado, composto por 02 baldes com capacidade de 12 e 18 litros cada, com sistema de separação de água suja e limpa, sistema de espremedor com pressão superior, clip de fixação para haste, alça em aço tubular com pintura eletrostática, possui 04 rodízios giratórios facilitar a locomoção, para uso com mop úmido. Dimensões aproximadas: peso: 6,1 kg, comprimento: 52 cm, altura: 84 cm, largura: 37 cm.</t>
  </si>
  <si>
    <t>Carro transporte – CARRO FUNCIONAL DE LIMPEZA AMÉRICA OU SIMILAR DE MELHOR QUALIDADE. Equipamento indispensável para instituição de médio e grande porte, para facilitar e otimizar a produtividade das tarefas de limpeza, pois transporta com segurança e praticidade, diversos acessórios e produtos para ações de limpeza úmida e seca. Respeita às indicações das NR's 32 e 17 que determinam normas para diversas atividades em serviços de saúde, visando a prevenção de acidentes e a proteção da integridade física dos trabalhadores. Dimensões: C 116cm, L 100cm, Peso 18 kg.</t>
  </si>
  <si>
    <t>Cera liquida acrílica de alto brilho antiderrapante e transparente 5lt</t>
  </si>
  <si>
    <t>Desengraxante liquido - com alto poder desengordurante, biodegradável a base de tensoativo aniônico - 5lt</t>
  </si>
  <si>
    <t>Detergente enzimático como no mínimo 4 enzimas que atuam na redução de matéria orgânica nos artigos solventes com no mínimo 5% (p/p) de tensoativos, para utilização em limpeza manual. Indicado para: limpeza de instrumentos médico hospitalares, odontológicos e laboratórios, remoção e limpeza de matéria orgânica em endoscópios, fibroscópios e canulados. Diluição 1ml do produto para cada 1 litro de água, tempo de contato com material por até 5 minutos. Apresentação embalado em galão de 05 litros. Embalagem que contenha dados de identificação, procedência, lote e validade. O produto deve ter registro na ANVISA</t>
  </si>
  <si>
    <t>Galões</t>
  </si>
  <si>
    <t>Desinfetante concentrado bactericida de uso hospitalar: principio ativo: cloridrato de polihexametileno biguanida (phmb) faixa de concentração entre 4- 5%, cloreto de alquil dimetil neutrobenzil amônio faixa de concentração entre35-40%, ph. 5lt</t>
  </si>
  <si>
    <t>Desinfetante concentrado perfumado- desinfetante com ação bactericida, princípio ativo: cloreto de didecildimetil amônio e cloreto de alquil dimetil benzil amônio; diluição máxima de até 4% (1/25); ph: neutro. 5lt.</t>
  </si>
  <si>
    <t>Balde Espremedor p/Mop Doblô 30L Amarelo. Apresentação: Tamanho do Balde Doblô 52cm (C) X 37cm (L) X 84cm (A). Espremedor 23cm (C) X 28cm (L) X 36cm (A). Modelo de Referência NY108, da Marca Bralimpia. Características: Esfregão Mop de algodão e cabo de alumínio de 1,40m. Inclui 1 balde com sistema de 2 águas com divisória para 18 e 12 litros; espremedor com pressão superior; um dreno de escoamento de água suja e rodízios para facilitar seu deslocamento.</t>
  </si>
  <si>
    <t>Hipoclorito sódico hospitalar 12% de concentração - puro- 5lt</t>
  </si>
  <si>
    <r>
      <t>Luva de limpeza pesada, em látex 100% natural, resistente, antiaderente, com forro antialégico no verso, anatômica,</t>
    </r>
    <r>
      <rPr>
        <sz val="11"/>
        <color theme="1"/>
        <rFont val="Trebuchet MS"/>
        <family val="2"/>
      </rPr>
      <t xml:space="preserve"> </t>
    </r>
    <r>
      <rPr>
        <sz val="12"/>
        <color theme="1"/>
        <rFont val="Times New Roman"/>
        <family val="1"/>
      </rPr>
      <t>cano</t>
    </r>
    <r>
      <rPr>
        <sz val="11"/>
        <color theme="1"/>
        <rFont val="Trebuchet MS"/>
        <family val="2"/>
      </rPr>
      <t xml:space="preserve"> </t>
    </r>
    <r>
      <rPr>
        <sz val="12"/>
        <color theme="1"/>
        <rFont val="Times New Roman"/>
        <family val="1"/>
      </rPr>
      <t>curto,</t>
    </r>
  </si>
  <si>
    <t>Par</t>
  </si>
  <si>
    <t>Luva de limpeza pesada, em látex 100% natural, resistente, antiaderente, com forro antialérgico no verso, anatômica, cano curto, embalagem com 01 par, tamanho G</t>
  </si>
  <si>
    <t>Mop Pó, 80 cm profissional com cabo de alumínio anodizado,(140mmx24mm de diâmetro)</t>
  </si>
  <si>
    <t>Esfregão Mop Limpeza PROFISSIONAL, Características: Confeccionado em microfibra, tamanho aproximado (variação até 10%) 41cm (c) x 15cm (l), com cabo extensor de alumínio até 120cm com giro de 360° na base.</t>
  </si>
  <si>
    <t>Neutralizante/acidulante para roupas - composto por metabisslfito de sódico, sulfatode sódico anidro, sequestrantes, agente redutor anti-cloro e veiculo alcalino, de aspecto liquido limpo, cor amarelado. 5lt</t>
  </si>
  <si>
    <t>Placa Cavalete Sinalizador Piso Molhado - Dimensões aproximadas Medida Da Placa Aberta: Alt.: 57cm X Larg.: 30cm X Profund.: 44cm; Cavalete portátil e com aviso de ambos os lados do cavalete. • Injetada em plástico polipropileno (pp) e mensagem pintada em - Placa Cavalete Sinalizador Piso Molhado – Dimensões aproximadas Medida Da Placa Aberta: Alt.: 57cm X Larg.: 30cm X Profund.: 44cm; Cavalete portátil e com aviso de ambos os lados do cavalete. • Injetada em plástico polipropileno (pp) e mensagem pintada em silk; Grande resistência à umidade e variação de temperatura; Excelente qualidade de acabamento; Utilizado para sinalização, segurança e delimitação de áreas de risco</t>
  </si>
  <si>
    <t>Puro cloro ativo - liquido ímpido. 5lt</t>
  </si>
  <si>
    <t>Refil mop pó profissional 80 x 15 cm</t>
  </si>
  <si>
    <t>Refil Mop Úmido Esfregão, Filamento Interno De Poliester, Pontas Cortadas Medidas (Cxaxl) 40X05x20 Cm</t>
  </si>
  <si>
    <t>Sabonete antisséptico - liquido ph neutro, com tensoativos emolientes e hidratantes, anti odor, bactericida, biodegradável, com ingredientes ativos. 5lt</t>
  </si>
  <si>
    <t>Material de limpeza pesada hospitalar</t>
  </si>
  <si>
    <t>Aquisição parcelada de matwerial de limpeza hospitalar para suprir as necessidades do 
Hospital Dr. Lidio Paraíba e UPA do Município</t>
  </si>
  <si>
    <t>AGULHA HIPODÉRMICA DESCARTÁVEL 25 X 7,0mm (22Gx1'). EMBALADO EM MATERIAL QUE GARANTA ESTERILIDADE INDIVIDUAL. CAIXA C/ 100 UNIDADE.</t>
  </si>
  <si>
    <t>AGULHA HIPODÉRMICA DESCARTÁVEL 40 X 1,2mm (18Gx1 1/2'). EMBALADO EM MATERIAL QUE GARANTA ESTERILIDADE INDIVIDUAL. CAIXA C/ 100 UNIDADE.</t>
  </si>
  <si>
    <t>ÁLCOOL ETÍLICO 70ºgl (EM GEL), HIGIENIZANTE PARA MÃOS, GLICERINADO - FRASCO COM 500 GRAMAS, DOSAGEM 70º INPH, FORMA FARMACÊUTICA GELATINOSA -FRASCO COM NO MINIMO 500 GRAMAS</t>
  </si>
  <si>
    <t>Frascos</t>
  </si>
  <si>
    <t>ÁLCOOL ETÍLICO 70ºgl (EM GEL), HIGIENIZANTE PARA MÃOS, GLICERINADO -GALÃO OU BONBONA COM 5 LITROS, DOSAGEM 70º INPH, FORMA FARMACÊUTICA GELATINOSA - INDICAÇÃO DE USO ANTI-SÉPTICO</t>
  </si>
  <si>
    <t>ÁLCOOL ETÍLICO 70ºgl, SOLUÇÃO - FRASCO COM 1000ML CONCENTRAÇÃO/DOSAGEM 70%, FORMA FARMACÊUTICA SOLUÇÃO INDICAÇÃO DE USO ANTI-SÉPTICO COM 1 LITRO</t>
  </si>
  <si>
    <t>Álcool iodado 0,1% 1000ml  na embalagem devera constar: data de fabricação; validade e numero de lote. Com 1 litro</t>
  </si>
  <si>
    <t>Algodão hidrófilo 250g (rolo) cor branca (80% branco), macio, isento de impureza, boa absorção, inodoro, em manta fina.</t>
  </si>
  <si>
    <t>Rolos</t>
  </si>
  <si>
    <t>Algodão hidrófilo 500g (rolo) cor branca (80% branco), macio, isento de impureza, boa absorção, inodoro, em manta fina.</t>
  </si>
  <si>
    <t>Ambu - kit completo: reanimador manual infantil, em silicone, com máscara, tubo para conexão direta e reservatorio.</t>
  </si>
  <si>
    <t>Aparelho de barbear para assepsia local (tricotomia) c/ duas laminas</t>
  </si>
  <si>
    <t>Atadura de crepe em algodão, 20cm c/ 13 fios por cm quadrado, com dimensão de (20cm x 4,5m) bordas delimitadas sem desfiamento e elasticidade. Unidade</t>
  </si>
  <si>
    <t>Atadura de crepe em algodão, 30cm c/ 13 fios por cm quadrado, com dimensão de (30cm x 4,5m) bordas delimitadas sem desfiamento e elasticidade. Unidade</t>
  </si>
  <si>
    <t>Ataduras gessadas atadura gessada 10 cm x 3 mts - 10 cm largura x 3 metros, tempo de secagem de 4 a 6 minutos, de máxima durabilidade</t>
  </si>
  <si>
    <t>Ataduras gessadas atadura gessada 15 cm x 3 mts - 15 cm largura x 3 metros, tempo de secagem de 4 a 6 minutos, de máxima durabilidade</t>
  </si>
  <si>
    <t>Ataduras gessadas atadura gessada 20 cm x 3 mts - 20 cm largura x 3 metros, tempo de secagem de 4 a 6 minutos, de máxima durabilidade</t>
  </si>
  <si>
    <t>Avental impermeável (capote) não estéril - avental para uso hospitalar, confeccionado em tecido não tecido (tnt),  mangas compridas e punho com elástico. Gramatura minima de 50gr/m². Tamanho único.</t>
  </si>
  <si>
    <t>BOLSA DE COLOSTOMIA DRENÁVEL, OPACA, RECORTÁVEL, 19-64MM. COM BARREIRA PROTETORA DE PELE DE DIÂMETRO DA ABERTURA PARA ESTOMAGO RECORTÁVEL DE 19 A 64MM E 1 CLIP DE FECHAMENTO</t>
  </si>
  <si>
    <t>unidades</t>
  </si>
  <si>
    <t>Borracha látex para aspiração nº 200 (pacote com 15 metros)</t>
  </si>
  <si>
    <t>Cateter central duplo lumen 4fr - em polipropileno, agulha de punção para tecnicas  de seldinger, duplo lumem, flexível, (cateter com dimensões no minimo 4fr x 20 cm).</t>
  </si>
  <si>
    <t>Cateter intravenoso descartável (jelco) 16g agulha 16g, pvc, radiopaco media, semi implantável comprimento aprox 60,9cm</t>
  </si>
  <si>
    <t>Cateter intravenoso descartável (jelco) 18g x 1.0 (1,3 x 48mm) vialon transparente media semi implantável 18g c/ madril agulha siliconizada</t>
  </si>
  <si>
    <t>Cateter intravenoso descartável (jelco) 24g x 1,88 (0,7 x 19mm) vialon transparente media semi implantável 24g c/ madril agulha siliconizada</t>
  </si>
  <si>
    <t>Cateter punção intravenoso descartável para subclavia acesso central 16g, medindo 1,7mm x 30,5cm, adulto, esteril, trifacetado e bisngulado, e fecho de segurança conector luer lock.</t>
  </si>
  <si>
    <t>Cateter punção intravenoso descartável para subclavia acesso central 19g, medindo 1,1mm x 30,5cm, infantil, esteril trifacetado e bisngulado,  e fecho de segurança conector luer lock.</t>
  </si>
  <si>
    <t>Clamp umbilical esterilizado (cord clamp)</t>
  </si>
  <si>
    <t>Clorexidina a 2% - forma farmacêutica solução aquoso dergermante, forma de apresentada em recipiente plástico anti-séptico. Frasco com 1000ml.</t>
  </si>
  <si>
    <t>Coletor de materiais perfuro - cortante 20  litros em papelão resistente para o peso equivalente a sua capacidade em litros. Revestida com saco plástico para acomdicionar o material descartado.</t>
  </si>
  <si>
    <t>Coletor de urina masculino (infantil) - coletor de urina, infantil, descartável, em plástico transparente.</t>
  </si>
  <si>
    <t>Coletor de urina sistema fechado (adulto) - bolsa coletora com conjunto coletor de urina fechado, estéril, descartável, com capacidade para 2000 ml, , em plástico transparente flexível</t>
  </si>
  <si>
    <t>Compressa campo operatório - medindo 50cm x 45cm, gramatura mínima de 35g, não estéril e não reutilizável, tecido 100% algodão, 4 camadas, trama uniforme com 13 fios/cm², no tamanho 45 x 50 cm. Pacote com 50 unidades</t>
  </si>
  <si>
    <t>Compressa campo operatório estéril - medindo 25cm x 28cm, gramatura mínima de 35g - estéril - pacote com 5 unidades, tecido 100% algodão, 4 camadas, trama uniforme com 13 fios/cm²,  (gramatura mínima de 35 g)</t>
  </si>
  <si>
    <t>Eletrodo para monitorização cardiológica - adulto, precordial, descartável, com revestimento externo plástico, esponjoso. Pacote com 50 unidades</t>
  </si>
  <si>
    <t>Equipo macrogotas fotossensível com ponta perfurante para uso em bolsas, frascos, rígidos e semi-rígidos, entrada de ar com filtro de 22 micras, camara gotejadora macro gotas flexível com gotejador ajustado na relação de 20 gotas = 1ml</t>
  </si>
  <si>
    <t>Equipo microgotas com ponta perfurante  entrada de ar com filtro de 22 micras, camara gotejadora micro gotas  de 15 micras, tubo extensor em pvc transparente de 1,20 à 1,50 mts para sistema fechado.</t>
  </si>
  <si>
    <t>EQUIPO PARA ADMINISTRACAO DE DIETAS ENTERAIS - EM PVC EM COR AZUL, COM PONTA PERFURANTE COM PENETRADOR TRIFACETADO, COM MEDIDA de 1,20  À 1,40 METROS NO MINIMO</t>
  </si>
  <si>
    <t>ESFIGNOMANÔMETRO ADULTO COM MANÔMETRO DE ALTA RESISTÊNCIA DOTADO DE BLINDAGEM PROTETORA CONTRA DESREGULAGENS OU CHOQUES, BRAÇADEIRA CONFECCIONADA EM TECIDO ANTI-ALÉRGICO, CIRCUNFERÊNCIA 16 A 38 CM, RESISTENTE E FLEXÍVEL, COM FECHO EM VELCRO.CERTIFICADO INMETRO.</t>
  </si>
  <si>
    <t>Esparadrapo impermeável  10cmx4,5m, tecido 100% algodão c/ tratamento acrílico adesivo a base de oxido de zinco, borracha natural e resinas.</t>
  </si>
  <si>
    <t>Fio cat-gut simples c/ agulha n°0. Agulha 3,0cm. (caixa c/ 24unidade)</t>
  </si>
  <si>
    <t>Fio cat-gut simples c/ agulha n°0. Agulha 4,0cm. (caixa c/ 24unidade)</t>
  </si>
  <si>
    <t>Fio cat-gut simples c/ agulha n°1. Agulha 4,0cm. (caixa c/ 24unidade)</t>
  </si>
  <si>
    <t>Fio cat-gut simples c/ agulha n°2. Agulha 3,0cm. (caixa c/ 24unidade)</t>
  </si>
  <si>
    <t>Fio cat-gut simples c/ agulha n°2. Agulha 4,0cm. (caixa c/ 24unidade)</t>
  </si>
  <si>
    <t>Fio cat-gut simples c/ agulha n°3. Agulha 3,0cm. (caixa c/ 24unidade)</t>
  </si>
  <si>
    <t>Fio cat-gut simples c/ agulha n°4. Agulha 2,0cm. (caixa c/ 24unidade)</t>
  </si>
  <si>
    <t>Fio cat-gut simples c/ agulha n°4. Agulha 3,0cm. (caixa c/ 24unidade)</t>
  </si>
  <si>
    <t>Fio de nylon monofilamento 3-0 c/agulha 3,0cm triangular ,1/2 circulo estéril (caixa c/ 24unidade)</t>
  </si>
  <si>
    <t>Fio de nylon monofilamento 4-0 c/agulha 2,0cm cilíndrica 1/2 circ. Estéril (caixa c/ 24unidade)</t>
  </si>
  <si>
    <t>Fio de nylon monofilamento 5-0 c/agulha 2,0cm cilíndrica 1/2 circ. Estéril (caixa c/ 24unidade)</t>
  </si>
  <si>
    <t>Fita adesiva de uso hospitalar, material crepe, tipo monoface, largura 19 mm, comprimento 50 m, cor bege, aplicação multiuso</t>
  </si>
  <si>
    <t>Fita adesiva para autoclave 19mm x 30m para controle de temperatura em boa coloração e aderência após exposição involucro em rolo c/19x50</t>
  </si>
  <si>
    <t>Fita microporosa hipoalergênica com 10cm x 4,5m - fita cirúrgica microporosa confeccionada com substrato de não-tecido</t>
  </si>
  <si>
    <t>Fralda descartável infantil, tamanho "m" - para crianças de 5 a 9 kg, com barreiras antivazamento, camada anti-retorno fitas adesivas com adesivos termoplásticos, elásticos nas laterais.</t>
  </si>
  <si>
    <t>Fralda descartável infantil, tamanho “p” - para crianças até 5 kg, com barreiras antivazamento, camada anti-retorno fitas adesivas com adesivos termoplásticos</t>
  </si>
  <si>
    <t>Fralda geriátrica - tamanho g - fralda descartável para adulto (para uso geriátrico, pós-parto e incontinência urinária) -  tam g peso acima de 70 kg,  pac com 8 unidades</t>
  </si>
  <si>
    <t>Fralda geriátrica - tamanho m - fralda descartável para adulto (para uso geriátrico, pós parto e incontinência urinária) - cintura até 140 cm tam m peso de 40 a 70 kg, pacote com 8 unidades</t>
  </si>
  <si>
    <t>Fralda geriátrica - tamanho p - fralda descartável para adulto (para uso geriátrico, pós-parto e incontinência urinária) - cintura até 50 a 80 cm - tam p peso de 30 kg a 40 kg, pacote com 9 unidades</t>
  </si>
  <si>
    <t>Frasco Coletor - Tipo: Universal, Material: Plástico Transparente, Capacidade: Cerca De 80 Ml, Tipo Tampa: Tampa Rosqueável, Graduação: Graduado,</t>
  </si>
  <si>
    <t>Iodopovidona  (pvpi) solução degermante, frasco 1000ml, concentração/dosagem a 10% c/ 1% de iodo ativo, em fr opaco degermante anti-séptico</t>
  </si>
  <si>
    <t>KIT PAPANICOLAU (ESPECULO) VAGINAL DESCARTÁVEL TAMANHO p NÃO LUBRIFICADO ESTÉRIL</t>
  </si>
  <si>
    <t>KIT FLUXÔMETRO E MANÔMETRO - VÁLVULA RED CILINDRICA, 1 MANÔMETRO E 1 FLUXÔMETRO PARA OXIGENAÇÃO.</t>
  </si>
  <si>
    <t>Lâmina de bisturi cirúrgica nº 10 em aço inoxidável cortante esterilizada individualizada com perfeito acabamento sem sinais de oxidação. Caixa com 100 unids</t>
  </si>
  <si>
    <t>Lâmina de bisturi cirúrgica nº 12 em aço inoxidável cortante esterilizada individualizada com perfeito acabamento sem sinais de oxidação. Caixa com 100 unidades</t>
  </si>
  <si>
    <t>Lâmina de bisturi cirúrgica nº 15 em aço inoxidável cortante esterilizada individualizada com perfeito acabamento sem sinais de oxidação. Caixa com 100 unidades</t>
  </si>
  <si>
    <t>Lençol papel hospitalar 70x50 mts cor branco - lençol de papel para cama medindo 70 cm de largura x 50 metros de comprimento, não estéril</t>
  </si>
  <si>
    <t>Lugol  forte 2% frasco com 1000ml na embalagem devera constar data de fabricação; validade e numero de lote.</t>
  </si>
  <si>
    <t>Luva estéril 7,0 (par) em látex natural c/ter tura uniforme s/falha pre-talcada c/alta sensibilidade tátil boa elasticidade resistência,antiderrapante.</t>
  </si>
  <si>
    <t>Pares</t>
  </si>
  <si>
    <t>Luva estéril 8,0 (par) em látex natural c/ter tura uniforme s/falha pre-talcada c/alta sensibilidade tátil boa elasticidade resistência,antiderrapante.</t>
  </si>
  <si>
    <t>Luva latex para  procedimento tamanho g em látex natural,alta sensibilidade tátil boa elasticidade textura uniforme sem falhas e anatômica. Caixa com 100 unidades</t>
  </si>
  <si>
    <t>Luva latex para  procedimento tamanho p em látex natural,alta sensibilidade tátil boa elasticidade textura uniforme sem falhas e anatômica. Caixa com 100 unidades</t>
  </si>
  <si>
    <t>MÁSCARA DE ALTA CONCENTRAÇÃO DE OXIGÊNIO, COM RESERVATÓRIO, ADULTO - MÁSCARA DE NÃO REINALAÇÃO COM RESERVATÓRIO, ACOMPANHADA DE EXTENSÃO DE 2,0 MTS PARA SUPRIMENTO DE OXIGÊNIO, PRESILHA AJUSTÁVEL PARA MAIOR CONFORTO E FIXAÇÃO, VÁLVULA DE SEGURANÇA DE BAIXA RESISTÊNCIA QUE PREVINE A REINALAÇÃO DO AR EXPIRADO PERMITINDO O ESCAPE DO GÁS EXALADO. UTILIZADA EM PROCEDIMENTOS DE VENTILAÇÃO ESPONTÂNEA, UNIDADES DE TERAPIA INTENSIVA, LEITOS E AMBULATÓRIOS.</t>
  </si>
  <si>
    <t>MÁSCARA DE ALTA CONCENTRAÇÃO DE OXIGÊNIO, COM RESERVATÓRIO, INFANTIL - MÁSCARA DE NÃO REINALAÇÃO COM RESERVATÓRIO, ACOMPANHADA DE EXTENSÃO DE 2,0 MTS PARA SUPRIMENTO DE OXIGÊNIO, PRESILHA AJUSTÁVEL PARA MAIOR CONFORTO E FIXAÇÃO, VÁLVULA DE SEGURANÇA DE BAIXA RESISTÊNCIA QUE PREVINE A REINALAÇÃO DO AR EXPIRADO PERMITINDO O ESCAPE DO GÁS EXALADO. UTILIZADA EM PROCEDIMENTOS DE VENTILAÇÃO ESPONTÂNEA, UNIDADES DE TERAPIA INTENSIVA, LEITOS E AMBULATÓRIOS.</t>
  </si>
  <si>
    <t>Mascara descartável com filtro pff2 / n95 (sem valvula) - máscara cirúrgica descartável com filtro pff2/n95 com elástico.</t>
  </si>
  <si>
    <t>Máscara p/ nebulização adulto - conjunto para nebulização confeccionado em pvc atóxico, composto de máscara anatômica com superfícies lisas</t>
  </si>
  <si>
    <t>Máscara p/ nebulização infantil - conjunto para nebulização confeccionado em pvc atóxico, composto de máscara anatômica com superfícies lisas.</t>
  </si>
  <si>
    <t>Máscara venturi - kit infantil conjunto de máscara com diluidor de ar (6: azul, amarelo, branco, verde, rosa e laranja) de arrasto fixo com tubo de conexão universal.</t>
  </si>
  <si>
    <t>Kits</t>
  </si>
  <si>
    <t>Máscara venturi kit adulto conjunto de máscara com diluidor de ar (6: azul, amarelo, branco, verde, rosa e laranja) de arrasto fixo com tubo de conexão universal.</t>
  </si>
  <si>
    <t>Óculos de proteção individual, material armação: armação em aço revestido de polipropileno, material lente: lente em acrílico transparente, incolor, tipo lente: anti-embaçante</t>
  </si>
  <si>
    <t>Papel grau cirúrgico, medindo 150mmm x 100m, gramatura minima 60g/m²</t>
  </si>
  <si>
    <t>Papel grau cirúrgico, medindo 200mmm x 100m, gramatura minima 60g/m², em poliéster e polipropileno laminado com reagente (tinta) indicativo de esterilização a vapor.</t>
  </si>
  <si>
    <t>Pulseiras de identificação para mãe confeccionado em plástico macio descartável, atóxico, inodoro e antialergicoa na cor branca ou azul c/5 pontos</t>
  </si>
  <si>
    <t>Pulseiras de identificação para rn confeccionado em plástico macio descartável na medida rn c/1.8x5.4cm na cor branca c/5 pontos</t>
  </si>
  <si>
    <t>REAGENTE PARA DIAGNÓSTICO CLÍNICO 6, TIPO: CONJUNTO COMPLETO, TIPO DE ANÁLISE: QUALITATIVO DE BETA HCG MÉTODO: IMUNOCROMATOGRAFIA, APRESENTAÇÃO: TESTE. CAIXA COM 50 TIRAS</t>
  </si>
  <si>
    <t>Seringa descartável 10ml com agulha 25x7, em plástico atóxico apirogenico integro transparente apresentando rigidez e resistência mecânica na utilização</t>
  </si>
  <si>
    <t>Seringa descartável 1ml com agulha 13x4,5, em plástico atóxico apirogenico integro transparente apresentando rigidez e resistência mecânica na utilização</t>
  </si>
  <si>
    <t>Seringa descartável 60ml s/agulha em plástico atóxico apirogenico integro transparente apresentando rigidez e resistência mecânica na utilização</t>
  </si>
  <si>
    <t>Seringa descartável para insulina com capacidade para 100 ui, escala de graduação de 2 em 2 unidades, sem espaço morto, com agulha acoplada medindo 8mm de comprimento e 0,30mm de calibre.</t>
  </si>
  <si>
    <t>Sonda de aspiração traqueal nº 04 siliconizada esterilizada raio gama cobalto ou oxido de etileno atoxica e apirogenico</t>
  </si>
  <si>
    <t>Sonda de aspiração traqueal nº 06 siliconizada esterilizada raio gama cobalto ou oxido de etileno atoxica e apirogenico</t>
  </si>
  <si>
    <t>Sonda de aspiração traqueal nº 08 siliconizada esterilizada raio gama cobalto ou oxido de etileno atoxica e apirogenico</t>
  </si>
  <si>
    <t>Sonda de aspiração traqueal nº 10 siliconizada esterilizada raio gama cobalto ou oxido de etileno atoxica e apirogenico</t>
  </si>
  <si>
    <t>Sonda de aspiração traqueal nº 12 siliconizada esterilizada raio gama cobalto ou oxido de etileno atoxica e apirogenico</t>
  </si>
  <si>
    <t>Sonda de aspiração traqueal nº 14 siliconizada esterilizada raio gama cobalto ou oxido de etileno atoxica e apirogenico</t>
  </si>
  <si>
    <t>Sonda de foley nº 08 duas vias (unidade) em borracha natural flexível siliconizada c/anti-incrustante ponta proximal arredondada c/2 orifícios</t>
  </si>
  <si>
    <t>Sonda de foley nº 10 duas vias (unidade) em borracha natural flexível siliconizada c/anti-incrustante ponta proximal arredondada c/2 orifícios</t>
  </si>
  <si>
    <t>Sonda de foley nº 12 duas vias (unidade) em borracha natural siliconizada estéril c/balão de ate 30ml</t>
  </si>
  <si>
    <t>Sonda de foley nº 14 duas vias (unidade) em borracha natural flexível siliconizada estéril c/balão de ate 30ml</t>
  </si>
  <si>
    <t>Sonda de folley nº 16 duas vias (unidade) em borracha natural flexível estéril siliconizada estéril c/balão de ate 30ml</t>
  </si>
  <si>
    <t>Sonda de folley nº 18 duas vias (unidade) em borracha natural flexível siliconizada c/anti-incrustante ponta proximal arredondada c/2 orifícios</t>
  </si>
  <si>
    <t>Sonda de folley nº 20 duas vias (unidade) em borracha natural flexível siliconizada estéril c/balão de ate 30ml c/2 vias</t>
  </si>
  <si>
    <t>Sonda de folley nº 22 duas vias (unidade) em borracha natural flexível siliconizada c/anti-incrustante ponta proximal arredondada c/2 orifícios</t>
  </si>
  <si>
    <t>Sonda de folley nº 24 duas vias (unidade) em borracha natural flexível siliconizada estéril c/balão de ate 30ml c/2 vias</t>
  </si>
  <si>
    <t>Sonda endotraqueal de pvc c/cuff nº4,0mm balão c/cuff confecção em borracha natural atóxica</t>
  </si>
  <si>
    <t>Sonda endotraqueal de pvc c/cuff nº4,5mm balão c/cuff confecção em borracha natural atóxica</t>
  </si>
  <si>
    <t>Sonda endotraqueal de pvc c/cuff nº6,0mm balão c/cuff confecção em borracha natural atóxica</t>
  </si>
  <si>
    <t>Sonda endotraqueal de pvc c/cuff nº6,5mm balão c/cuff confecção em borracha natural atóxica</t>
  </si>
  <si>
    <t>Sonda endotraqueal de pvc c/cuff nº7,0mm balão c/cuff confecção em borracha natural atóxica</t>
  </si>
  <si>
    <t>Sonda endotraqueal de pvc c/cuff nº7,5mm balão c/cuff confecção em borracha natural atóxica</t>
  </si>
  <si>
    <t>Sonda endotraqueal de pvc c/cuff nº8,0mm balão c/cuff confecção em borracha natural atóxica</t>
  </si>
  <si>
    <t>Sonda endotraqueal de pvc c/cuff nº8,5mm balão c/cuff confecção em borracha natural atóxica</t>
  </si>
  <si>
    <t>Sonda endotraqueal de pvc c/cuff nº9,0mm balão c/cuff confecção em borracha natural atóxica</t>
  </si>
  <si>
    <t>Sonda nasogástrica nº16 longa descartável esterilizada  em pvc flexível transparente atraumatica c/batoque tamanho minimo de 100cm</t>
  </si>
  <si>
    <t>Sonda uretral nº14 (unidade)  c/40cm de comprimento em pvc maleável transparente atraumatica siliconizada c/orifício único distal</t>
  </si>
  <si>
    <t>Sonda uretral nº16 (unidade)  c/40cm de comprimento em pvc maleável transparente atraumatica siliconizada c/orifício único distal</t>
  </si>
  <si>
    <t>Sonda uretral nº18 (unidade)  c/40cm de comprimento em pvc maleável transparente atraumatica siliconizada c/orifício único distal</t>
  </si>
  <si>
    <t>Sonda uretral nº4 (unidade)  c/40cm de comprimento em pvc maleável transparente atraumatica siliconizada c/orifício único distal</t>
  </si>
  <si>
    <t>Sonda uretral nº6 (unidade)  c/40cm de comprimento em pvc maleável transparente atraumatica siliconizada c/orifício único distal</t>
  </si>
  <si>
    <t>Sonda uretral nº8 (unidade)  c/40cm de comprimento em pvc maleável transparente atraumatica siliconizada c/orifício único distal</t>
  </si>
  <si>
    <t>Tela em propileno com fio de malex para cirurgia  tercido indeformável de monofilamentos 180 microlitros tam 20x20</t>
  </si>
  <si>
    <t>Termômetro clínico digital - em plástico inquebrável, visor com números grandes e nítidos, registro de temperatura em cerca de 60 segundos, precisão com ate 2 casa decimais, sinal sonoro a cada 4 segundos</t>
  </si>
  <si>
    <t>Torneirinha de três vias rotativa confeccionada em material apropriado encaixe tipo luer-lock universal c/tampa individual e orientador de fluxo</t>
  </si>
  <si>
    <t>Tubo de aspiração de silicone esterilizado c/ óxido de etileno com 2 metros confeccionado em silicone na cor transparente</t>
  </si>
  <si>
    <t>Umidificador para oxigênio, frasco de plástico de 250ml e indicação de nível mínimo e máximo</t>
  </si>
  <si>
    <t>Vaselina líquida, frasco c/ 1000ml, aparência transparente; na embalagem devera constar data de fabricação; validade e numero de lote,</t>
  </si>
  <si>
    <t>Vestuário descartável hospitalar para uso dos paciente para cirurgia (kit cirurgico) - na cor verde, azul ou branca</t>
  </si>
  <si>
    <t>Abaixador de língua de madeira de uso único com extremidades arredondadas sem rebarbas med.14cmx1,4cm de largura x 0,2cm. Pacote com 100 unidades</t>
  </si>
  <si>
    <t>Absorvente para incontenência urinária, pós-parto ou intervenções cirúrgicas - p, com capacidade  mínima de absorção para 500ml e medindo no minimo 10x33cm (pacote c/ 20 unidades)</t>
  </si>
  <si>
    <t>Água oxigenada 10 volume solução frasco tipo almotolia descartável, branco leitoso capacidade 1000ml, anti-séptico</t>
  </si>
  <si>
    <t>Agulha descartável para anestesia 26g x 3½. Embalado em material que garanta esterilidade individual (estéril).</t>
  </si>
  <si>
    <t>Agulha descartável para anestesia 27g x 3. Embalado em material que garanta esterilidade individual (estéril).</t>
  </si>
  <si>
    <t>Agulha descartável para anestesia raquidiana 25g x 3½. Embalado em material que garanta esterilidade individual (estéril).</t>
  </si>
  <si>
    <t>AGULHA HIPODÉRMICA DESCARTÁVEL 13 X 4,5mm (26GX1,2'). EMBALADO EM MATERIAL QUE GARANTA ESTERILIDADE INDIVIDUAL. CAIXA C/ 100 UNIDADE.</t>
  </si>
  <si>
    <t>AGULHA HIPODÉRMICA DESCARTÁVEL 20 X 5,5mm (24GX3/4'). EMBALADO EM MATERIAL QUE GARANTA ESTERILIDADE INDIVIDUAL. CAIXA C/ 100 UNIDADE.</t>
  </si>
  <si>
    <t>AGULHA HIPODÉRMICA DESCARTÁVEL 25 X 8,0mm (21Gx1'). EMBALADO EM MATERIAL QUE GARANTA ESTERILIDADE INDIVIDUAL. CAIXA C/ 100 UNIDADE.</t>
  </si>
  <si>
    <t>Almontolia com pisseta 250 ml em plástico resistente cor ambar (marron) com tampa de bico reto rosqueável</t>
  </si>
  <si>
    <t>Almontolia com pisseta 250 ml em plástico resistente cor branco (transparente) com tampa de bico reto rosqueável</t>
  </si>
  <si>
    <t>Almontolia com pisseta 500 ml em plástico resistente cor ambar (marron) com tampa de bico reto rosqueável</t>
  </si>
  <si>
    <t>Almontolia com pisseta 500 ml em plástico resistente cor branco (transparente) com tampa de bico reto rosqueável</t>
  </si>
  <si>
    <t>Ambu - kit completo: reanimador manual adulto, em silicone, com máscara, tubo para conexão direta e reservatorio.</t>
  </si>
  <si>
    <t>Atadura de crepe em algodão, 10cm com 13 fios por cm quadrado, com dimensão de (10cm x 4,5m). Bordas delimitadas sem desfiamento e elasticidade. Unidade</t>
  </si>
  <si>
    <t>Atadura de crepe em algodão, 15cm c/ 13 fios por cm quadrado, com dimensão de (15cm x 4,5m ) bordas delimitadas sem desfiamento elasticidade. Unidade</t>
  </si>
  <si>
    <t>Avental descartável, não estéril - avental para uso hospitalar, confeccionado em tecido não tecido (tnt), mangas compridas e punho com elástico. Gramatura minima de 20gr/m². Tamanho único.</t>
  </si>
  <si>
    <t>Bobina de papel termosensivel para ecg (eletrocardiograma) dimensões 216mm x 30 metros</t>
  </si>
  <si>
    <t>BORRACHA SILICONE OU LATEX PARA OXIGÊNIO - TUBO HOSPITALAR, MATERIAL SILICONE TRANSPARENTE, REFERÊNCIA Nº 204, DIÂMETRO INTERNO CERCA DE 6,0 MM, ESTERILIDADE AUTOCLAVÁVEL - PACOTE COM 15 METROS</t>
  </si>
  <si>
    <t>Cateter central duplo lumen 7fr - em polipropileno, agulha de punção para tecnicas  de seldinger, duplo lumem, flexível, (cateter com dimensões no minimo 7fr x 20 cm).</t>
  </si>
  <si>
    <t>Cateter intravenoso descartável (jelco) 20g x 1 1/4 (1,0 x 32mm) vialon transparente media semi implantável 20g c/ madril agulha siliconizada</t>
  </si>
  <si>
    <t>Cateter intravenoso descartável (jelco) 22g x 1.0 (0,9 x 24mm) vialon transparente media semi implantável 22g c/ mandril agulha siliconizada</t>
  </si>
  <si>
    <t>Cateter nasal  tipo óculos adulto, siliconizado esterilizado em oxido de etileno</t>
  </si>
  <si>
    <t>Cateter nasal  tipo óculos infantil, siliconizado esterilizado em oxido de etileno</t>
  </si>
  <si>
    <t>Clorexidina a 2% forma farmacêutica solução aquosa dergermante, anti-séptico, forma de apresentação em recipiente plastico ou almontolia com 100ml</t>
  </si>
  <si>
    <t>Cobertura/envolucro de obito - em polimero cinza ou azul c/ziper tamanho g - polimero ou similar, resistente, com etiqueta de identificação; formato de saco, na cor cinza ou azul;  tamanho: g</t>
  </si>
  <si>
    <t>Cobertura/envolucro de obito - em polimero cinza ou azul c/ziper tamanho gg</t>
  </si>
  <si>
    <t>Coletor de materiais perfuro - cortante 07  litros em papelão resistente para o peso equivalente a sua capacidade em litros. Revestida com saco plástico para acomdicionar o material descartado.</t>
  </si>
  <si>
    <t>Coletor de materiais perfuro - cortante 13  litros em papelão resistente para o peso equivalente a sua capacidade em litros. Revestida com saco plástico para acomdicionar o material descartado.</t>
  </si>
  <si>
    <t>Coletor de urina feminino (infantil) - coletor de urina, estéril, infantil, descartável, em plástico transparente .</t>
  </si>
  <si>
    <t>Coletor de urina sistema aberto (adulto) - coletor de urina sistema aberto, adulto, descartável, constituído de tubo de drenagem transparente com conector, ampola plástica  com capacidade para 1.200 ml</t>
  </si>
  <si>
    <t>Compressa gases estéril hidrófilas 7,5 x 7,5cm 11fios 5 dobras/8 estéril pacote com 10 unidades.</t>
  </si>
  <si>
    <t>Conector 2 vias - polifix para administração de soluções com 2 conectores luer lock fêmea universais com tampas, tubo flexível e transparente em pvc de 60mm de comprimento, 2 clamp corta fluxo</t>
  </si>
  <si>
    <t>Detergente enzimático concentrado com 4 enzimas, prazo de validade igual ou superior a 12 meses a partir do recebimento. Com 1 litro</t>
  </si>
  <si>
    <t>Dreno de pen rose nº 2</t>
  </si>
  <si>
    <t>Dreno de pen rose nº 3</t>
  </si>
  <si>
    <t>Dreno torácico neonatal, com trocater, frasco coletor 8 french, estéril descartável</t>
  </si>
  <si>
    <t>Equipo macrogotas com injetor laterial - com ponta perfurante para uso em bolsas, frascos, rígidos e semi-rígidos, entrada de ar com filtro de 22 micras,  com gotejador ajustado na relação de 20 gotas = 1ml</t>
  </si>
  <si>
    <t>Equipo para transfusao de sangue e componentes sanguineos - com camaras duplas e flexiveis, filtro fixadoao teto e isento de flashball ou elastomero, gravitacional</t>
  </si>
  <si>
    <t>Escova c/esponja e clorexidina 2% para anti-sepsia pré-operatória mãos</t>
  </si>
  <si>
    <t>Esparadrapo impermeável  5cmx4,5m, tecido 100% algodão c/ tratamento acrílico adesivo a base de oxido de zinco, borracha natural e resinas.</t>
  </si>
  <si>
    <t>Éter alcolizado solução com concentração de 35% à 50%, para remoção de curativos - frasco ambar contendo com 1000ml.</t>
  </si>
  <si>
    <t>ESTETOSCÓPIO ADULTO KIT COM AUSCUTADOR DUO SONIC, TUBO ACÚSTICO EM Y, OLIVAS COM PROTETOR AURICULAR DE FORMATO ANATÔMICO, 01 MEMBRANA DIAFRAGMA SOBRESSALENTE, 02 PARES DE OLIVAS SOBRESSALENTE, 01 PLACA DE IDENTIFICAÇÃO PARA ESTETOSCÓPIO.</t>
  </si>
  <si>
    <t>Fio cat-gut cromado c/ agulha n°0. Agulha 4,0cm. (caixa c/ 24unidade)</t>
  </si>
  <si>
    <t>Fio cat-gut cromado c/ agulha n°1. Agulha 4,0cm. (caixa c/ 24unidade)</t>
  </si>
  <si>
    <t>Fio cat-gut cromado c/ agulha n°2. Agulha 3,0cm. (caixa c/ 24unidade)</t>
  </si>
  <si>
    <t>Fio cat-gut cromado c/ agulha n°2. Agulha 3,5cm. (caixa c/ 24unidade)</t>
  </si>
  <si>
    <t>Fio cat-gut cromado c/ agulha n°3.  Agulha 3,0cm. (caixa c/ 24unidade)</t>
  </si>
  <si>
    <t>Fio cat-gut cromado c/ agulha n°4. Agulha 2,0cm. (caixa c/ 24unidade)</t>
  </si>
  <si>
    <t>Fio de nylon monofilamento 2-0 c/agulha 3,0cm cilíndrica 1/2 circ. Estéril (caixa c/ 24unidade)</t>
  </si>
  <si>
    <t>Fio de nylon monofilamento 3-0 c/agulha 2,0cm cilíndrica 1/2 circ. Estéril (caixa c/ 24unidade)</t>
  </si>
  <si>
    <t>Fio de seda 0-0 c/agulha 2,5cm cilíndrica 1/2 circ. Estéril (caixa c/ 24unidade)</t>
  </si>
  <si>
    <t>Fio de seda 2-0 c/agulha 2,0cm cilíndrica 1/2 circ. Estéril (caixa c/ 24unidade)</t>
  </si>
  <si>
    <t>Fio de seda 3-0 c/agulha 2,0cm cilíndrica 1/2 circ .estéril (caixa c/ 24unidade)</t>
  </si>
  <si>
    <t>Fio de sutura poliglactina (tipo vicryl ou similar) 0 c/agulha 4,0cm cilíndrica 1/2 circ. Estéril (caixa c/ 36 unidades)</t>
  </si>
  <si>
    <t>Fio de sutura poliglactina (tipo vicryl ou similar) 1 c/agulha 4,0cm cilíndrica 1/2 circ. Estéril (caixa c/ 36 unidades)</t>
  </si>
  <si>
    <t>Fio de sutura poliglactina (tipo vicryl ou similar) 2 c/agulha 4,0cm cilíndrica 1/2 circ. Estéril (caixa c/ 36 unidades)</t>
  </si>
  <si>
    <t>Fio de sutura, material polipropileno monofilamento, tipo fio 0, cor azul,  tipo agulha 1/2 , comprimento agulha 4,0 cm estéril. (caixa c/ 24 unidades)</t>
  </si>
  <si>
    <t>Fio de sutura, material polipropileno monofilamento, tipo fio 1-0, cor azul, comprimento 75 cm, com agulha, tipo agulha 1/2 círculo cilíndrica, comprimento agulha 4,0 cm. (caixa c/ 24 unidades)</t>
  </si>
  <si>
    <t>Fio de sutura, material polipropileno monofilamento, tipo fio 2-0, cor azul, comprimento 75 cm, tipo agulha 1/2 círculo cilíndrica, comprimento agulha 4,0 cm. (caixa c/ 24 unidades)</t>
  </si>
  <si>
    <t>Fixador citológico</t>
  </si>
  <si>
    <t>Formol a 10%, frasco com 1000ml, na embalagem devera constar data de fabricação; validade e numero de lote</t>
  </si>
  <si>
    <t>Fralda descartável infantil, tamanho "eg - xg" - para crianças acima de 15 kg, com barreiras antivazamento, camada anti-retorno fitas adesivas com adesivos termoplásticos, elásticos nas laterais.</t>
  </si>
  <si>
    <t>Fralda descartável infantil, tamanho "g" - para crianças de 10 a 14 kg, com barreiras antivazamento, camada anti-retorno fitas adesivas com adesivos termoplásticos, elásticos nas laterais.</t>
  </si>
  <si>
    <t>Fralda geriátrica - tamanho xg - fralda descartável para adulto (para uso geriátrico, pós-parto e incontinência urinária) - cpeso acima de 80 kg,  pacote com 7 unidades</t>
  </si>
  <si>
    <t>Frasco para administração de nutrição enteral com capacidade para 300ml , de material plástico atóxico transparente, com graduação. Tampa com rosca.</t>
  </si>
  <si>
    <t>Frasco para administração de nutrição enteral com capacidade para 500ml , de material plástico atóxico transparente, com graduação. Tampa com rosca.</t>
  </si>
  <si>
    <t>Gel  eletrocondutor para eletrocardiografico com 1 kg (incolor)</t>
  </si>
  <si>
    <t>Tubos</t>
  </si>
  <si>
    <t>Gel de contato para ultra-sonografia tubo 1 kg inodoro incolor, ph neutro eletrolítico, composto de celulose neutra pura água destilada.</t>
  </si>
  <si>
    <t>Glicosímetro digital - aparelho medidor de glicose sanguínea c/ fotômetro de refletância; memória para no minimo 50 resultados com data e hora;</t>
  </si>
  <si>
    <t>KIT PAPANICOLAU (ESPECULO) VAGINAL DESCARTÁVEL TAMANHO G NÃO LUBRIFICADO ESTÉRIL</t>
  </si>
  <si>
    <t>KIT PAPANICOLAU (ESPECULO) VAGINAL DESCARTÁVEL TAMANHO M, NÃO LUBRIFICADO ESTÉRIL</t>
  </si>
  <si>
    <t>Lâmina de bisturi cirúrgica nº 20 em aço inoxidável cortante esterilizada individualizada com perfeito acabamento sem sinais de oxidação. Caixa com 100 unidades</t>
  </si>
  <si>
    <t>Lâmina de bisturi cirúrgica nº 22 em aço inoxidável cortante esterilizada individualizada com perfeito acabamento sem sinais de oxidação. Caixa com 100 unidades</t>
  </si>
  <si>
    <t>Lâmina de bisturi cirúrgica nº 24 em aço inoxidável cortante esterilizada individualizada com perfeito acabamento sem sinais de oxidação. Caixa com 100 unidades</t>
  </si>
  <si>
    <t>Lanceta descartável para punção digital em aço inoxidável, ponta em bisel e embutida em corpo plástico</t>
  </si>
  <si>
    <t>Lençol papel hospitalar 50x50 mts cor branco - lençol de papel para cama medindo 50 cm de largura x 50 metros de comprimento, não estéril</t>
  </si>
  <si>
    <t>Luva estéril 7,5 (par)  em látex natural c/ter tura uniforme s/falha pre-talcada c/alta sensibilidade tátil boa elasticidade resistência,antiderrapante.</t>
  </si>
  <si>
    <t>Luva estéril 8,5 (par) em látex natural c/ter tura uniforme s/falha pre-talcada c/alta sensibilidade tátil boa elasticidade resistência,antiderrapante.</t>
  </si>
  <si>
    <t>Luva latex para  procedimento tamanho m em látex natural,alta sensibilidade tátil boa elasticidade textura uniforme sem falhas e anatômica. Caixa com 100 unidades</t>
  </si>
  <si>
    <t>Macacão de segurança - confeccionado em não tecido. 100% polipropileno microporoso respirável, de alta densidade com tratamento antiestático. Tamanho xg</t>
  </si>
  <si>
    <t>Máscara cirurgica descartável com elástico – 3 camadas com filtro bacteriológico, confeccionada em não tecido, com gramatura mínima de 30mg</t>
  </si>
  <si>
    <t>Papel grau cirúrgico, medindo 300mm x 100m, gramatura minima 60g/m², em poliéster e polipropileno laminado, com reagente (tinta) indicativo de esterilização a vapor.</t>
  </si>
  <si>
    <t>Papel para ultrassonografia upp - 110s papel termossensível para impressora de vídeo upp 110s, papel standard (tipo i - normal), preto e branco dimensão: 110mm x 20 m.</t>
  </si>
  <si>
    <t>Perfurador membrana amniótica descartável esterilizado (aminiotomos)</t>
  </si>
  <si>
    <t>Pinça de cherron em plastico estéril, embalagem individual</t>
  </si>
  <si>
    <t>Preservativo sem lubrificante, embalagem individual</t>
  </si>
  <si>
    <t>Pro-pés descartáveis (sapatilha) em falso tecido gramatura 30g/mm2, a base de fibra de rayon ou polipropileno descartável c/elástico em volta (pares). Pacote 100</t>
  </si>
  <si>
    <t>Sabonete líquido neutro, inodoro, incolor, biodegradável, hipoalergênico, com 1 litro.</t>
  </si>
  <si>
    <t>Sabonete líquido neutro, inodoro, incolor, biodegradável, hipoalergênico, não causa irritabilidade dérmica/ocular. Acondicionado em galões de 5 litros</t>
  </si>
  <si>
    <t>Sabonetes líquido com triclosan, neutro para uso recém - nascido frasco com 1000ml</t>
  </si>
  <si>
    <t>Saco plástico para lixo infectante, capacidade para 100 litros (branco leitoso com identificação: lixo infectante). Pacote c 100 unidades</t>
  </si>
  <si>
    <t>Scalp (dispositivo para infusão endovenosa) 19g</t>
  </si>
  <si>
    <t>Scalp (dispositivo para infusão endovenosa) 21g</t>
  </si>
  <si>
    <t>Scalp (dispositivo para infusão endovenosa) 23g</t>
  </si>
  <si>
    <t>Scalp (dispositivo para infusão endovenosa) 25g</t>
  </si>
  <si>
    <t>Scalp (dispositivo para infusão endovenosa) 27g</t>
  </si>
  <si>
    <t>Seringa descartável 20ml com agulha 25x7, em plástico atóxico apirogenico integro transparente apresentando rigidez e resistência mecânica na utilização</t>
  </si>
  <si>
    <t>Seringa descartável 3ml com agulha 25x7, em plástico atóxico apirogenico integro transparente apresentando rigidez e resistência mecânica na utilização</t>
  </si>
  <si>
    <t>Seringa descartável 5ml com agulha 25x7, em plástico atóxico apirogenico integro transparente apresentando rigidez e resistência mecânica na utilização</t>
  </si>
  <si>
    <t>Sonda endotraqueal de pvc s/cuff nº2,0mm confecção em borracha natural atóxica</t>
  </si>
  <si>
    <t>Sonda endotraqueal de pvc s/cuff nº2,5mm confecção em borracha natural atóxica</t>
  </si>
  <si>
    <t>Sonda endotraqueal de pvc s/cuff nº3,0mm confecção em borracha natural atóxica</t>
  </si>
  <si>
    <t>Sonda endotraqueal de pvc s/cuff nº3,5mm confecção em borracha natural atóxica</t>
  </si>
  <si>
    <t>Sonda endotraqueal de pvc s/cuff nº5,0mm  confecção em borracha natural atóxica</t>
  </si>
  <si>
    <t>Sonda endotraqueal de pvc s/cuff nº5,5mm  confecção em borracha natural atóxica</t>
  </si>
  <si>
    <t>Sonda nasogástrica nº10 curta descartável  esterilizado por oxido de etileno.</t>
  </si>
  <si>
    <t>Sonda nasogástrica nº10 longa descartável esterilizado em pvc flexível transparente atraumatica c/batoque tamanho minimo de 100cm</t>
  </si>
  <si>
    <t>Sonda nasogástrica nº12 curta descartável  esterilizado por oxido de etileno.</t>
  </si>
  <si>
    <t>Sonda nasogástrica nº12 longa descartável esterilizada  em pvc flexível transparente atraumatica c/batoque tamanho minimo de 100cm</t>
  </si>
  <si>
    <t>Sonda nasogástrica nº14 curta descartável  esterilizado por oxido de etileno.</t>
  </si>
  <si>
    <t>Sonda nasogástrica nº14 longa descartável esterilizada  em pvc flexível transparente atraumatica c/batoque tamanho minimo de 100cm</t>
  </si>
  <si>
    <t>Sonda nasogástrica nº16 curta descartável  esterilizado por oxido de etileno.</t>
  </si>
  <si>
    <t>Sonda nasogástrica nº18 curta descartável  esterilizado por oxido de etileno.</t>
  </si>
  <si>
    <t>Sonda nasogástrica nº18 longa descartável esterilizada  em pvc flexível transparente atraumatica c/batoque tamanho minimo de 100cm</t>
  </si>
  <si>
    <t>Sonda nasogástrica nº20 longa descartável esterilizada  em pvc flexível transparente atraumatica c/batoque tamanho minimo de 100cm</t>
  </si>
  <si>
    <t>Sonda nasogástrica nº6 curta descartável  esterilizado por oxido de etileno.</t>
  </si>
  <si>
    <t>Sonda nasogástrica nº6 longa descartável esterilizada  em pvc flexível transparente atraumatica c/batoque tamanho minimo de 100cm</t>
  </si>
  <si>
    <t>Sonda nasogástrica nº8 curta descartável  esterilizado por oxido de etileno.</t>
  </si>
  <si>
    <t>Sonda nasogástrica nº8 longa descartável esterilizada  em pvc flexível transparente atraumatica c/batoque tamanho tamanho minimo de 100cm</t>
  </si>
  <si>
    <t>Sonda uretral nº10 (unidade)  c/40cm de comprimento em pvc maleável transparente atraumatica siliconizada c/orifício único distal</t>
  </si>
  <si>
    <t>Sonda uretral nº12 (unidade)  c/40cm de comprimento em pvc maleável transparente atraumatica siliconizada c/orifício único distal</t>
  </si>
  <si>
    <t>Termômetro com leitura de temperatura corporal por infravermelho (sem contato com os pacientes)</t>
  </si>
  <si>
    <t>Tiras reativas para teste de glicemia - para dosagem de glicose no sangue,  venoso, arterial e neonatal, com ação por capilaridade  superior à 20mg/dl e faixa não inferior à 500mg/dl.  Caixa com 50 tiras.</t>
  </si>
  <si>
    <t>Toalhas umedecidas para banho no leito - caracteríticas: pacote com 40 unidades.</t>
  </si>
  <si>
    <t>TOUCA DESCARTÁVEL COM ELÁSTICO BRANCA PACOTE COM 100 UNIDADES.</t>
  </si>
  <si>
    <t>Material médido hospitalar</t>
  </si>
  <si>
    <t>Aquisição parcelada de material médico hospitalar para atender as demandas da 
Secretaria de Saúde.</t>
  </si>
  <si>
    <t>Agulha gengival 27G longa, descartável, estéril, tribiselada e siliconizada. Caixa com 100 unidades</t>
  </si>
  <si>
    <t>caixas</t>
  </si>
  <si>
    <t>Agulha gengival 30G curta, descartável, estéril, tribiselada e siliconizada. Caixa com 100 unidades</t>
  </si>
  <si>
    <t>Agulha para uso odontológico ENDO-EZE IRRIGATOR ponta 27ga, caixa com 20 unidades</t>
  </si>
  <si>
    <t>Alginato para moldagem. Características: tempo de trabalho e torno de 1 minuto, considerando temperatura da água em 23ºC. Tempo para presa (na boca do paciente): em média 45 segundos.</t>
  </si>
  <si>
    <t>Anestésico tópico a base de Benzocaína, aplicação oral ou na mucosa, em gel – 12g (anestésico tópico).</t>
  </si>
  <si>
    <t>Aplicador descartável – características adicionais tipo microbrush acondicionado em caixas com 100 unidades.</t>
  </si>
  <si>
    <t>caixa</t>
  </si>
  <si>
    <t>Babador Impermeável de uso odontológico resistente, impermeável e seguro. Pacote com 100 unidades</t>
  </si>
  <si>
    <t>Broca Endo “Z” curta. ESPECIFICAÇÃO DO MATERIAL: broca endo z curta, tronco-cônica de aço carbide com extremidade inativa, medindo 21 mm de comprimento, embalada individualmente.</t>
  </si>
  <si>
    <t>Broca Endo “Z” longa. ESPECIFICAÇÃO DO MATERIAL: broca endo z longa, tronco-cônica de aço carbide com extremidade inativa, medindo 28 mm de comprimento, embalada individualmente.</t>
  </si>
  <si>
    <t>Broca cirúrgica 702</t>
  </si>
  <si>
    <t>Broca cirúrgica 702L</t>
  </si>
  <si>
    <t>Broca cirúrgica cônica de corte cruzada para caneta de alta rotação, haste longa de numeração 701</t>
  </si>
  <si>
    <t>Broca cirúrgica cônica de corte cruzada para caneta de alta rotação, haste longa de numeração 703</t>
  </si>
  <si>
    <t>Broca diamantada 2130</t>
  </si>
  <si>
    <t>Broca diamantada 2130F</t>
  </si>
  <si>
    <t>Broca diamantada 2131F</t>
  </si>
  <si>
    <t>Broca diamantada 2131</t>
  </si>
  <si>
    <t>Cera 7 Rosa. Caixa com lâminas embaladas individualmente. Caixa com 18 unidades.</t>
  </si>
  <si>
    <t>Cera Utilidade. Caixa com 5 lâminas embaladas individualmente.</t>
  </si>
  <si>
    <t>Cimento de óxido de zinco presa lenta - frasco com 50g</t>
  </si>
  <si>
    <t>Clorexidina a 2% para irrigação em endodontia. Frasco 100ml</t>
  </si>
  <si>
    <t>Cloridrato de Articaína a 4%. Vaso-constritor: Epinefrina 1:100.000 - 1,8 ml anestésico odontológico injetável em tubete de vidro. Caixa com 50 Unidades.</t>
  </si>
  <si>
    <t>Cloridrato de Mepivacaína 2% com vasoconstrictor – 1,8 ml anestésico injetável em tubete de vidro. Caixa com 50 Unidades.</t>
  </si>
  <si>
    <t>Cone de guta percha acessória de numeração (F). Embalagem com no mínimo 100 unidades.</t>
  </si>
  <si>
    <t>Cone de guta percha acessória de numeração (FM). Embalagem com no mínimo 100 unidades.</t>
  </si>
  <si>
    <t>Cone de guta percha acessória de numeração (MF). Embalagem com no mínimo 100 unidades.</t>
  </si>
  <si>
    <t>Creme dental com alto teor de Flúor 1500 ppm em embalagem plástica - bisnaga 90g</t>
  </si>
  <si>
    <t>Cunha de madeira para travamento de matriz na região cervical. Sortidas - Cx c/ 100 unidades.</t>
  </si>
  <si>
    <t>Curativo alveolar para uso odontológico, líquido, contendo 10ml</t>
  </si>
  <si>
    <t>Detergente Enzimático indicado para limpeza de instrumentos médico hospitalares, odontológicos e laboratoriais. Embalagem com 5 litros.</t>
  </si>
  <si>
    <t>Edta trissódico agente quelante líquido frasco contendo 20ml.</t>
  </si>
  <si>
    <t>Escova de Robson</t>
  </si>
  <si>
    <t>Escova dental infantil com cerdas em nylon macias.</t>
  </si>
  <si>
    <t>Escova dental para adulto com cerdas em nylon macias.</t>
  </si>
  <si>
    <t>Esponja cirúrgica. Esponja hemostática de gelatina liofilizada. Produto individualizado em blísters individuais prontos para uso. Estéril.</t>
  </si>
  <si>
    <t>Eugenol frasco c/ 20ml.</t>
  </si>
  <si>
    <t>Fio de sutura em Nylon n.4 - Monofilamento preto. Embalagem com 24 unidades</t>
  </si>
  <si>
    <t>Fio dental com 500m para remoção de placa bacteriana interproximal confeccionado em nylon resistente.</t>
  </si>
  <si>
    <t>Fita matriz de aço inox 0,5mm x50cm</t>
  </si>
  <si>
    <t>Fita matriz de aço inox 0,7mm x50cm</t>
  </si>
  <si>
    <t>Fixador radiográfico – frasco c/ 475ml</t>
  </si>
  <si>
    <t>Flúor Fosfato Acidulado tixotrópico em gel - frasco c/ 200ml.</t>
  </si>
  <si>
    <t>Godiva em bastão. Caixa com 15 bastões.</t>
  </si>
  <si>
    <t>Lâminas de bisturi 15. Caixa com 100 unidades</t>
  </si>
  <si>
    <t>Lâminas de bisturi 15C. Caixa com 100 unidades</t>
  </si>
  <si>
    <t>Lençol de borracha para isolamento dentário absoluto c/ 26 folhas</t>
  </si>
  <si>
    <t>Óculos de proteção contra impactos. Camada de proteção UD e UVEXTREME contra riscos, raios Ultra Violeta, energia estática e embaçamento.</t>
  </si>
  <si>
    <t>Papel carbono para articulação. Talão 12 folhas</t>
  </si>
  <si>
    <t>Papel Grau Cirúrgico. Rolo com 100mmx100m.</t>
  </si>
  <si>
    <t>Papel Grau Cirúrgico. Rolo com 300mmx100m.</t>
  </si>
  <si>
    <t>Pasta profilática odontológica sem óleo composto por pedra pomes, Carbonato de Cálcio, Laurilsulfato de Sódio, sacarina Sódica espessante umectante, veículo e aromatizante. Unidade com 50g.</t>
  </si>
  <si>
    <t>Pedra para afiar instrumentais odontológicos na cor branca</t>
  </si>
  <si>
    <t>Placa de vidro de 15mm para espatulação.</t>
  </si>
  <si>
    <t>Ponta diamantada 1012</t>
  </si>
  <si>
    <t>Ponta diamantada 1013</t>
  </si>
  <si>
    <t>Ponta diamantada 1014</t>
  </si>
  <si>
    <t>Ponta diamantada 1014 haste longa</t>
  </si>
  <si>
    <t>Ponta diamantada 1016 haste longa</t>
  </si>
  <si>
    <t>Ponta diamantada 1016</t>
  </si>
  <si>
    <t>Ponta diamantada 1046</t>
  </si>
  <si>
    <t>Ponta diamantada 1047</t>
  </si>
  <si>
    <t>Ponta diamantada 2200F</t>
  </si>
  <si>
    <t>Ponta diamantada 3069F</t>
  </si>
  <si>
    <t>Ponta diamantada 3069FF</t>
  </si>
  <si>
    <t>Ponta diamantada 3118F</t>
  </si>
  <si>
    <t>Ponta diamantada 3118FF</t>
  </si>
  <si>
    <t>Ponta diamantada 3195F</t>
  </si>
  <si>
    <t>Ponta diamantada 3195FF</t>
  </si>
  <si>
    <t>Ponta diamantada cônica invertida para caneta de alta rotação de numeração 1035</t>
  </si>
  <si>
    <t>Ponta diamantada esférica para caneta de alta rotação de numeração 1011</t>
  </si>
  <si>
    <t>Pontas de gutapercha para obturação de canais radiculares compatíveis com sistema Hand Protaper. Possui 28mm de comprimento. Embalagem com 60 pontas sortidas entre F1, F2 e F3.</t>
  </si>
  <si>
    <t>Pote Dappen de vidro.</t>
  </si>
  <si>
    <t>Resina fotopolimerizável micro-híbrida com nanopartículas Cor A1</t>
  </si>
  <si>
    <t>Resina fotopolimerizável micro-híbrida com nanopartículas Cor A2</t>
  </si>
  <si>
    <t>Resina fotopolimerizável micro-híbrida com nanopartículas Cor A3</t>
  </si>
  <si>
    <t>Resina fotopolimerizável micro-híbrida com nanopartículas Cor A3,5</t>
  </si>
  <si>
    <t>Revelador radiográfico - Frasco com 475ml</t>
  </si>
  <si>
    <t>Rolo de algodão hidrófilo prensado. Pacote com 500g</t>
  </si>
  <si>
    <t>Solução a base de Gluconato de Clorexidina a 0,12% aplicação antisséptica - frasco c/1000ml.</t>
  </si>
  <si>
    <t>Solução de verniz cavitário com flúor. Frasco 10ml.</t>
  </si>
  <si>
    <t>Sugador em PVC descartável e atóxico, com haste metálica interna, em embalagens c/ 40 sugadores.</t>
  </si>
  <si>
    <t>Material odontológico</t>
  </si>
  <si>
    <t>Fornecimento de material odontológico, a fim de atender a Atenção Básica, Hospital 
e Rede Especializada do Município.</t>
  </si>
  <si>
    <t>saude</t>
  </si>
  <si>
    <t>mobiliario</t>
  </si>
  <si>
    <t>Locação de raio x</t>
  </si>
  <si>
    <t xml:space="preserve">Construção UBS </t>
  </si>
  <si>
    <t>Contratação de empresa de engenharia civil para retomada da execução da obra UBS 
no bairro de Baixa Grande</t>
  </si>
  <si>
    <t>Saúde</t>
  </si>
  <si>
    <t>BEBEDOURO DE COLUNA - BRANCO, DUAS TORNEIRAS, COM CONTROLE DE TEMPERATURA, BANDEJA DE ÁGUA REMOVÍVEL, FORNECE ÁGUA GELADA E NATURAL, ALÇAS LATERAIS, DIMENSÕES, ALTURA: 99 CM, LARGURA: 31,3 CM, PROFUNDIDADE: 31,1, PESO: 14.8 KG, TERMOSTATO FRONTAL COM CONTROLE  GRADUAL  DE  TEMPERATURA:  ACEITA  GALÕES  DE  10  OU  20  LITROS,  APROVADO  PELO INMETRO; - 220V.</t>
  </si>
  <si>
    <t>Contratação de software</t>
  </si>
  <si>
    <t xml:space="preserve">Prestação de serviços técnicos especializados para monitoramento de dados da rede 
de Saúde do município. </t>
  </si>
  <si>
    <t>Serviço de telefonia móvel</t>
  </si>
  <si>
    <t xml:space="preserve">Contratação de serviço de telefonia móvel </t>
  </si>
  <si>
    <t>tecido</t>
  </si>
  <si>
    <t>Coleta de resíduos hospitalares</t>
  </si>
  <si>
    <t>Perícia médica</t>
  </si>
  <si>
    <t xml:space="preserve">Contratação de empresa especializada em serviços de coleta, transporte, tratamento e 
destinação final a aterro sanitário devidamente legalizado de resíduos sólidos de serviços de saúde </t>
  </si>
  <si>
    <t>Prestação de serviços especializados de perícia médica, atuação em Junta Médica 
Oficial Permanente do Município</t>
  </si>
  <si>
    <t xml:space="preserve"> Produtos/Serviços</t>
  </si>
  <si>
    <t>Monitor escolar</t>
  </si>
  <si>
    <t xml:space="preserve">Credenciamento de pessoas físicas para realização de serviços de monitor de transporte escolar, para realizar a monitoria e demais atividades acessórias do serviço de transporte escolar em atendimento aos educandos da rede municipal de ensino do município. </t>
  </si>
  <si>
    <t>CADERNO DE DESENHO CAPA DURA: Tipo espiral sem seda 60 fls,gramatura: 56 g/m² em papel offiset miolo sem pauta, tamanho: 275mmx200mm caderno cartografia e desenho capa dura   60   folhas. ITEM PERSONALIZADO COM LOGOS E BRASÃO DO MUNICÍPIO.</t>
  </si>
  <si>
    <t>CADERNO DE 12 MATÉRIAS CAPA DURA: Matérias 192 Folhas, Espiral, Folhas Pautadas. Formato: 200mm x 275mm Gramatura: 56 g/m². ITEM PERSONALIZADO COM LOGOS E BRASÃO DO MUNICÍPIO</t>
  </si>
  <si>
    <t>CADERNO PEQUENO CADERNO 1/4 CAPA DURA: Tipo costurado 80 folhas Capa dura costurado, Frontispício padrão, 80 folhas, Folhas pautadas, Produto certificado FSC, Formato: 140mm x 200mm Capa e contracapa: Papelão (750g/m²) e revestimento: Papel Couché (120g/m²), Folhas Internas 56g/m², Guarda: Kraft (110g/m²).  ITEM PERSONALIZADO COM LOGOS E BRASÃO DO MUNICÍPIO.</t>
  </si>
  <si>
    <t>MASSA DE MODELAR 90G: estojo com 06 cores. não tóxica, feita à base de amido, c/selo de segurança do INMETRO.</t>
  </si>
  <si>
    <t>TINTA GUACHE ESCOLAR: com cores primarias, Estojo com 06 frascos plástico em cores variadas de 15ml. Não tóxico c/selo de segurança     INMETRO. (Caixa com 06 frascos)</t>
  </si>
  <si>
    <t>GIZÃO DE CERA: grosso 12 cores formato anatômico redondo. c/selo de segurança do INMETRO. Dimensões mínimas do produto 12,50 comprimento x 10,50 altura x1cm largura; 120 g com selo do Inmetro</t>
  </si>
  <si>
    <t>COLA BRANCA 90G: cola branca 90gr fácil de usar, a cola em branca proporciona uma rápida aplicação. Formulação à base de água, lavável e não tóxica. Ideal para uso em papel, cartões, fotos, madeira e tecidos, proteja da luz, calor e umidade. c/selo de segurança do INMETRO.</t>
  </si>
  <si>
    <t>LÁPIS DE COR BIG (JUMBO): caixa de lápis de cor grande formato triangular confeccionado em resina plásticas e pigmentos cx c/12 unid. e acompanha apontador jumbo Atóxico. Dimensões mínimas do item 17,5cm milímetros. c/selo de segurança do INMETRO.</t>
  </si>
  <si>
    <t>LAPIS COMUM C/ 144 UND: cada caixa de lápis, contem 144 lápis preto nº 2 sextavado. Dimensões do item C x L x A: 9 x 8 x 18 centímetros. c/selo de segurança do INMETRO.</t>
  </si>
  <si>
    <t>TESOURA: media escolar 13x5cm inox com cabo de plástico, ponta arredondada, resistente e superforte. Com selo de segurança do INMETRO</t>
  </si>
  <si>
    <t>APONTADOR COM DEPÓSITO DUPLO OVAL :Depósito Duplo para Lápis e Big: equipado com um depósito duplo, permitindo que você afie tanto lápis comum quanto lápis de cor ou big com facilidade com lâmina de aço inoxidável, atóxico com dimensões (5,5x5x2,5cm) com certificado do Inmetro, caixa com 24 unidades.</t>
  </si>
  <si>
    <t>BORRACHA PONTEIRA: Branca para Lápis, c/selo de segurança do INMETRO. CAIXA COM 50 UNIDADES</t>
  </si>
  <si>
    <t>GARRAFA ALUNOS: de 500ml em plástico – tipo squeeze, ITEM PERSONALIZADO COM LOGOS E BRASÃO DO MUNICÍPIO.</t>
  </si>
  <si>
    <t>Mochila escolar P, com tres compartimentos medindo : (l-a-e) 330 mm x250 mm x100mm mochila em material resistente nylon 600 seguindo normas da ABNT NBR 10591:2008 em condições ambientais temperatura 21,1 c e umidade 64,5%, Gramatura mínima de x = 405,90 g/m e Cv = 1,21 % baseada em fios de nylon e composto também com largura de tecido não tecido e tecido plano com metodologia que chegaram no resultado de x = 154,07 cm e cv = 0,10% (apresentar laudo acreditado no INMETRO na proposta de preço), contendo um bolso principal com fechamento em zíper n° 06 medindo 0,63 cm seguindo normas da ABNT NBR 10591 ; 2008 com análise quantitativa mínima de GRAMATURA x = 176,11 g/m2 gm CV 2,31% (apresentar laudo acreditado no INMETRO na proposta de preço) , com 2 cursor do tipo niquelado nº 6, bolso sobreposto, na parte inferior frontal da bolsa um bolso med 260x210x0,32 mm com costura reforçada tipo reta com arte a ser fornecida pelo município em resistente nylon 600 seguindo normas da ABNT NBR 10591:2008 em condições ambientais temperatura 21,1 c e umidade 64,5%, Gramatura mínima de x = 405,90 g/m e Cv = 1,21 % baseada em fios de nylon e composto também com largura de tecido não tecido e tecido plano com metodologia que chegaram no resultado de x = 154,07 cm e cv = 0,10% (apresentar laudo acreditado no INMETRO na proposta de preço), com cetim, com fechamento e zíper n° 06 medindo 26 cm,1 cursor niquelado com pintura da logo em sublimação, contendo uma alça 0,30 med: 0,15 cm de mão, em fita 100% poliéster e duas alças de ombro med 0,38x0,07 cm, em material nylon 600 seguindo normas da ABNT NBR 10591:2008 em condições ambientais temperatura 21,1 c e umidade 64,5%, Gramatura mínima de x = 405,90 g/m e Cv = 1,21 % baseada em fios de nylon e composto também com largura de tecido não tecido e tecido plano com metodologia que chegaram no resultado de x = 154,07 cm e cv = 0,10% (apresentar laudo acreditado no INMETRO na proposta de preço),com acabamento em fita cbr 0,25 med: 0,80 cm em cada alça reforçada em 100% poliéster com cor a ser determinada pelo município, alças de ombro presas na parte superior da mochila em costura reta reforçada, contendo em cada alça de ombro um regulador tipo castelinho plástico reforçado tamanho 0,30 com trava para que seja feito o ajuste de acordo com a necessidade de cada aluno esse ajuste será feito com alça 0,30 cbr med: 0,37cm cada uma, que fica presa em suporte, no material Atacama uli 100% pol</t>
  </si>
  <si>
    <t>Mochila escolar M com três compartimentos medindo : (l-a-e) 380 mm x270 mm x100mm mochila em material resistente nylon 600 seguindo normas da ABNT NBR 10591:2008 em condições ambientais temperatura 21,1 c e umidade 64,5%, Gramatura mínima de x = 405,90 g/m e Cv = 1,21 % baseada em fios de nylon e composto também com largura de tecido não tecido e tecido plano com metodologia que chegaram no resultado de x = 154,07 cm e cv = 0,10% (apresentar laudo acreditado no INMETRO na proposta de preço), contendo um bolso principal com fechamento em zíper n° 06 medindo 0,63 cm seguindo normas da ABNT NBR 10591 ; 2008 com análise quantitativa mínima de GRAMATURA x = 176,11 g/m2 gm CV 2,31% (apresentar laudo acreditado no INMETRO na proposta de preço) , com 2 cursor do tipo niquelado nº 6, bolso sobreposto, na parte inferior frontal da bolsa um bolso med 260x210x0,32 mm com costura reforçada tipo reta com arte a ser fornecida pelo município em resistente nylon 600 seguindo normas da ABNT NBR 10591:2008 em condições ambientais temperatura 21,1 c e umidade 64,5%, Gramatura mínima de x = 405,90 g/m e Cv = 1,21 % baseada em fios de nylon e composto também com largura de tecido não tecido e tecido plano com metodologia que chegaram no resultado de x = 154,07 cm e cv = 0,10% (apresentar laudo acreditado no INMETRO na proposta de preço), com cetim, com fechamento e zíper n° 06 medindo 26 cm,1 cursor niquelado com pintura da logo em sublimação, contendo uma alça 0,30 med: 0,15 cm de mão, em fita 100% poliéster e duas alças de ombro med 0,38x0,07 cm, em material nylon 600 seguindo normas da ABNT NBR 10591:2008 em condições ambientais temperatura 21,1 c e umidade 64,5%, Gramatura mínima de x = 405,90 g/m e Cv = 1,21 % baseada em fios de nylon e composto também com largura de tecido não tecido e tecido plano com metodologia que chegaram no resultado de x = 154,07 cm e cv = 0,10% (apresentar laudo acreditado no INMETRO na proposta de preço),com acabamento em fita cbr 0,25 med: 0,80 cm em cada alça reforçada em 100% poliéster com cor a ser determinada pelo município, alças de ombro presas na parte superior da mochila em costura reta reforçada, contendo em cada alça de ombro um regulador tipo castelinho plástico reforçado tamanho 0,30 com trava para que seja feito o ajuste de acordo com a necessidade de cada aluno esse ajuste será feito com alça 0,30 cbr med: 0,37cm cada uma, que fica presa em suporte, no material Atacama uli 100% poli</t>
  </si>
  <si>
    <t>PASTA DE PLÁSTICO PARA O PROFESSOR: Pasta para Escritório, material PVC, apropriada para Documentos e Folhas A4, com zíper, uso Escolar, Faculdade e Trabalho, Comprimento x Largura 34 cm x 24 cm, Espessura 5 mm. Nas cores azul código: #2D4E9D e amarelo código: #FBC618. ITEM PERSONALIZADO COM LOGOS E BRASÃO DO MUNICÍPIO.</t>
  </si>
  <si>
    <t>CANETA ESFEROGRÁFICO AZUL: Caneta esferográfica 0.7 mm azul caixa com 50 unidades, escrita fina. c/selo de segurança do INMETRO.</t>
  </si>
  <si>
    <t>CANETA ESFEROGRÁFICO PRETA: Caneta esferográfica 0.7mm preta caixa com 50 unidades, escrita fina. c/selo INMETRO.</t>
  </si>
  <si>
    <t>REGUA TRANSPARENTE: medindo 30 cm régua plástica 30 cm, simples e pratica. transparente cristal. c/selo de segurança do INMETRO.</t>
  </si>
  <si>
    <t xml:space="preserve">PAPEL A4 COMUM BRANCO - MATERIAL ANTIUMIDADE, IMPERMEÁVEL, ALCALINO, BRANCO, FORMATO DE 210MM X 297MM, COM DESEMPENHO MÁXIMO PARA IMPRESSÃO A LASER (CONFORME INFORMAÇÕES TÉCNICAS CONTIDAS NA EMBALAGEM DO FABRICANTE), COM ALVURA NÃO INFERIOR A 97%, COM GRAMATURA DE 75G/M², PRODUZIDO A PARTIR DE ÁRVORES DE ÁREAS DE MANEJO SUSTENTÁVEIS (APRESENTAR O SELO DE CERTIFICAÇÃO AMBIENTAL CERFLOR OU FSC IMPRESSO NA EMBALAGEM, VETADO O USO DE ETIQUETAS OU ENCARTES); ISENTO DE CLORO ELEMENTAR. EMBALAGEM COM PROTEÇÃO ANTI-UMIDADE E PROPRIEDADES 
CONTENDO (RESMA). 500 COM TÉRMICAS, FOLHAS 
</t>
  </si>
  <si>
    <t>RESMAS</t>
  </si>
  <si>
    <t>CADERNO PERSONALIZADO GRANDE BROCHURÃO, Capa Dura, 200 mm X 275 mm, ITEM PERSONALIZADO COM LOGOS E BRASÃO DO MUNICÍPIO.</t>
  </si>
  <si>
    <t>MARCADOR PARA QUADRO BRANCO: pincel marcador para quadro branco escrita 4mm recarregável tinta à base de álcool, cores sortidas (azul/preta/vermelha)</t>
  </si>
  <si>
    <t xml:space="preserve">APAGADOR PARA QD. BRANCO: corpo em plástico de alta resistência, que comporta 2 unidades de marcador para quadro branco superfície interna em espuma e base em feltro. </t>
  </si>
  <si>
    <t>Grampeador, pintado, metal, mesa, 30 folhas, papel, 26/6.</t>
  </si>
  <si>
    <t>GRAMPO PARA GRAMPEADOR, 26/6: galvanizado, caixa com 5000 grampos.</t>
  </si>
  <si>
    <t>TINTA REABASTECEDOR ATÓXICO, A BASE DE ÁLCOOL, CORANTE ORGÂNICO, RESINAS E SOLVENTES PARA PINCEL DE QUADRO BRANCO COM QUANTIDADE MÍNIMA DE  30ml NAS CORES: azul, preto.</t>
  </si>
  <si>
    <t>FITA ADESIVA TRANSPARENTE EMPACOTAMENTO: fita empacotamento transparente 45mm x 40mt em polipropileno com adesivo de alta aderência.</t>
  </si>
  <si>
    <t>FITA DUREX TRANSPARENTE PARA USOS GERAIS, COM DIMENSÕES 12 X 40 MM</t>
  </si>
  <si>
    <t>Armação de óculos sem lente, material plástico ou metálico, utilizada para uso cênico, figurino ou adereço teatral.</t>
  </si>
  <si>
    <t>Par de asas decorativas, formato de borboleta, estrutura em arame e tecido brilhante, uso em figurinos infantis e temáticos.</t>
  </si>
  <si>
    <t>Bastão rígido com acabamento colorido, utilizado em apresentações de baliza e fanfarra escolar.</t>
  </si>
  <si>
    <t>Boina de tecido na cor vermelha, tamanho M, modelo tradicional, utilizada como parte de uniforme ou figurino artístico.</t>
  </si>
  <si>
    <t>Boina de tecido na cor branca, tamanho M, padrão simples, para uso em figurinos e apresentações culturais.</t>
  </si>
  <si>
    <t>Boné infantil, cor e estampa variáveis, tamanho aproximado 6 anos, com aba frontal e ajuste traseiro.</t>
  </si>
  <si>
    <t>Bota feminina, cano médio, material sintético, diversas numerações, indicada para figurinos, desfiles e apresentações.</t>
  </si>
  <si>
    <t>Bota masculina, cor marrom, material sintético ou couro ecológico, diversas numerações, uso cênico e temático.</t>
  </si>
  <si>
    <t>Bota feminina ou unissex, cor branca, tamanhos 37 e 39, para uso em trajes artísticos e cênicos.</t>
  </si>
  <si>
    <t>Botas cano alto, cor marrom, tamanhos 33 a 38, unidade variada, material sintético, uso para figurino temático.</t>
  </si>
  <si>
    <t>Bota coturno feminina, cor caramelo, tamanhos variados entre 33 e 38, uso cênico e vestuário de apresentação.</t>
  </si>
  <si>
    <t>Bota de vaqueiro masculina, cor caramelo, tamanhos 36 e 40, material sintético, para trajes culturais ou típicos.</t>
  </si>
  <si>
    <t>Bota feminina, cor preta, sem numeração definida, material sintético, uso decorativo ou de vestuário artístico.</t>
  </si>
  <si>
    <t>Cartola em EVA ou tecido, cor preta, acabamento com glitter, uso decorativo e em apresentações teatrais.</t>
  </si>
  <si>
    <t>Cartola em tecido, cor preta, tamanho M, modelo clássico, uso em figurino cênico e festas temáticas.</t>
  </si>
  <si>
    <t>Cartucheira cenográfica, material sintético, com ou sem fivelas decorativas, uso em figurino de espetáculos temáticos.</t>
  </si>
  <si>
    <t>Chapéu de couro na cor marrom, modelo regional, usado em trajes típicos e apresentações culturais.</t>
  </si>
  <si>
    <t>Chapéu em tecido ou palha, cor branca, tamanho M, para uso artístico, decorativo ou em eventos escolares.</t>
  </si>
  <si>
    <t>Chapéu modelo bucket, cor verde bandeira, tecido leve, uso decorativo ou como acessório cênico.</t>
  </si>
  <si>
    <t>Chapéu de palha tradicional, aba larga, uso em festas culturais, quadrilhas e apresentações regionais.</t>
  </si>
  <si>
    <t>Chapéu de pescador, cor variada, tamanho M, tecido leve, uso em apresentações temáticas e culturais.</t>
  </si>
  <si>
    <t>Chapéu feminino modelo vintage, cor preta, tamanho único, uso em figurinos temáticos e eventos culturais.</t>
  </si>
  <si>
    <t>Chicote cenográfico, cor preta, emborrachado ou em tecido trançado, uso decorativo em figurinos de época.</t>
  </si>
  <si>
    <t>Cinto de couro ou material sintético, cor variada, com fivela simples, uso decorativo e teatral.</t>
  </si>
  <si>
    <t>Pelúcia com formato de coelho, tamanho pequeno a médio, uso em apresentações infantis e encenações.</t>
  </si>
  <si>
    <t>Colar artesanal com contas coloridas e búzios, uso decorativo em figurinos típicos e cênicos.</t>
  </si>
  <si>
    <t>Coroa decorativa em plástico rígido, com brilho ou acabamento dourado, uso infantil ou em fantasias.</t>
  </si>
  <si>
    <t>Corrente metálica fina a média, cor variada, para composição de adereços cênicos ou fantasias.</t>
  </si>
  <si>
    <t>Espelho de mão, estrutura plástica, pequeno porte, uso como acessório cênico ou decorativo.</t>
  </si>
  <si>
    <t>Espingarda cenográfica, material plástico ou madeira, uso em figurinos de época ou apresentações folclóricas.</t>
  </si>
  <si>
    <t>Flores artificiais, diversas cores e tamanhos, para uso decorativo em fantasias, painéis ou figurinos.</t>
  </si>
  <si>
    <t>Gibão decorativo, modelo nordestino ou estilizado, usado em figurinos regionais e apresentações culturais.</t>
  </si>
  <si>
    <t>Boné estilo keps, aba reta ou curva, cores variadas, para uso em trajes modernos ou adereços cênicos.</t>
  </si>
  <si>
    <t>Par de luvas brancas, tecido leve, tamanho único, uso em uniformes, fanfarras ou figurinos teatrais.</t>
  </si>
  <si>
    <t>Par de luvas de renda, cor preta, sem dedos, estilo decorativo, uso em trajes artísticos e figurinos.</t>
  </si>
  <si>
    <t>Máscara introspectiva em tecido ou plástico, padrão decorativo, uso em teatro, danças ou eventos culturais.</t>
  </si>
  <si>
    <t>Par de meias brancas, tamanho M, algodão ou poliéster, uso com uniformes ou trajes artísticos.</t>
  </si>
  <si>
    <t>Par de meias de cano longo, cores variadas, uso em apresentações esportivas, figurinos ou fantasias.</t>
  </si>
  <si>
    <t>Meião esportivo, cor e tamanho variados, utilizado com trajes temáticos ou uniforme escolar.</t>
  </si>
  <si>
    <t>Meias-calças em tecido elástico, cores e tamanhos variados, uso com trajes cênicos e apresentações artísticas.</t>
  </si>
  <si>
    <t>Pelúcia decorativa em formato de melancia ou balão, uso em apresentações infantis e festas temáticas.</t>
  </si>
  <si>
    <t>Óculos de plástico, modelo redondo, cor preta, sem grau, uso cênico ou decorativo.</t>
  </si>
  <si>
    <t>Peneira de garimpo em alumínio ou plástico, tamanho médio, uso cenográfico ou como adereço rural.</t>
  </si>
  <si>
    <t>Perneira em tecido reforçado ou espuma, tamanho M, usada em fantasias de vaqueiro ou figurino rústico.</t>
  </si>
  <si>
    <t>Miçangas ou contas em formato de pérolas, uso decorativo em colares, fantasias ou adereços teatrais.</t>
  </si>
  <si>
    <t>Pompons decorativos em pelúcia branca, uso em figurinos infantis, fantasias e trajes temáticos.</t>
  </si>
  <si>
    <t>Pompons decorativos em pelúcia vermelha, uso para trajes natalinos, apresentações infantis ou eventos temáticos.</t>
  </si>
  <si>
    <t>Pelúcias em formato de porquinhos ou sombrinhas pequenas, uso decorativo infantil ou em cenografia temática.</t>
  </si>
  <si>
    <t>Rede de pesca decorativa, tamanho médio, feita em nylon ou corda, uso cenográfico ou em apresentações culturais.</t>
  </si>
  <si>
    <t>Sandália em couro sintético ou legítimo, diversas numerações, utilizada em apresentações temáticas, cênicas ou eventos culturais.</t>
  </si>
  <si>
    <t>Sandália feminina com salto, material sintético, diversas numerações, uso em figurinos de dança, teatro ou trajes temáticos.</t>
  </si>
  <si>
    <t>Sandália infantil em couro sintético, diversas numerações, uso em apresentações culturais, figurinos e eventos escolares.</t>
  </si>
  <si>
    <t>Sandália feminina, material sintético, tamanho 37/38, para uso em figurino artístico, apresentações e eventos culturais.</t>
  </si>
  <si>
    <t>Sandália feminina dourada, acabamento brilhante, diversas numerações, uso em fantasias e trajes de destaque.</t>
  </si>
  <si>
    <t>Sapatilha feminina na cor branca, diversas numerações, material sintético, utilizada em figurinos e trajes artísticos.</t>
  </si>
  <si>
    <t>Sapatilha feminina dourada, numeração 33 a 38, acabamento brilhante, uso cênico ou em fantasias.</t>
  </si>
  <si>
    <t>Sapatilha feminina verde, material sintético, numeração de 33 a 38, utilizada em figurinos ou trajes teatrais.</t>
  </si>
  <si>
    <t>Sapatilha feminina vermelha, numeração 33 a 38, uso decorativo ou artístico, material sintético.</t>
  </si>
  <si>
    <t>Sapatilha feminina preta, numeração 33 a 38, modelo básico, para compor figurinos e trajes artísticos.</t>
  </si>
  <si>
    <t>Sapatilha feminina prateada, acabamento metálico, numeração 33 a 38, uso em apresentações e trajes de fantasia.</t>
  </si>
  <si>
    <t>Sapatilha social feminina, preta, numeração 33 a 38, para trajes formais ou figurinos cênicos.</t>
  </si>
  <si>
    <t>Sapato feminino branco, material sintético, numeração entre 33 e 38, usado em apresentações ou uniformes.</t>
  </si>
  <si>
    <t>Sapato feminino tipo Moleca, cor preta, numeração 33 a 38, usado em eventos escolares ou apresentações artísticas.</t>
  </si>
  <si>
    <t>Sapato masculino preto, diversas numerações, uso cênico, escolar ou em apresentações formais.</t>
  </si>
  <si>
    <t>Sapato social feminino preto, numeração 35, 36, 37, material sintético, uso cênico e apresentações escolares.</t>
  </si>
  <si>
    <t>Sapato social masculino, diversas numerações e cores, material sintético, uso em figurinos, apresentações ou eventos culturais.</t>
  </si>
  <si>
    <t>Sapato social branco, masculino, diversas numerações, modelo básico, uso em apresentações e trajes cênicos.</t>
  </si>
  <si>
    <t>Suspensório elástico com regulagem, cores variadas, uso em fantasias, figurinos ou trajes típicos.</t>
  </si>
  <si>
    <t>Tênis branco estilo basquete, numeração 37 e 38, modelo esportivo, para uso em figurinos e eventos escolares.</t>
  </si>
  <si>
    <t>Tênis preto estilo basquete, numeração 37 e 38, modelo esportivo, para figurinos temáticos ou apresentações culturais.</t>
  </si>
  <si>
    <t>Terço decorativo em contas plásticas, uso cenográfico, litúrgico ou para adereços de apresentações culturais.</t>
  </si>
  <si>
    <t>Tiara revestida em tecido verde, para uso infantil, figurinos ou apresentações culturais.</t>
  </si>
  <si>
    <t>Tiara com laço na cor amarela, acessório infantil usado em apresentações cênicas e temáticas.</t>
  </si>
  <si>
    <t>Tiara com laço vermelho, modelo infantil decorativo, uso em apresentações escolares ou culturais.</t>
  </si>
  <si>
    <t>Turbante em tecido, modelo baiana, tamanho M, uso em figurinos típicos e apresentações folclóricas.</t>
  </si>
  <si>
    <t>Vela decorativa ou litúrgica, uso em cenografia, ambientação ou festas culturais.</t>
  </si>
  <si>
    <t>Viseira em tecido ou plástico, cores variadas, usada em figurinos, trajes escolares ou apresentações esportivas.</t>
  </si>
  <si>
    <t>Peças para acabamento de colarinhos, entretela ou reforço, para confecção de vestuário.</t>
  </si>
  <si>
    <t>Tecido tipo feltro, cor branca, composição 100% poliéster, aplicação escolar, decorativa e artesanal.</t>
  </si>
  <si>
    <t>Tecido tipo feltro, cor amarela, composição 100% poliéster, aplicação escolar, decorativa e artesanal.</t>
  </si>
  <si>
    <t>Tecido tipo feltro, cor azul turquesa, composição 100% poliéster, aplicação artesanal e adereços.</t>
  </si>
  <si>
    <t>Tecido tipo feltro, cor laranja, composição 100% poliéster, uso decorativo, escolar e artístico.</t>
  </si>
  <si>
    <t>Tecido tipo feltro, cor marrom, poliéster, uso em painéis escolares, trajes e máscaras temáticas.</t>
  </si>
  <si>
    <t>Tecido tipo feltro, cor verde bandeira, composição sintética, ideal para adereços e decorações.</t>
  </si>
  <si>
    <t>Tecido tipo feltro, cor verde claro, composição 100% poliéster, uso em painéis e cenografia infantil.</t>
  </si>
  <si>
    <t>Tecido tipo feltro, cor verde escuro, sintético, indicado para artesanato e decoração de festas.</t>
  </si>
  <si>
    <t>Tecido tipo feltro, cor vermelha, poliéster, uso comum em eventos, fantasias e painéis escolares.</t>
  </si>
  <si>
    <t>Fio de lã na cor amarela, textura macia, uso em tricô, crochê e adereços decorativos.</t>
  </si>
  <si>
    <t>Fio de lã na cor vermelha, espessura média, uso artesanal e em confecção de peças cênicas.</t>
  </si>
  <si>
    <t>Tecido brim, cor CARAMELHO, algodão resistente, indicado para calças, jaquetas e uniformes.</t>
  </si>
  <si>
    <t>Tecido cetim, cor TECIDO CETIM ESTAMPADO JORNAL, acabamento acetinado, composição sintética, uso decorativo, em vestuário e figurinos.</t>
  </si>
  <si>
    <t>Tecido de pelúcia, cor bege, toque macio, composição sintética, indicado para confecção e decoração temática.</t>
  </si>
  <si>
    <t>Tecido de pelúcia, cor preta, toque macio, composição sintética, indicado para confecção e decoração temática.</t>
  </si>
  <si>
    <t>Tecido napa, cor marrom, sintético, aspecto de couro, indicado para acabamento de acessórios e painéis.</t>
  </si>
  <si>
    <t>Tecido Oxford, cor azul turquesa, composição poliéster, indicado para confecção e decoração.</t>
  </si>
  <si>
    <t>Tecido Oxford, cor bege com elastano, maleável, indicado para figurinos e vestuário.</t>
  </si>
  <si>
    <t>Tecido Oxford, cor cinza, composição poliéster, indicado para confecção e decoração.</t>
  </si>
  <si>
    <t>Tecido Oxford, cor laranja, composição poliéster, indicado para confecção e decoração.</t>
  </si>
  <si>
    <t>Tecido Oxford, cor verde, composição poliéster, indicado para confecção e decoração.</t>
  </si>
  <si>
    <t>Tecido Oxford, cor verde bandeira, composição poliéster, indicado para confecção e decoração.</t>
  </si>
  <si>
    <t>Tecido tricoline, cor azul, composição 100% algodão, gramatura leve, indicado para costura e artesanato.</t>
  </si>
  <si>
    <t>Tecido tricoline, cor bege, composição 100% algodão, gramatura leve, indicado para costura e artesanato.</t>
  </si>
  <si>
    <t>Tecido tricoline, cor branca, composição 100% algodão, gramatura leve, indicado para costura e artesanato.</t>
  </si>
  <si>
    <t>Tecido two way, cor azul turquesa, com elastano, indicado para confecção de vestuário com elasticidade.</t>
  </si>
  <si>
    <t>Tecido two way, listrado, cor terra, com elastano, indicado para confecção de peças ajustadas.</t>
  </si>
  <si>
    <t>Tecido two way, cor crú, com elastano, indicado para vestuário e figurinos.</t>
  </si>
  <si>
    <t>Tecido two way, cor amarela, com elastano, indicado para confecção de roupas com caimento.</t>
  </si>
  <si>
    <t>Tecido two way, cor amarelo limão, com elastano, indicado para figurinos e vestuário.</t>
  </si>
  <si>
    <t>Tecido two way, cor azul, com elastano, indicado para confecção de roupas com elasticidade</t>
  </si>
  <si>
    <t>Tecido two way, cor azul celeste, com elastano, indicado para figurinos e vestuário.</t>
  </si>
  <si>
    <t>Tecido two way, cor azul claro, com elastano, indicado para figurinos e confecção.</t>
  </si>
  <si>
    <t>Tecido two way, cor azul royal, com elastano, indicado para confecção de roupas com caimento ajustado.</t>
  </si>
  <si>
    <t>Tecido two way, cor bege, com elastano, indicado para figurinos e vestuário.</t>
  </si>
  <si>
    <t>Tecido two way, cor branca, com elastano, indicado para confecção de roupas justas.</t>
  </si>
  <si>
    <t>Tecido two way, cor laranja, com elastano, indicado para confecção de vestuário e figurinos.</t>
  </si>
  <si>
    <t>Tecido two way, cor lilás, com elastano, indicado para confecção de roupas com caimento ajustado.</t>
  </si>
  <si>
    <t>Tecido two way, cor marrom, com elastano, indicado para roupas de figurino e vestuário cênico.</t>
  </si>
  <si>
    <t>Tecido two way, cor preta, com elastano, indicado para roupas com modelagem ajustada.</t>
  </si>
  <si>
    <t>Tecido two way, cor rosa, com elastano, indicado para roupas com elasticidade e conforto.</t>
  </si>
  <si>
    <t>Tecido two way, cor terra, com elastano, indicado para figurinos e decoração.</t>
  </si>
  <si>
    <t>Tecido two way, cor verde, com elastano, indicado para confecção de roupas com elasticidade.</t>
  </si>
  <si>
    <t>Tecido two way, cor verde bandeira, com elastano, indicado para figurinos e decoração.</t>
  </si>
  <si>
    <t>Tecido two way, cor verde claro, com elastano, indicado para roupas com caimento e elasticidade.</t>
  </si>
  <si>
    <t>Tecido two way, cor verde limão, com elastano, indicado para figurinos e vestuário temático.</t>
  </si>
  <si>
    <t>Tecido two way, cor vermelha, com elastano, indicado para vestuário ajustado e decoração cênica.</t>
  </si>
  <si>
    <t>Tecido two way, cor terroso, com elastano, indicado para figurinos, cenografia e decoração.</t>
  </si>
  <si>
    <t>Tecido xadrez nas cores preta e vermelha, padrão quadriculado, indicado para vestuário e decoração temática.</t>
  </si>
  <si>
    <t>Tecido xadrez na cor vermelha, padrão quadriculado, indicado para figurinos e adereços decorativos.</t>
  </si>
  <si>
    <t>Gravata na cor amarela, modelo tradicional, indicada para compor figurino ou uniforme.</t>
  </si>
  <si>
    <t>Gravata nas cores do Brasil, padrão temático, indicada para uso cívico, escolar ou eventos comemorativos.</t>
  </si>
  <si>
    <t>Gravata verde bandeira, modelo tradicional, indicada para eventos cívicos e figurinos escolares.</t>
  </si>
  <si>
    <t>Gravata na cor azul royal, modelo tradicional, indicada para uso temático ou institucional.</t>
  </si>
  <si>
    <t>Gravata na cor verde, modelo tradicional, indicada para compor figurinos e adereços de eventos.</t>
  </si>
  <si>
    <t>Gravata masculina preta, tamanho único, indicada para figurino padrão e uso institucional.</t>
  </si>
  <si>
    <t>Gravata na cor bege, modelo tradicional, indicada para uso temático ou formal.</t>
  </si>
  <si>
    <t>Viés dourado, acabamento têxtil decorativo, indicado para finalização de peças, fantasias e adereços.</t>
  </si>
  <si>
    <t>AGULHA COSTURA Especificação : material: aço niquelado tamanho medio agulha de mão</t>
  </si>
  <si>
    <t>Metal com niquelagem e ponta afiada; Cabeça de plástico colorido; comprimento: ~10?mm; Embalagem: 100 unidades por caixa.</t>
  </si>
  <si>
    <t>Fibra de algodão 100%, cor branca (CATMAT não discrimina cor); Largura aproximada: 5?cm; Apresentação: rolo artesanal (10?m típico).</t>
  </si>
  <si>
    <t>“Passamanaria tipo bico ou renda de algodão, largura 5?cm, composição recomendada 100% algodão mercerizado, cor marrom, rolo ou peça de 10 metros, acabamento em renda bordada, resistente ao manuseio e fácil aplicação em costura ou colagem.”</t>
  </si>
  <si>
    <t>“Passamanaria de algodão bordado, largura 5?cm, composição 100% algodão mercerizado, cor vinho, comprimento de 10 metros, tipo renda/bico ornamental, uso em acabamento de vestuário ou decoração.”</t>
  </si>
  <si>
    <t>Fita decorativa em tecido bordado;</t>
  </si>
  <si>
    <t>Fita metálica decorativa dourada; Comprimento da espessura: 20?m rolo; Aplicação ornamental.</t>
  </si>
  <si>
    <t>PEÇAS</t>
  </si>
  <si>
    <t>“Passamanaria metálica (algodão?±?viscose com acabamento metalizado), cor prateada, largura aprox. 10–20?mm (se possível confirmar), rolo de 20 metros, composição estimada: 80% algodão e 20% metalizado, uso em decoração, trajes festivos ou artesanato.”</t>
  </si>
  <si>
    <t>Material: plástico resinado; Diâmetro: ~12?mm; Cor: azul claro (complemento);</t>
  </si>
  <si>
    <t>Material: plástico resinado; Diâmetro: ~12?mm; Cor: azul marinho (complemento);</t>
  </si>
  <si>
    <t>Material: plástico resinado; Diâmetro: ~12?mm; Cor: azul royal (complemento);</t>
  </si>
  <si>
    <t>Material: plástico resinado; Diâmetro: ~12?mm; Cor: bege (complemento);</t>
  </si>
  <si>
    <t>Material: plástico resinado; Diâmetro: ~12?mm; Cor: caramelo (complemento);</t>
  </si>
  <si>
    <t>Material: plástico resinado; Diâmetro: ~12?mm; Cor: dourada (complemento);</t>
  </si>
  <si>
    <t>Material: plástico resinado; Diâmetro: ~12?mm; Cor: marrom (complemento);</t>
  </si>
  <si>
    <t>Material: plástico resinado; Diâmetro: ~12?mm; Cor: preta (complemento);</t>
  </si>
  <si>
    <t>Material: plástico resinado; Diâmetro: ~12?mm; Cor: verde (complemento);</t>
  </si>
  <si>
    <t>Material: plástico resinado; Diâmetro: ~12?mm; Cor: verde lodo (complemento);</t>
  </si>
  <si>
    <t>Material: plástico resinado; Diâmetro: ~12?mm; Cor: vermelha (complemento);</t>
  </si>
  <si>
    <t>Botão para costura, nº 12 (˜ 12 mm de diâmetro), material plástico/resina, 4 furos, cor preta, acabamento brilho/fosco, resistente à lavagem doméstica. Embalagem: pacote com 100 unid.</t>
  </si>
  <si>
    <t>Botão para costura, nº 18 (˜ 11–12 mm), plástico/resina, 4 furos, cor branca, acabamento brilho/fosco, para vestuário em geral. Embalagem: pacote com 100 unid.</t>
  </si>
  <si>
    <t>Botão para costura, nº 36 (˜ 23 mm), plástico/resina (ou metalizado), 2 ou 4 furos (especificar), cor dourada, indicado para casacos/blazers. Embalagem: pacote com 50 unid. (ou conforme catálogo)</t>
  </si>
  <si>
    <t>Botão para costura, nº 36 (˜ 23 mm), plástico/resina, 2 ou 4 furos, cor vinho, acabamento brilho/fosco. Embalagem: pacote com 50 unid.</t>
  </si>
  <si>
    <t>Botão para costura, nº 36 (˜ 23 mm), plástico/resina, transparente, 2 ou 4 furos, resistente à lavagem doméstica. Embalagem: pacote com 50 unid.</t>
  </si>
  <si>
    <t>Botão para camisa, nº 18 (˜ 11–12 mm), 4 furos, material plástico/resina, cor bege, acabamento brilho/fosco. Embalagem: pacote com 100 unid.</t>
  </si>
  <si>
    <t>Botão para costura, nº 18 (˜ 11–12 mm), 4 furos, plástico/resina, cor azul royal, acabamento brilho/fosco. Embalagem: pacote com 100 unid.</t>
  </si>
  <si>
    <t>Botão para costura, nº 18 (˜ 11–12 mm), 4 furos, transparente, plástico/resina, resistente à lavagem doméstica. Embalagem: pacote com 100 unid.</t>
  </si>
  <si>
    <t>Chaton oval, tamanho grande (mín. 18 x 25 mm), material acrílico ou vidro lapidado, cor amarela, facetado, própria para colagem/costura em fantasias e vestuário. Embalagem: sachê com 50 unid. (ou conforme catálogo)</t>
  </si>
  <si>
    <t>Chaton oval, = 18 x 25 mm, acrílico/vidro, cor azul, facetado, para colagem/costura. Embalagem: sachê com 50 unid.</t>
  </si>
  <si>
    <t>Chaton oval =18×25?mm, acrílico ou vidro facetado, cor verde; para aplicação em vestuário/acessórios; pacote c/50 unid.</t>
  </si>
  <si>
    <t>Colchete gancho nº 14/15, latão, resistente, aplicação em faixa para saia; embalagem: caixa com 72 unid.</t>
  </si>
  <si>
    <t>Tira/elástico plano de tecido com borracha interna; largura 3?cm; rolo de 10?m; para confecção vestuária.</t>
  </si>
  <si>
    <t>Como acima, largura 5?cm; rolo de 10?m; resistente e flexível.</t>
  </si>
  <si>
    <t>Tira com largura 29?mm, rolo parcial de 10?m (embalagem de 25?m disponível), uso geral em costura.</t>
  </si>
  <si>
    <t>Largura 7?mm, rolo parcial de 10?m (emb. até 100?m); ideal para costuras leves e finalizações.</t>
  </si>
  <si>
    <t>Fita de cetim ou poliéster, largura 2?cm, cor branca; acabamento acetinado; rolo de 10?m; uso em acabamentos.</t>
  </si>
  <si>
    <t>PEÇA</t>
  </si>
  <si>
    <t>Cetim sintético, largura 4?cm, cor vermelha, brilho suave; rolo de 10?m usado em decoração e embrulho.</t>
  </si>
  <si>
    <t>Cetim sintético, largura padrão (˜10?mm ou conforme catálogo), rolo de 10?m; cor amarela viva.</t>
  </si>
  <si>
    <t>Cetim sintético, largura padrão, rolo de 10?m; cor azul intensa; usada em decoração e artesanato.</t>
  </si>
  <si>
    <t>Cetim sintético, largura padrão, rolo de 10?m; cor branca; usada em decoração e artesanato.</t>
  </si>
  <si>
    <t>Cetim sintético, largura padrão, rolo de 10?m; cor verde; usada em decoração e artesanato.</t>
  </si>
  <si>
    <t>Cetim sintético, largura padrão, rolo de 10?m; cor amarela; usada em decoração e artesanato.</t>
  </si>
  <si>
    <t>Cetim sintético, largura padrão, rolo de 10?m; cor azul; usada em decoração e artesanato.</t>
  </si>
  <si>
    <t>Cetim sintético, largura padrão, rolo de 10?m; cor dourada; usada em decoração e artesanato.</t>
  </si>
  <si>
    <t>Cetim sintético, largura ~15?mm; cor (especifique: ex. padrão); rolo de 10?m; uso em acabamento.</t>
  </si>
  <si>
    <t>Cetim sintético, largura ~15?mm; cor verde; rolo de 10?m; acabamento acetinado.</t>
  </si>
  <si>
    <t>Cetim sintético, largura ~15?mm; cor vermelha; rolo de 10?m; acabamento acetinado.</t>
  </si>
  <si>
    <t>Fita metálica decorativa cor dourada; largura ~2?cm (se informada), num rolo padrão (10?m); uso artesanal e decoração.</t>
  </si>
  <si>
    <t>Fita cetim ou poliéster, largura 2?cm, cor verde; rolo 10?m; acabamento acetinado/resistente.</t>
  </si>
  <si>
    <t>Fita cetim ou poliéster, largura 2?cm, cor vermelha; rolo 10?m; acabamento acetinado/resistente.</t>
  </si>
  <si>
    <t>Fita em nylon ou cetim, largura ~10?mm, comprimento ~40?cm (origem tradicional); cores diversas (ex: branca/amarela etc.), geralmente com frase impressa.</t>
  </si>
  <si>
    <t>Cetim sintético, largura ~9?mm (nº?3), cor amarela, rolo de 10?m; uso para laços ou acabamento fino.</t>
  </si>
  <si>
    <t>Cetim sintético, largura ~9?mm (nº?3), cor azul, rolo de 10?m; uso para laços ou acabamento fino.</t>
  </si>
  <si>
    <t>Cetim sintético, largura ~9?mm (nº?3), cor laranja, rolo de 10?m; uso para laços ou acabamento fino.</t>
  </si>
  <si>
    <t>Cetim sintético, largura ~9?mm (nº?3), cor rosa, rolo de 10?m; uso para laços ou acabamento fino.</t>
  </si>
  <si>
    <t>Cetim sintético, largura ~9?mm (nº?3), cor verde, rolo de 10?m; uso para laços ou acabamento fino.</t>
  </si>
  <si>
    <t>Franja têxtil ou fios, largura 1?cm, cor bege; aplicação em acabamentos; rolo de 10?m ou a peça.</t>
  </si>
  <si>
    <t>Largura 1?cm, fios metálicos ou acetinados, cor dourada; acabamento decorativo em vestuário ou artesanato.</t>
  </si>
  <si>
    <t>Franja com fios têxteis, largura 1?cm, cor marrom; uso em acabamentos decorativos ou bordas.</t>
  </si>
  <si>
    <t>Franja de fios ou fita trançada, largura 2?cm, cor dourada; para acabamento de roupa ou artesanato decorado.</t>
  </si>
  <si>
    <t>Mesma descrição anterior, porém largura 4?cm; cor metálica dourada.</t>
  </si>
  <si>
    <t>Franja de largura 4?cm, fios metálicos prata ou acetinados; acabamento sofisticado.</t>
  </si>
  <si>
    <t>Fita ou galão trançado tipo passamanaria, cor dourada, com franja; largura informada (ex: 7,5?cm); rolo 5?m ou 10?m.</t>
  </si>
  <si>
    <t>Passamanaria tipo galão, largura ~2?cm, cor combinada bege e marrom; rolo de 10?m; para decoração e acabamento.</t>
  </si>
  <si>
    <t>Galão metálico, largura 4?cm, cor dourada, rolo de 10?m; aplicação em cenografia e arte.</t>
  </si>
  <si>
    <t>Passamanaria metálica, largura ~2?cm, cor dourada, composição algodão/metálico; aplicada em decoração e trajes.</t>
  </si>
  <si>
    <t>Passamanaria metálica, largura ~2?cm, cor prata, composição algodão/metálico; aplicada em decoração e trajes.</t>
  </si>
  <si>
    <t>Passamanaria metálica, largura ~2?cm, cor vermelho com dourado, composição algodão/metálico; aplicada em decoração e trajes.</t>
  </si>
  <si>
    <t>Tecido lamê metálico 100% poliéster, brilho dourado, largura padrão (~1,5?m), comprimento: 5?m. Uso em trajes, fantasias ou decoração de eventos.</t>
  </si>
  <si>
    <t>Linha de costura 100% poliéster, cor crua (natural/off-white), tipo reta, cone padrão para máquina.</t>
  </si>
  <si>
    <t>TUBOS</t>
  </si>
  <si>
    <t>Linha de costura 100% poliéster, cor amarelo claro (natural/off-white), tipo reta, cone padrão para máquina.</t>
  </si>
  <si>
    <t>Linha de costura 100% poliéster, cor amarelo ouro (natural/off-white), tipo reta, cone padrão para máquina.</t>
  </si>
  <si>
    <t>Linha de costura 100% poliéster, cor azul (natural/off-white), tipo reta, cone padrão para máquina.</t>
  </si>
  <si>
    <t>Linha de costura 100% poliéster, cor azul claro (natural/off-white), tipo reta, cone padrão para máquina.</t>
  </si>
  <si>
    <t>Linha de costura 100% poliéster, cor azul cobalte (natural/off-white), tipo reta, cone padrão para máquina.</t>
  </si>
  <si>
    <t>Linha de costura 100% poliéster, cor azul marinho (natural/off-white), tipo reta, cone padrão para máquina.</t>
  </si>
  <si>
    <t>Linha de costura 100% poliéster, cor azul royal (natural/off-white), tipo reta, cone padrão para máquina.</t>
  </si>
  <si>
    <t>Linha de costura 100% poliéster, cor bege (natural/off-white), tipo reta, cone padrão para máquina.</t>
  </si>
  <si>
    <t>Linha de costura 100% poliéster, cor branca (natural/off-white), tipo reta, cone padrão para máquina.</t>
  </si>
  <si>
    <t>Linha de costura 100% poliéster, cor cinza (natural/off-white), tipo reta, cone padrão para máquina.</t>
  </si>
  <si>
    <t>Linha de costura 100% poliéster, cor creme (natural/off-white), tipo reta, cone padrão para máquina.</t>
  </si>
  <si>
    <t>Linha de costura 100% poliéster, cor dourada (natural/off-white), tipo reta, cone padrão para máquina.</t>
  </si>
  <si>
    <t>Linha de costura 100% poliéster, cor laranja (natural/off-white), tipo reta, cone padrão para máquina.</t>
  </si>
  <si>
    <t>Linha de costura 100% poliéster, cor lilás (natural/off-white), tipo reta, cone padrão para máquina.</t>
  </si>
  <si>
    <t>Linha de costura 100% poliéster, cor marrom (natural/off-white), tipo reta, cone padrão para máquina.</t>
  </si>
  <si>
    <t>Linha de costura 100% poliéster, cor nude (natural/off-white), tipo reta, cone padrão para máquina.</t>
  </si>
  <si>
    <t>Linha de costura 100% poliéster, cor preta (natural/off-white), tipo reta, cone padrão para máquina.</t>
  </si>
  <si>
    <t>Linha de costura 100% poliéster, cor rosa (natural/off-white), tipo reta, cone padrão para máquina.</t>
  </si>
  <si>
    <t>Linha de costura 100% poliéster, cor terra (natural/off-white), tipo reta, cone padrão para máquina.</t>
  </si>
  <si>
    <t>Linha de costura 100% poliéster, cor terra cota (natural/off-white), tipo reta, cone padrão para máquina.</t>
  </si>
  <si>
    <t>Linha de costura 100% poliéster, cor verde royal (natural/off-white), tipo reta, cone padrão para máquina.</t>
  </si>
  <si>
    <t>Linha de costura 100% poliéster, cor verde bandeira (natural/off-white), tipo reta, cone padrão para máquina.</t>
  </si>
  <si>
    <t>Linha de costura 100% poliéster, cor verde claro (natural/off-white), tipo reta, cone padrão para máquina.</t>
  </si>
  <si>
    <t>Linha de costura 100% poliéster, cor verde escuro (natural/off-white), tipo reta, cone padrão para máquina.</t>
  </si>
  <si>
    <t>Linha de costura 100% poliéster, cor verde esmeralda (natural/off-white), tipo reta, cone padrão para máquina.</t>
  </si>
  <si>
    <t>Linha de costura 100% poliéster, cor verde limão (natural/off-white), tipo reta, cone padrão para máquina.</t>
  </si>
  <si>
    <t>Linha de costura 100% poliéster, cor verde militar (natural/off-white), tipo reta, cone padrão para máquina.</t>
  </si>
  <si>
    <t>Linha de costura 100% poliéster, cor vermelha (natural/off-white), tipo reta, cone padrão para máquina.</t>
  </si>
  <si>
    <t>Linha de costura 100% poliéster, cor vinho (natural/off-white), tipo reta, cone padrão para máquina.</t>
  </si>
  <si>
    <t>Fio 100% poliéster, tex ~27, cor amarelo ouro, rolo cone (~1?kg ou ~3000?yds); para acabamento com máquina overlock.</t>
  </si>
  <si>
    <t>Fio 100% poliéster, tex ~27, cor verde louro, rolo cone (~1?kg ou ~3000?yds); para acabamento com máquina overlock.</t>
  </si>
  <si>
    <t>Fio 100% poliéster, tex ~27, cor cru, rolo cone (~1?kg ou ~3000?yds); para acabamento com máquina overlock.</t>
  </si>
  <si>
    <t>Fio 100% poliéster, tex ~27, cor amarela, rolo cone (~1?kg ou ~3000?yds); para acabamento com máquina overlock.</t>
  </si>
  <si>
    <t>Fio 100% poliéster, tex ~27, cor amarelo claro, rolo cone (~1?kg ou ~3000?yds); para acabamento com máquina overlock.</t>
  </si>
  <si>
    <t>Fio 100% poliéster, tex ~27, cor azul, rolo cone (~1?kg ou ~3000?yds); para acabamento com máquina overlock.</t>
  </si>
  <si>
    <t>Fio 100% poliéster, tex ~27, cor azul claro, rolo cone (~1?kg ou ~3000?yds); para acabamento com máquina overlock.</t>
  </si>
  <si>
    <t>Fio 100% poliéster, tex ~27, cor azul cobalte, rolo cone (~1?kg ou ~3000?yds); para acabamento com máquina overlock.</t>
  </si>
  <si>
    <t>Fio 100% poliéster, tex ~27, cor azul marinho, rolo cone (~1?kg ou ~3000?yds); para acabamento com máquina overlock.</t>
  </si>
  <si>
    <t>Fio 100% poliéster, tex ~27, cor azul royal, rolo cone (~1?kg ou ~3000?yds); para acabamento com máquina overlock.</t>
  </si>
  <si>
    <t>Fio 100% poliéster, tex ~27, cor bege, rolo cone (~1?kg ou ~3000?yds); para acabamento com máquina overlock.</t>
  </si>
  <si>
    <t>Fio 100% poliéster, tex ~27, cor branca, rolo cone (~1?kg ou ~3000?yds); para acabamento com máquina overlock.</t>
  </si>
  <si>
    <t>Fio 100% poliéster, tex ~27, cor cinza, rolo cone (~1?kg ou ~3000?yds); para acabamento com máquina overlock.</t>
  </si>
  <si>
    <t>Fio 100% poliéster, tex ~27, cor creme, rolo cone (~1?kg ou ~3000?yds); para acabamento com máquina overlock.</t>
  </si>
  <si>
    <t>Fio 100% poliéster, tex ~27, cor dourada, rolo cone (~1?kg ou ~3000?yds); para acabamento com máquina overlock.</t>
  </si>
  <si>
    <t>Fio 100% poliéster, tex ~27, cor laranja, rolo cone (~1?kg ou ~3000?yds); para acabamento com máquina overlock.</t>
  </si>
  <si>
    <t>Fio 100% poliéster, tex ~27, corlilás, rolo cone (~1?kg ou ~3000?yds); para acabamento com máquina overlock.</t>
  </si>
  <si>
    <t>Fio 100% poliéster, tex ~27, cormarrom, rolo cone (~1?kg ou ~3000?yds); para acabamento com máquina overlock.</t>
  </si>
  <si>
    <t>Fio 100% poliéster, tex ~27, cor nude, rolo cone (~1?kg ou ~3000?yds); para acabamento com máquina overlock.</t>
  </si>
  <si>
    <t>Fio 100% poliéster, tex ~27, cor preta, rolo cone (~1?kg ou ~3000?yds); para acabamento com máquina overlock.</t>
  </si>
  <si>
    <t>Fio 100% poliéster, tex ~27, cor rosa, rolo cone (~1?kg ou ~3000?yds); para acabamento com máquina overlock.</t>
  </si>
  <si>
    <t>Fio 100% poliéster, tex ~27, cor terra, rolo cone (~1?kg ou ~3000?yds); para acabamento com máquina overlock.</t>
  </si>
  <si>
    <t>Fio 100% poliéster, tex ~27, cor verde, rolo cone (~1?kg ou ~3000?yds); para acabamento com máquina overlock.</t>
  </si>
  <si>
    <t>Fio 100% poliéster, tex ~27, cor verde bandeira, rolo cone (~1?kg ou ~3000?yds); para acabamento com máquina overlock.</t>
  </si>
  <si>
    <t>Fio 100% poliéster, tex ~27, cor verde claro, rolo cone (~1?kg ou ~3000?yds); para acabamento com máquina overlock.</t>
  </si>
  <si>
    <t>Fio 100% poliéster, tex ~27, cor verde limão, rolo cone (~1?kg ou ~3000?yds); para acabamento com máquina overlock.</t>
  </si>
  <si>
    <t>Fio 100% poliéster, tex ~27, cor verde militar, rolo cone (~1?kg ou ~3000?yds); para acabamento com máquina overlock.</t>
  </si>
  <si>
    <t>Fio 100% poliéster, tex ~27, cor vermelha, rolo cone (~1?kg ou ~3000?yds); para acabamento com máquina overlock.</t>
  </si>
  <si>
    <t>Fio 100% poliéster, tex ~27, cor vinho, rolo cone (~1?kg ou ~3000?yds); para acabamento com máquina overlock.</t>
  </si>
  <si>
    <t>Fio 100% poliéster, tex ~27, cor terra cota, rolo cone (~1?kg ou ~3000?yds); para acabamento com máquina overlock.</t>
  </si>
  <si>
    <t>Fio 100% poliéster, tex ~27, cor verde esmeralda, rolo cone (~1?kg ou ~3000?yds); para acabamento com máquina overlock.</t>
  </si>
  <si>
    <t>Fita metálica decorativa/prateada ou dourada, largura ~10?mm, rolo 10?m, para acabamento decorativo.</t>
  </si>
  <si>
    <t>Fita metálica decorativa/ na cor dourada, largura ~10?mm, rolo 10?m, para acabamento decorativo.</t>
  </si>
  <si>
    <t>Fita decorativa tipo bico, largura 7?cm, cor dourada, rolo 10?m; uso em bordado ou acabamento artesanal.</t>
  </si>
  <si>
    <t>Franja metálica larga (franjão), dourada, rolo de 10?m; para decoração ou trajes festivos.</t>
  </si>
  <si>
    <t>Tirinha de cetim ou poliéster de 5?mm, cor dourada, usadas em bordados ou acabamento fino.</t>
  </si>
  <si>
    <t>Cetim sintético, largura ~20?mm (n.º 5 ou 15?mm), cor branca, rolo de 10?m; excelente acabamento acetinado.</t>
  </si>
  <si>
    <t>Chaton (pedraria facetada) para borda, cor vermelha, tamanho médio/grande; para colagem/costura em acessórios.</t>
  </si>
  <si>
    <t>Mix de pedrarias acrílicas ou vidro, cor dourada, diversos tamanhos; pacote com 50?a?100 unid.</t>
  </si>
  <si>
    <t>Pacote com variedade de formatos e tamanhos, todas douradas.</t>
  </si>
  <si>
    <t>Mistura de pedrarias em cor prateada, tamanhos diversos para aplicações artesanais.</t>
  </si>
  <si>
    <t>Tecido peluciado 100% poliéster, tipo velboa, cor creme, usado em artesanato e confecção, 1,40m largura</t>
  </si>
  <si>
    <t>Tecido peluciado 100% poliéster, tipo velboa, cor laranja, usado em artesanato e confecção, 1,40m largura</t>
  </si>
  <si>
    <t>Pena de ganso natural branca, desidratada, pacote com 50 a 100 unidades</t>
  </si>
  <si>
    <t>Pena decorativa tipo “mão gorda grande”, cor amarela, pacote com 12 unidades</t>
  </si>
  <si>
    <t>Pena decorativa tipo “mão gorda grande”, cor azul, pacote com 12 unidades</t>
  </si>
  <si>
    <t>Pena decorativa tipo “mão gorda grande”, cor azul royal, pacote com 12 unidades</t>
  </si>
  <si>
    <t>Sianinha com brilho dourado, 1?cm de largura, rolo com 10 metros</t>
  </si>
  <si>
    <t>Sianinha com brilho prata, 1?cm largura, rolo com 10 metros</t>
  </si>
  <si>
    <t>Sianinha trançada dourada metálica, ~1?cm de largura, rolo com 10 metros</t>
  </si>
  <si>
    <t>Sianinha de poliéster, cor vermelha, 1 cm de largura, rolo com 10 metros</t>
  </si>
  <si>
    <t>TNT laminado 60g/m², metalizado liso, cor dourada, para decoração ou artesanato</t>
  </si>
  <si>
    <t>TNT laminado 60g/m², metalizado liso, cor prata, para decoração ou artesanato</t>
  </si>
  <si>
    <t>TNT 40g a 80g, cor azul claro</t>
  </si>
  <si>
    <t>TNT 40g a 80g, cor azul escuro</t>
  </si>
  <si>
    <t>TNT 40g a 80g, cor branca</t>
  </si>
  <si>
    <t>Cordão torcido tipo São Francisco, 5?mm a 8?mm, cor dourada</t>
  </si>
  <si>
    <t>Cordão torcido tipo São Francisco, 5?mm a 8?mm, cor prata</t>
  </si>
  <si>
    <t>Cordão torcido com espessura média (~6mm), cor dourada</t>
  </si>
  <si>
    <t>Cordão torcido com espessura média (~6mm), cor preto</t>
  </si>
  <si>
    <t>Zíper comum, material sintético, cor cru, comprimento 40 cm, com cursor plástico/metal</t>
  </si>
  <si>
    <t>Zíper de 10 cm, cor preta, material sintético, com cursor</t>
  </si>
  <si>
    <t>Zíper invisível nº 20, cor verde limão, com cursor</t>
  </si>
  <si>
    <t>Zíper invisível nº 20, cor vermelha, com cursor</t>
  </si>
  <si>
    <t>Zíper invisível nº 25, cor azul royal</t>
  </si>
  <si>
    <t>Zíper invisível nº 25, cor abranca</t>
  </si>
  <si>
    <t>Zíper invisível nº 25, cor cinza</t>
  </si>
  <si>
    <t>Zíper invisível nº 40, cor amarela</t>
  </si>
  <si>
    <t>Zíper invisível nº 40, cor azul</t>
  </si>
  <si>
    <t>Zíper invisível nº 40, cor verde bandeira</t>
  </si>
  <si>
    <t>Zíper nº 15, cor azul marinho, com cursor</t>
  </si>
  <si>
    <t>Zíper nº 15, cor amarela, com cursor</t>
  </si>
  <si>
    <t>Zíper nº 15, cor azul , com cursor</t>
  </si>
  <si>
    <t>Zíper nº 15, cor azul claro, com cursor</t>
  </si>
  <si>
    <t>Zíper nº 15, cor azul escuro, com cursor</t>
  </si>
  <si>
    <t>Zíper nº 15, cor azul royal, com cursor</t>
  </si>
  <si>
    <t>Zíper nº 15, cor bege, com cursor</t>
  </si>
  <si>
    <t>Zíper nº 15, cor branca, com cursor</t>
  </si>
  <si>
    <t>Zíper nº 15, cor lilás, com cursor</t>
  </si>
  <si>
    <t>Zíper nº 15, cor marrom, com cursor</t>
  </si>
  <si>
    <t>Zíper nº 15, cor nude, com cursor</t>
  </si>
  <si>
    <t>Zíper nº 15, cor preta, com cursor</t>
  </si>
  <si>
    <t>Zíper nº 15, cor rosa, com cursor</t>
  </si>
  <si>
    <t>Zíper nº 15, cor verde, com cursor</t>
  </si>
  <si>
    <t>Zíper nº 15, cor verde bandeira, com cursor</t>
  </si>
  <si>
    <t>Zíper nº 15, cor verde claro, com cursor</t>
  </si>
  <si>
    <t>Zíper nº 15, cor verde escuro, com cursor</t>
  </si>
  <si>
    <t>Zíper nº 15, cor verde esmeralda, com cursor</t>
  </si>
  <si>
    <t>Zíper nº 15, cor vermelha, com cursor</t>
  </si>
  <si>
    <t>Zíper nº 25, cor amarela, com cursor</t>
  </si>
  <si>
    <t>Zíper nº 25, cor azul turquesa, com cursor</t>
  </si>
  <si>
    <t>Zíper nº 25, cor bege, com cursor</t>
  </si>
  <si>
    <t>Zíper nº 25, cor branca, com cursor</t>
  </si>
  <si>
    <t>Zíper nº 25, cor creme, com cursor</t>
  </si>
  <si>
    <t>Zíper nº 25, cor marrom, com cursor</t>
  </si>
  <si>
    <t>Zíper nº 25, cor preta, com cursor</t>
  </si>
  <si>
    <t>Zíper nº 25, cor verde bandeira, com cursor</t>
  </si>
  <si>
    <t>Zíper nº 25, cor verde lodo, com cursor</t>
  </si>
  <si>
    <t>Zíper nº 25, cor verde militar, com cursor</t>
  </si>
  <si>
    <t>Zíper nº 25, cor vermelha, com cursor</t>
  </si>
  <si>
    <t>Zíper nº 25, cortom terra, com cursor</t>
  </si>
  <si>
    <t>Zíper invisível nº 30, cor laranja</t>
  </si>
  <si>
    <t>Zíper invisível nº 30, cor azul amarela</t>
  </si>
  <si>
    <t>Zíper invisível nº 30, cor azul marinho</t>
  </si>
  <si>
    <t>Zíper invisível nº 30, cor azul royal</t>
  </si>
  <si>
    <t>Zíper invisível nº 30, cor branca</t>
  </si>
  <si>
    <t>Zíper invisível nº 30, cor marrom</t>
  </si>
  <si>
    <t>Zíper invisível nº 30, cor verde</t>
  </si>
  <si>
    <t>Zíper invisível nº 30, cor amarelo ouro</t>
  </si>
  <si>
    <t>Zíper invisível nº 30, cor azul claro</t>
  </si>
  <si>
    <t>Zíper invisível nº 30, cor bege</t>
  </si>
  <si>
    <t>Zíper invisível nº 30, cor caramelo</t>
  </si>
  <si>
    <t>Zíper invisível nº 30, cor preta</t>
  </si>
  <si>
    <t>Zíper invisível nº 30, cor verde claro</t>
  </si>
  <si>
    <t>Zíper invisível nº 30, cor vermelha</t>
  </si>
  <si>
    <t>Manta decorativa dourada, dimensões 1,20m x 45m</t>
  </si>
  <si>
    <t>Franja com paetê, cor dourada</t>
  </si>
  <si>
    <t>Ponto de luz tamanho G, cor laranja</t>
  </si>
  <si>
    <t>Ponto de luz tamanho P, cor laranja</t>
  </si>
  <si>
    <t>Franja com brilho furta-cor</t>
  </si>
  <si>
    <t>Franja cor laranja neon</t>
  </si>
  <si>
    <t>Franja cor laranja padrão</t>
  </si>
  <si>
    <t>Fita decorativa prata, largura 5mm, rolo com 10 metros</t>
  </si>
  <si>
    <t>Fita de cetim nº 2, cor neon</t>
  </si>
  <si>
    <t>Penacho decorativo cor laranja, embalagem com 32 unidades</t>
  </si>
  <si>
    <t>Chaton decorativo para bordas, acabamento furta-cor</t>
  </si>
  <si>
    <t>Tecido de algodão cru, 100% algodão, não alvejado, gramatura média, uso geral em costura e artesanato.</t>
  </si>
  <si>
    <t>Tecido cetim com acabamento brilhante, cor branca, composição sintética, uso decorativo e para figurinos.</t>
  </si>
  <si>
    <t>Tecido lamê na cor dourada, brilho metálico, composição sintética, uso em figurinos e decoração.</t>
  </si>
  <si>
    <t>Tecido tipo alfaiataria, cor AZUL, composição mista ou sintética, indicado para confecção de roupas sociais e trajes temáticos.</t>
  </si>
  <si>
    <t>Tecido tipo alfaiataria, cor AZUL , composição mista ou sintética, indicado para confecção de roupas sociais e trajes temáticos.</t>
  </si>
  <si>
    <t>Tecido tipo alfaiataria, cor BEGE, composição mista ou sintética, indicado para confecção de roupas sociais e trajes temáticos.</t>
  </si>
  <si>
    <t>Tecido tipo alfaiataria, cor BEGE CLARO, composição mista ou sintética, indicado para confecção de roupas sociais e trajes temáticos.</t>
  </si>
  <si>
    <t>Tecido tipo alfaiataria, cor BEGE ESCURO, composição mista ou sintética, indicado para confecção de roupas sociais e trajes temáticos.</t>
  </si>
  <si>
    <t>Tecido tipo alfaiataria, cor BRANCA, composição mista ou sintética, indicado para confecção de roupas sociais e trajes temáticos.</t>
  </si>
  <si>
    <t>Tecido tipo alfaiataria, cor CARAMELO, composição mista ou sintética, indicado para confecção de roupas sociais e trajes temáticos.</t>
  </si>
  <si>
    <t>Tecido tipo alfaiataria, cor CINZA, composição mista ou sintética, indicado para confecção de roupas sociais e trajes temáticos.</t>
  </si>
  <si>
    <t>Tecido tipo alfaiataria, cor LILAS, composição mista ou sintética, indicado para confecção de roupas sociais e trajes temáticos.</t>
  </si>
  <si>
    <t>Tecido tipo alfaiataria, cor MARROM, composição mista ou sintética, indicado para confecção de roupas sociais e trajes temáticos.</t>
  </si>
  <si>
    <t>Tecido tipo alfaiataria, cor MARROM CLARO, composição mista ou sintética, indicado para confecção de roupas sociais e trajes temáticos.</t>
  </si>
  <si>
    <t>Tecido tipo alfaiataria, cor MARROM PARA CALÇA, composição mista ou sintética, indicado para confecção de roupas sociais e trajes temáticos.</t>
  </si>
  <si>
    <t>Tecido tipo alfaiataria, cor MARROM PARA CAMISA, composição mista ou sintética, indicado para confecção de roupas sociais e trajes temáticos.</t>
  </si>
  <si>
    <t>Tecido tipo alfaiataria, cor MOSTARDA, composição mista ou sintética, indicado para confecção de roupas sociais e trajes temáticos.</t>
  </si>
  <si>
    <t>Tecido tipo alfaiataria, cor NUDE, composição mista ou sintética, indicado para confecção de roupas sociais e trajes temáticos.</t>
  </si>
  <si>
    <t>Tecido tipo alfaiataria, cor OFF WHITE, composição mista ou sintética, indicado para confecção de roupas sociais e trajes temáticos.</t>
  </si>
  <si>
    <t>Tecido tipo alfaiataria, cor PRETA, composição mista ou sintética, indicado para confecção de roupas sociais e trajes temáticos.</t>
  </si>
  <si>
    <t>Tecido tipo alfaiataria, cor VERDE, composição mista ou sintética, indicado para confecção de roupas sociais e trajes temáticos.</t>
  </si>
  <si>
    <t>Tecido tipo alfaiataria, cor VERMELHA, composição mista ou sintética, indicado para confecção de roupas sociais e trajes temáticos.</t>
  </si>
  <si>
    <t>Tecido ou acessório para uso em confecção e decoração, cor TECIDO ALFAITARIA VERMELHO CARMIM.</t>
  </si>
  <si>
    <t>Tecido ou acessório para uso em confecção e decoração, cor BEGE.</t>
  </si>
  <si>
    <t>Tecido ou acessório para uso em confecção e decoração, cor TECIDO BABY CRU.</t>
  </si>
  <si>
    <t>Tecido ou acessório para uso em confecção e decoração, cor TECIDO BABY CRÚ BRANCO MARFIM.</t>
  </si>
  <si>
    <t>Tecido ou acessório para uso em confecção e decoração, cor TECIDO BABY DOURADO COM ELASTANO.</t>
  </si>
  <si>
    <t>Tecido ou acessório para uso em confecção e decoração, cor TECIDO BABY LARANJA.</t>
  </si>
  <si>
    <t>Tecido ou acessório para uso em confecção e decoração, cor AZUL ROYAL.</t>
  </si>
  <si>
    <t>Tecido ou acessório para uso em confecção e decoração, cor BRANCA.</t>
  </si>
  <si>
    <t>Tecido ou acessório para uso em confecção e decoração, cor LARANJA COM ELASTANO.</t>
  </si>
  <si>
    <t>Tecido ou acessório para uso em confecção e decoração, cor VERDE BANDEIRA.</t>
  </si>
  <si>
    <t>Tecido ou acessório para uso em confecção e decoração, cor VERMELHA.</t>
  </si>
  <si>
    <t>Tecido ou acessório para uso em confecção e decoração, cor TECIDO BROCADO DOURADO.</t>
  </si>
  <si>
    <t>Tecido ou acessório para uso em confecção e decoração, cor MARROM.</t>
  </si>
  <si>
    <t>Tecido cetim, cor TECIDO CETIM BRANCO COM BOLINHA VERMELHAS, acabamento acetinado, composição sintética, uso decorativo, em vestuário e figurinos.</t>
  </si>
  <si>
    <t>Tecido cetim, cor TECIDO CETIM BRANCO COM ELASTANO, acabamento acetinado, composição sintética, uso decorativo, em vestuário e figurinos.</t>
  </si>
  <si>
    <t>Tecido cetim, cor TECIDO CETIM COM ELASTANO AZUL ROYAL, acabamento acetinado, composição sintética, uso decorativo, em vestuário e figurinos.</t>
  </si>
  <si>
    <t>Tecido cetim, cor ES PRETA E BRANCO, acabamento acetinado, composição sintética, uso decorativo, em vestuário e figurinos.</t>
  </si>
  <si>
    <t>Tecido cetim, cor TECIDO CETIM COM LISTRAS PRETAS E BRANCAS, acabamento acetinado, composição sintética, uso decorativo, em vestuário e figurinos.</t>
  </si>
  <si>
    <t>Tecido cetim, cor TECIDO CETIM COM LISTRAS PRETAS E BRANCAS QUADRICULADO, acabamento acetinado, composição sintética, uso decorativo, em vestuário e figurinos.</t>
  </si>
  <si>
    <t>Tecido cetim, cor PRETA, acabamento acetinado, composição sintética, uso decorativo, em vestuário e figurinos.</t>
  </si>
  <si>
    <t>Tecido cetim, cor AÇÃO, acabamento acetinado, composição sintética, uso decorativo, em vestuário e figurinos.</t>
  </si>
  <si>
    <t>Tecido cetim, cor AMARELA, acabamento acetinado, composição sintética, uso decorativo, em vestuário e figurinos.</t>
  </si>
  <si>
    <t>Tecido cetim, cor AZUL, acabamento acetinado, composição sintética, uso decorativo, em vestuário e figurinos.</t>
  </si>
  <si>
    <t>Tecido cetim, cor AZUL CLARO, acabamento acetinado, composição sintética, uso decorativo, em vestuário e figurinos.</t>
  </si>
  <si>
    <t>Tecido cetim, cor AZUL ROYAL, acabamento acetinado, composição sintética, uso decorativo, em vestuário e figurinos.</t>
  </si>
  <si>
    <t>Tecido crepe, cor TECIDO CREPE FINO OFF WHITE, toque leve e ondulado, ideal para roupas, cortinas e trajes cênicos.</t>
  </si>
  <si>
    <t>Tecido cetim, cor AZUL ROYAL COM ELASTANO, acabamento acetinado, composição sintética, uso decorativo, em vestuário e figurinos.</t>
  </si>
  <si>
    <t>Tecido cetim, cor BRANCA, acabamento acetinado, composição sintética, uso decorativo, em vestuário e figurinos.</t>
  </si>
  <si>
    <t>Tecido cetim, cor BRANCA COM BOLINHAS AZUIS, acabamento acetinado, composição sintética, uso decorativo, em vestuário e figurinos.</t>
  </si>
  <si>
    <t>Tecido cetim, cor DOURADA, acabamento acetinado, composição sintética, uso decorativo, em vestuário e figurinos.</t>
  </si>
  <si>
    <t>Tecido cetim, cor MARROM, acabamento acetinado, composição sintética, uso decorativo, em vestuário e figurinos.</t>
  </si>
  <si>
    <t>Tecido cetim, cor PRATA, acabamento acetinado, composição sintética, uso decorativo, em vestuário e figurinos.</t>
  </si>
  <si>
    <t>Tecido cetim, cor ROSA, acabamento acetinado, composição sintética, uso decorativo, em vestuário e figurinos.</t>
  </si>
  <si>
    <t>Tecido cetim, cor VERDE, acabamento acetinado, composição sintética, uso decorativo, em vestuário e figurinos.</t>
  </si>
  <si>
    <t>Tecido cetim, cor VERMELHA, acabamento acetinado, composição sintética, uso decorativo, em vestuário e figurinos.</t>
  </si>
  <si>
    <t>Tecido tipo chita, estampado com flores, composição 100% algodão, uso decorativo e em figurinos folclóricos.</t>
  </si>
  <si>
    <t>Tecido ou acessório para uso em confecção e decoração, cor ES TERROSAS.</t>
  </si>
  <si>
    <t>Tecido ou acessório para uso em confecção e decoração, cor TECIDO COM LANTEJOLA DOURADAS.</t>
  </si>
  <si>
    <t>Tecido crepe, cor AZUL CLARO, toque leve e ondulado, ideal para roupas, cortinas e trajes cênicos.</t>
  </si>
  <si>
    <t>Tecido crepe, cor AZUL MARINHO, toque leve e ondulado, ideal para roupas, cortinas e trajes cênicos.</t>
  </si>
  <si>
    <t>Tecido crepe, cor AZUL ROYAL, toque leve e ondulado, ideal para roupas, cortinas e trajes cênicos.</t>
  </si>
  <si>
    <t>Tecido crepe, cor BEGE, toque leve e ondulado, ideal para roupas, cortinas e trajes cênicos.</t>
  </si>
  <si>
    <t>Tecido crepe, cor BRANCA, toque leve e ondulado, ideal para roupas, cortinas e trajes cênicos.</t>
  </si>
  <si>
    <t>Tecido crepe, cor GOIABA, toque leve e ondulado, ideal para roupas, cortinas e trajes cênicos.</t>
  </si>
  <si>
    <t>Tecido crepe, cor LILÁS CLARO, toque leve e ondulado, ideal para roupas, cortinas e trajes cênicos.</t>
  </si>
  <si>
    <t>Tecido crepe, cor LILÁS ESCURO, toque leve e ondulado, ideal para roupas, cortinas e trajes cênicos.</t>
  </si>
  <si>
    <t>Tecido crepe, cor MARROM, toque leve e ondulado, ideal para roupas, cortinas e trajes cênicos.</t>
  </si>
  <si>
    <t>Tecido crepe, cor VERDE, toque leve e ondulado, ideal para roupas, cortinas e trajes cênicos.</t>
  </si>
  <si>
    <t>Tecido crepe, cor VERMELHA, toque leve e ondulado, ideal para roupas, cortinas e trajes cênicos.</t>
  </si>
  <si>
    <t>Tecido crepe, cor VINHO, toque leve e ondulado, ideal para roupas, cortinas e trajes cênicos.</t>
  </si>
  <si>
    <t>Tecido brim, cor BEGE, algodão resistente, indicado para calças, jaquetas e uniformes.</t>
  </si>
  <si>
    <t>Tecido tipo gabardine, cor AZUL MARINHO, resistente, indicado para uniformes, calças e vestuário formal.</t>
  </si>
  <si>
    <t>Tecido ou acessório para uso em confecção e decoração, cor TECIDO DE LANTEJOLA AMARELO.</t>
  </si>
  <si>
    <t>Tecido ou acessório para uso em confecção e decoração, cor TECIDO DE LANTEJOLA AZUL.</t>
  </si>
  <si>
    <t>Tecido ou acessório para uso em confecção e decoração, cor TECIDO DE LANTEJOLA VERDE.</t>
  </si>
  <si>
    <t>Tecido de malha aveludada, cor branca, composição sintética, para uso decorativo e confecção.</t>
  </si>
  <si>
    <t>Tecido de malha aveludada, cor verde, composição sintética, para uso decorativo e confecção</t>
  </si>
  <si>
    <t>Tecido de malha aveludada, cor preta, composição sintética, para uso decorativo e confecção.</t>
  </si>
  <si>
    <t>Tecido de malha fria, cor branca, composição sintética, toque gelado, indicado para figurinos e decoração</t>
  </si>
  <si>
    <t>Tecido de malha de algodão, cor marrom, gramatura leve, indicado para vestuário e confecção artesanal.</t>
  </si>
  <si>
    <t>Tecido de malha de algodão, cor verde escuro, gramatura leve, indicado para vestuário e confecção artesanal.</t>
  </si>
  <si>
    <t>Tecido de malha fria, cor amarela, composição sintética, toque gelado, indicado para figurinos e decoração</t>
  </si>
  <si>
    <t>Tecido de malha fria, cor verde, composição sintética, toque gelado, indicado para figurinos e decoração</t>
  </si>
  <si>
    <t>Tecido de malha fria, cor vermelha, composição sintética, toque gelado, indicado para figurinos e decoração.</t>
  </si>
  <si>
    <t>Tecido de popeline estampado com flores, composição mista (algodão/poliéster), gramatura leve, para costura</t>
  </si>
  <si>
    <t>Tecido de popeline, cor branca, composição mista (algodão/poliéster), gramatura leve, para vestuário e artesanato.</t>
  </si>
  <si>
    <t>Tecido de popeline, cor vermelha, composição mista (algodão/poliéster), gramatura leve, para vestuário e artesanato</t>
  </si>
  <si>
    <t>Tecido de renda, cor bege, com acabamento delicado, indicado para aplicações em figurinos e decoração.</t>
  </si>
  <si>
    <t>Tecido de renda, cor crú, com acabamento delicado, indicado para aplicações em figurinos e decoração.</t>
  </si>
  <si>
    <t>Tecido de renda dourada com alto relevo em guipir, acabamento sofisticado, ideal para figurinos e ornamentações.</t>
  </si>
  <si>
    <t>Tecido de renda, cor azul celeste, acabamento delicado, indicado para figurinos e decoração temática.</t>
  </si>
  <si>
    <t>Tecido de renda, cor azul marinho, acabamento delicado, indicado para figurinos e decoração temática.</t>
  </si>
  <si>
    <t>Tecido de renda, cor dourada, acabamento decorativo, indicado para figurinos, acessórios e adereços.</t>
  </si>
  <si>
    <t>Tecido de renda, cor prata, acabamento decorativo, indicado para figurinos, acessórios e adereços.</t>
  </si>
  <si>
    <t>Tecido com estampa africana em tons terrosos, composição algodão, indicado para vestuário, figurinos e artesanato.</t>
  </si>
  <si>
    <t>Tecido gabardine, cor branca, composição mista, indicado para uniformes, figurinos e decoração.</t>
  </si>
  <si>
    <t>Tecido de juta natural, trançado rústico, indicado para decoração, cenografia e artesanato</t>
  </si>
  <si>
    <t>Tecido de linho bege, leve, indicado para confecção de camisas e calças.</t>
  </si>
  <si>
    <t>Tecido lonita, cor nude, encorpado, indicado para decoração, forração e artesanato.</t>
  </si>
  <si>
    <t>Tecido de malha, cor azul marinho, composição sintética, indicado para vestuário e figurinos.</t>
  </si>
  <si>
    <t>Tecido matelassê cetim dupla face, cor azul royal, com enchimento leve, indicado para figurinos e decoração.</t>
  </si>
  <si>
    <t>Tecido matelassê cetim dupla face, cor branca, com enchimento leve, indicado para figurinos e decoração.</t>
  </si>
  <si>
    <t>Tecido Oxford, cor amarelo claro, composição poliéster, indicado para confecção e decoração</t>
  </si>
  <si>
    <t>Tecido Oxford, cor amarelo limão, composição poliéster, indicado para confecção e decoração</t>
  </si>
  <si>
    <t>Tecido Oxford, cor azul, composição poliéster, indicado para confecção e decoração.</t>
  </si>
  <si>
    <t>Tecido Oxford, cor azul claro, composição poliéster, indicado para confecção e decoração.</t>
  </si>
  <si>
    <t>Tecido Oxford, cor azul marinho, composição poliéster, indicado para confecção e decoração</t>
  </si>
  <si>
    <t>Tecido Oxford, cor azul royal, composição poliéster, indicado para confecção e decoração.</t>
  </si>
  <si>
    <t>Tecido Oxford, cor branca, composição poliéster, indicado para confecção e decoração.</t>
  </si>
  <si>
    <t>Tecido Oxford, cor marrom, composição poliéster, indicado para confecção e decoração.</t>
  </si>
  <si>
    <t>Tecido Oxford, cor nude, composição poliéster, indicado para confecção e decoração.</t>
  </si>
  <si>
    <t>Tecido Oxford, cor preta, composição poliéster, indicado para confecção e decoração.</t>
  </si>
  <si>
    <t>Tecido Oxford, cor rosa, composição poliéster, indicado para confecção e decoração.</t>
  </si>
  <si>
    <t>Tecido Oxford, cor verde abacate, composição poliéster, indicado para confecção e decoração.</t>
  </si>
  <si>
    <t>Tecido Oxford, cor verde claro, composição poliéster, indicado para confecção e decoração</t>
  </si>
  <si>
    <t>Tecido Oxford, cor verde escuro, composição poliéster, indicado para confecção e decoração.</t>
  </si>
  <si>
    <t>Tecido Oxford, cor verde esmeralda, composição poliéster, indicado para confecção e decoração.</t>
  </si>
  <si>
    <t>Tecido Oxford, cor verde lodo, composição poliéster, indicado para confecção e decoração.</t>
  </si>
  <si>
    <t>Tecido Oxford, cor verde louro, composição poliéster, indicado para confecção e decoração.</t>
  </si>
  <si>
    <t>Tecido Oxford, cor verde militar, composição poliéster, indicado para confecção e decoração.</t>
  </si>
  <si>
    <t>Tecido Oxford, cor vermelha, composição poliéster, indicado para confecção e decoração.</t>
  </si>
  <si>
    <t>Tecido Oxford, cor vinho, composição poliéster, indicado para confecção e decoração.</t>
  </si>
  <si>
    <t>Tecido popeline, cor azul, composição mista (algodão/poliéster), gramatura leve, indicado para vestuário.</t>
  </si>
  <si>
    <t>Tecido popeline estampado, cores terrosas, composição mista, indicado para confecção e artesanato.</t>
  </si>
  <si>
    <t>Tecido popeline estampado, cor verde claro, composição mista, indicado para confecção e artesanato.</t>
  </si>
  <si>
    <t>Tecido popeline, cor bege, composição mista (algodão/poliéster), indicado para camisas e uniformes leves.</t>
  </si>
  <si>
    <t>Tecido popeline, cor marrom, composição mista (algodão/poliéster), indicado para vestuário e artesanato.</t>
  </si>
  <si>
    <t>Tecido popeline, cor rosa escuro, composição mista (algodão/poliéster), indicado para vestuário e decoração.</t>
  </si>
  <si>
    <t>Tecido popeline, cor vermelha, composição mista (algodão/poliéster), indicado para vestuário e artesanato.</t>
  </si>
  <si>
    <t>Tecido tactel light, cor amarela, leve, composição sintética (poliéster), indicado para confecção esportiva.</t>
  </si>
  <si>
    <t>Tecido tactel light, cor azul royal, leve, composição sintética (poliéster), indicado para confecção esportiva.</t>
  </si>
  <si>
    <t>Tecido tactel light, cor branca, leve, composição sintética (poliéster), indicado para confecção esportiva.</t>
  </si>
  <si>
    <t>Tecido tactel light, cor verde folha, leve, composição sintética (poliéster), indicado para confecção esportiva.</t>
  </si>
  <si>
    <t>Tecido de veludo, cor amarela, toque macio, indicado para decoração e revestimentos.</t>
  </si>
  <si>
    <t>Tecido de veludo, cor azul escuro, toque macio, indicado para figurinos e forração.</t>
  </si>
  <si>
    <t>Tecido de veludo molhado, cor vinho, brilho acetinado, indicado para figurinos e decoração de destaque.</t>
  </si>
  <si>
    <t>Tecido de veludo, cor azul claro, toque macio, indicado para revestimentos, figurinos e cenografia.</t>
  </si>
  <si>
    <t>Tecido de veludo, cor azul sofá, aspecto encorpado, indicado para revestimento de mobiliário.</t>
  </si>
  <si>
    <t>Tecido de veludo, cor azul marinho, toque macio, indicado para figurinos e decoração.</t>
  </si>
  <si>
    <t>Tecido de veludo, cor azul royal, brilho leve, indicado para vestuário temático e decoração.</t>
  </si>
  <si>
    <t>Tecido de veludo, cor branca sofá, aspecto encorpado, indicado para forração e revestimento de mobiliário.</t>
  </si>
  <si>
    <t>Tecido de veludo, cor marrom, toque macio, indicado para figurinos e estofados.</t>
  </si>
  <si>
    <t>Tecido de veludo, cor preta, toque macio, indicado para figurinos, decoração e acabamento de painéis.</t>
  </si>
  <si>
    <t>Tecido de veludo, cor verde escuro, toque macio, indicado para decoração, vestuário temático e figurinos.</t>
  </si>
  <si>
    <t>Tecido de veludo, cor vermelha, brilho suave, indicado para decoração cênica e figurinos.</t>
  </si>
  <si>
    <t>Tecido de veludo, cor vinho, brilho leve, indicado para confecção de figurinos e peças decorativas.</t>
  </si>
  <si>
    <t>Tecido de viscose estampado, fundo marrom, leve e fluido, indicado para vestuário e artesanato.</t>
  </si>
  <si>
    <t>Tecido de viscose estampado, fundo verde escuro, leve e fluido, indicado para vestuário e confecção artesanal.</t>
  </si>
  <si>
    <t>Tecido de viscose, cor branca, leve e respirável, indicado para camisas, vestidos e figurinos.</t>
  </si>
  <si>
    <t>Tecido de viscose, cor cinza, leve e respirável, indicado para confecção e figurinos.</t>
  </si>
  <si>
    <t>Tecido de viscose, cor marrom, leve e confortável, indicado para roupas leves e artesanato.</t>
  </si>
  <si>
    <t>Tecido de viscose xadrez, padrão clássico, indicado para confecção de peças leves e decoração temática.</t>
  </si>
  <si>
    <t>Tecido voil, cor azul, leve e translúcido, indicado para cortinas, figurinos e sobreposições.</t>
  </si>
  <si>
    <t>Tecido voil, cor branca, leve e translúcido, indicado para decoração e confecção de peças delicadas.</t>
  </si>
  <si>
    <t>Tecido voil, cor creme, leve e translúcido, indicado para decoração e figurinos.</t>
  </si>
  <si>
    <t>Tecido voil estampado, leve e translúcido, indicado para figurinos e sobreposições decorativas.</t>
  </si>
  <si>
    <t>Tecido voil, cor lilás, leve e translúcido, indicado para decoração e vestuário temático.</t>
  </si>
  <si>
    <t>Tecido voil, cor verde claro, leve e translúcido, indicado para decoração e figurinos.</t>
  </si>
  <si>
    <t>Tecido voil, cor vermelha, leve e translúcido, indicado para decoração e figurinos.</t>
  </si>
  <si>
    <t>Tecido tule branco, leve e translúcido, indicado para decoração, figurinos e artesanato.</t>
  </si>
  <si>
    <t>Tecido tule branco marfim, leve e translúcido, indicado para confecção e uso decorativo.</t>
  </si>
  <si>
    <t>Tecido tule de armação branco, estruturado, indicado para base de saias e fantasias.</t>
  </si>
  <si>
    <t>Tecido tule de armação preto, estruturado, indicado para fantasias e sustentação de figurinos.</t>
  </si>
  <si>
    <t>Tecido tule na cor amarela, leve e translúcido, indicado para decoração temática e figurinos.</t>
  </si>
  <si>
    <t>Tecido tule na cor vermelha, leve e translúcido, indicado para figurinos e adereços decorativos.</t>
  </si>
  <si>
    <t>UNIT.</t>
  </si>
  <si>
    <t>ARROZ PARBOILIZADO TIPO 1-</t>
  </si>
  <si>
    <t>Embalagem de 1</t>
  </si>
  <si>
    <t>kg - beneficiado, polido, longo, fino. Livre de sujidades, parasitas e larvas. Com data de fabricação recente (conforme resolução ANVISA N°12/78). Embalagem intacta, informações nutricionais, validade mínima de 06 meses a 01 ano, com registro no</t>
  </si>
  <si>
    <t>ministério competente.</t>
  </si>
  <si>
    <t>MACARRÃO DO TIPO ESPAGUETE SEM OVOS -</t>
  </si>
  <si>
    <t>Embalagem de 500g - Livre de sujidades, parasitas e larvas. Com data de fabricação recente (conforme resolução ANVISA N°12/78). A embalagem deverá conter externamente os dados de identificação e procedência, informação nutricional, número do lote, data de validade, quantidade do produto. O produto deverá apresentar validade mínima de 06 meses a 01 ano, com registro no ministério</t>
  </si>
  <si>
    <t>competente.</t>
  </si>
  <si>
    <t>FUBÁ PRÉ-COZIDO, FLOCOS DE MILHO -</t>
  </si>
  <si>
    <t>Embalagem de 500g - flocos de milho, amarelo, com</t>
  </si>
  <si>
    <t>aspecto, cor, cheiro e sabor próprios com ausência de umidade, fermentação, ranço, isento de sujidades, parasitas e larvas. A embalagem deverá conter externamente os dados de identificação e procedência, informação nutricional, número do lote, data de validade, quantidade do produto. O produto deverá apresentar validade mínima de 05 (cinco) meses a</t>
  </si>
  <si>
    <t>partir da data de entrega na unidade.</t>
  </si>
  <si>
    <t>XERÉM PRÉ-COZIDO, FLOCOS DE MILHO -</t>
  </si>
  <si>
    <t>Embalagem de 500g – Xerém de milho, amarelo, com aspecto, cor, cheiro e sabor próprios com ausência de umidade, fermentação, ranço, isento de sujidades, parasitas e larvas. A embalagem deverá conter externamente os dados de identificação e procedência, informação nutricional, número do</t>
  </si>
  <si>
    <t>SAL IODADO E REFINADO -</t>
  </si>
  <si>
    <t>Embalagem de 1Kg - informações nutricionais na embalagem, validade mínima de 06 meses a 01 ano, com registro no ministério competente.</t>
  </si>
  <si>
    <t>MARCA DE REFERÊNCIA: MARLIN OU DIANA OU SAL</t>
  </si>
  <si>
    <t>LEBRE.</t>
  </si>
  <si>
    <t>AÇÚCAR CRISTAL - Embalagem de 1kg, sacarose de cana de açúcar aspecto granuloso fino a médio, isento de matéria terrosa, livre de umidade e fragmentos estranhos peneirados, de boa qualidade livre de sujidades, embalagem lacrada com todas as informações necessárias, com data de fabricação. Validade mínima de 06 meses a 01 ano, com registro</t>
  </si>
  <si>
    <t>no ministério da saúde.</t>
  </si>
  <si>
    <t>FEIJÃO PRETO - Embalagem de 1 kg - feijão tipo 01, composição mínima de 95% de grãos inteiros correspondentes ao tamanho e formato naturais, maduros, limpos e secos. Isento de material terroso, sujidades e mistura de outras variedades e espécies.</t>
  </si>
  <si>
    <t>Acondicionado em embalagem primária de polietileno, resistente, atóxico, hermeticamente selado, contendo 01 kg do produto (peso líquido). Embalagem secundária deve ser de polietileno atóxico resistente,</t>
  </si>
  <si>
    <t>lacrada. A embalagem   deverá estar devidamente rotulada conforme legislação vigente. O produto deverá apresentar validade mínima de 06 meses no</t>
  </si>
  <si>
    <t>momento da entrega.</t>
  </si>
  <si>
    <t>FEIJÃO CARIOCA - Embalagem de 1 kg - feijão tipo 01, composição mínima de 95% de grãos inteiros correspondentes ao tamanho e formato naturais, maduros, limpos e secos. Isento de material terroso, sujidades e mistura de outras variedades e espécies.</t>
  </si>
  <si>
    <t>Acondicionado em embalagem primária de polietileno, resistente, atóxico, hermeticamente selado, contendo 01 kg do produto (peso líquido). Embalagem secundária deve ser de polietileno atóxico resistente, lacrada. A embalagem deverá estar devidamente rotulada conforme legislação vigente. O produto deverá apresentar validade mínima de 06 meses no</t>
  </si>
  <si>
    <t>FARINHA DE TRIGO ESPECIAL TIPO I, ENRIQUECIDA COM FERRO E ÁCIDO FÓLICO: o</t>
  </si>
  <si>
    <t>produto deverá estar de acordo com a NTA 02 e 35 (Decreto 12.486 de 20/10/78) e resolução n.38 FNDE. Obtido pela moagem, exclusivamente do grão de trigo beneficiado, são e limpo, livre de sujidades, materiais terrosos, parasitos, larvas e em perfeito estado de conservação. Deverá apresentar aspecto de pó fino, cor branca, cheiro e odor próprio. Deverá apresentar teor máximo de cinzas de 0,850%, teor Máximo de umidade de 14% e teor de glúten seco de no mínimo 6% p/p. Embalagem primária: pesando 1kg, indelével, plástica, resistente e atóxica, não podendo ter no produto qualquer tipo de etiqueta para identificação de seu fabricante e/ou componentes. Embalagem secundária: de saco plástico, resistente, pesando até 10kg.</t>
  </si>
  <si>
    <t>Validade</t>
  </si>
  <si>
    <t>mínima de 04 meses após a data de fabricação.</t>
  </si>
  <si>
    <t>MASSA DE TAPIOCA - Farinha de tapioca, Subgrupo Granulada, Tipo1. Embalagem: saco plástico transparente, inviolável e resistente, que garantam a integridade do produto até o momento do consumo. Peso líquido de 500g. Validade mínima de 06 (seis)</t>
  </si>
  <si>
    <t>meses, a contar da data de entrega.</t>
  </si>
  <si>
    <t>MILHO AMARELO PARA</t>
  </si>
  <si>
    <t>MANGUZÁ _ Milho seco processado em grãos crus, inteiros, para o preparo de mungunzá, com aspectos, cor, cheiro e sabor próprio livre de fertilizantes, sujidades, parasitas, larvas e detritos animais ou vegetais, acondicionados em saco plástico resistente. A embalagem deve conter a validade de no mínimo 06 (seis) meses a 01(um) ano.</t>
  </si>
  <si>
    <t>Embalagem 500g.</t>
  </si>
  <si>
    <t>LEITE DE CÔCO - Embalagem 200ml - Produto de primeira qualidade deverá apresentar-se livre de parasitas e de qualquer substância contaminante, sem traços brancos ou mofo. Embalagem plástica atóxica, intacta, contendo informações sobre</t>
  </si>
  <si>
    <t>CANELA EM PÓ. Textura fina, homogênea, coloração marrom dourado. Isento de sujidades e mofo. Embalagem plástica, atóxica, cor opaca, conter dados do produto: identificação, procedência, ingredientes, informações nutricionais, lote, gramatura, datas de fabricação e vencimento. Validade mínima de 6(seis) meses a contar da data de entrega do produto. Pote com</t>
  </si>
  <si>
    <t>50 gramas.</t>
  </si>
  <si>
    <t>ÓLEO - Embalagem de 900ml - comestível vegetal de soja, puro, refinado sem colesterol, rico em vitamina E. Embalagem com dados de identificação do produto, marca do fabricante, prazo de validade e peso líquido, de acordo com Resolução 482/99. Informações nutricionais na embalagem, validade mínima de 06</t>
  </si>
  <si>
    <t>meses a 01 ano, com registro no</t>
  </si>
  <si>
    <t>ministério competente</t>
  </si>
  <si>
    <t>MANTEIGA Embalagem de 500gr -</t>
  </si>
  <si>
    <t>Manteiga sem Sal</t>
  </si>
  <si>
    <t>– Manteiga de primeira qualidade. Ingrediente Obrigatório: Creme de leite pasteurizado obtido a partir do leite de vaca. Consistência sólida, pastosa à temperatura de 20°C, textura lisa e uniforme, sem manchas ou pontos de coloração, sabor suave, característico, sem odor e sabor estranho. O produto deverá apresentar validade mínima de 06 meses a 01</t>
  </si>
  <si>
    <t>ano, com registro no ministério</t>
  </si>
  <si>
    <t>COLORAL - Embalagem com 200g</t>
  </si>
  <si>
    <t>- o produto deverá apresentar registro no órgão competente. Não deverá apresentar misturas inadequadas ao produto, presença de impurezas, formação de grumos, coloração clara demais, sabor alterado e peso insatisfatório. A embalagem deve estar intacta. Prazo de validade mínimo de 6 meses a partir da data</t>
  </si>
  <si>
    <t>de entrega</t>
  </si>
  <si>
    <t>ÓREGANO - Embalagem com 400g</t>
  </si>
  <si>
    <t>de entrega.</t>
  </si>
  <si>
    <t>COMINHO - Embalagem com 100g</t>
  </si>
  <si>
    <t>MAIONESE - Embalagem de 500g - Maionese contendo os seguintes ingredientes: óleo vegetal e ovos pasteurizados entre outros.</t>
  </si>
  <si>
    <t>Embalagem: O produto deverá estar</t>
  </si>
  <si>
    <t>VINAGRE DE ÁLCOOL TIPO</t>
  </si>
  <si>
    <t>BRANCO - com data</t>
  </si>
  <si>
    <t>de fabricação e validade, embalagens plásticas, garrafas de 500 ml, íntegra sem vazamentos</t>
  </si>
  <si>
    <t>EXTRATO - Embalagem de 300g (refil) – puro e concentrado, resultante da concentração da polpa de frutos maduros, escolhidos, sem pele e sementes por processo tecnológico adequado com identificação do</t>
  </si>
  <si>
    <t>fornecedor, data de validade, data de fabricação, lote e registros conforme Anvisa. Aspecto: massa mole, cor vermelha, envasado e recebido tratamento térmico</t>
  </si>
  <si>
    <t>adequado, ausência de sujidades,</t>
  </si>
  <si>
    <t>parasitas e larvas.</t>
  </si>
  <si>
    <t>LEITE CONDENSADO 395g - Leite</t>
  </si>
  <si>
    <t>Condensado, produzido com leite integral e açúcar. Embalagem: O produto deverá estar acondicionado em embalagem cartonada, íntegra, com peso líquido de 395 (trezentos e noventa e cinco) gramas e embalagem secundária conforme fornecedor. Rotulagem: As embalagens deverão ser rotuladas de acordo com a legislação vigente.</t>
  </si>
  <si>
    <t>Validade: Prazo de validade de, no mínimo 6</t>
  </si>
  <si>
    <t>(seis) meses, a partir da entrega do</t>
  </si>
  <si>
    <t>produto.</t>
  </si>
  <si>
    <t>CREME DE LEITE, 200g - Creme</t>
  </si>
  <si>
    <t>de leite, produto obtido do processamento do leite, açúcar e lactose, tipo tradicional. Embalagem: O produto deverá estar acondicionado em embalagem primária tipo cartonada, com peso líquido de 200 (duzentos) gramas e em embalagem secundária conforme embalagem do fornecedor.</t>
  </si>
  <si>
    <t>Rotulagem: As embalagens deverão ser rotuladas de acordo com a legislação vigente. Validade: Prazo</t>
  </si>
  <si>
    <t>LEITE EM PÓ -  Leite em pó integral, emb. c/400g (Ingredientes: leite fluído integral, não contém glúten, umidade máxima 3,5%.</t>
  </si>
  <si>
    <t>Informação nutricional no rótulo. Inscrição no Ministério da Agricultura. SIF/DIPOA. Embalagem aluminizada, com prazo de validade de no mínimo 06</t>
  </si>
  <si>
    <t>meses a contar da data de fabricação.</t>
  </si>
  <si>
    <t>BOLACHA CREAM CRACKER -</t>
  </si>
  <si>
    <t>Embalagem de 400g - o biscoito deverá ser fabricado a partir de matéria prima limpa, isenta de matérias terrosos, parasitas e em perfeito estado de conservação, serão rejeitados biscoitos malcozidos, queimados, não podendo apresentar excesso de dureza e nem se apresentar quebradiço. Embalagem de polietileno,</t>
  </si>
  <si>
    <t>fechados e intactos, com data de fabricação recente, informações nutricionais, validade mínima de 06 meses a 01 ano, com registro no</t>
  </si>
  <si>
    <t>BATATA DOCE - As raízes, tubérculos próprios para o consumo deverão proceder de espécimes vegetais genuínos e sãos, ser de colheita recente, feita pela manhã. A secagem será ao sol ou protegida dos raios solares, conforme o caso, em lugares secos, ventilados e limpos; ser suficientemente desenvolvidos, com tamanho, aroma, sabor e cor próprios da espécie, não estar danificados por qualquer lesão e</t>
  </si>
  <si>
    <t>período de tempo.</t>
  </si>
  <si>
    <t>MACAXEIRA - As raízes, tubérculos próprios para o consumo deverão proceder de espécimes vegetais genuínos e sãos, ser de colheita recente, feita pela manhã. A secagem será ao sol ou protegida dos raios solares, conforme o caso, em lugares secos, ventilados e limpos; ser suficientemente desenvolvidos, com tamanho, aroma, sabor e cor próprios da espécie, não estar danificados por qualquer lesão e origem física ou mecânica que afete a sua aparência; estar livre de enfermidades; estar livre da maior parte possível de terra aderente à casca, não apresentar rachaduras ou cortes na casca, deverão estar isentos de umidade externa anormal e livre de resíduos de fertilizantes. A polpa deverá estar intacta e limpa, com cor, odor e sabor característicos. As raízes e tubérculos deverão ser entregues após a colheita, pois são consideradas como alimentos perecíveis, e não se conservam por longo</t>
  </si>
  <si>
    <t>INHAME - As raízes, tubérculos próprios para o consumo deverão proceder de espécimes vegetais genuínos e sãos, ser de colheita recente, feita pela manhã. A secagem será ao sol ou protegida dos raios solares, conforme o caso, em lugares secos, ventilados e limpos; ser suficientemente desenvolvidos, com tamanho, aroma, sabor e cor próprios da espécie, não estar danificados por qualquer lesão e origem física ou mecânica que afete a sua aparência; estar livre de enfermidades; estar livre da maior parte possível de terra aderente à casca, não apresentar rachaduras ou cortes na casca, deverão estar isentos de umidade externa anormal e livre de resíduos de fertilizantes. A polpa deverá estar intacta e limpa, com cor, odor e sabor característicos. As raízes e tubérculos deverão ser entregues após a colheita, pois são consideradas como alimentos perecíveis, e não se conservam por longo</t>
  </si>
  <si>
    <t>Ovos brancos – Os ovos devem ser acondicionados em bandejas de material descartável com capacidade para 30 (trinta) unidades. O ovo deverá ter um peso mínimo de 50 gramas, a clara deve ser límpida, transparente e consistente e a gema deve ser translúcida, consistente, centralizada e sem desenvolvimento de germes. Deverá ser isento de aditivos ou substâncias estranhas ao produto que sejam impróprias ao consumo e que alterem suas características naturais (físicas, químicas e organolépticas). A embalagem deverá conter externamente os dados de identificação e procedência, número do lote, data da embalagem, data da validade, condições de armazenamento, quantidade do produto, número      de      registro no      Ministério      de</t>
  </si>
  <si>
    <t>Agricultura/SIF/DIPOA e carimbo de</t>
  </si>
  <si>
    <t>inspeção do SIF.</t>
  </si>
  <si>
    <t>BANDEJA</t>
  </si>
  <si>
    <t>PEITO DE FRANGO - Cortes</t>
  </si>
  <si>
    <t>congelados de frango s/ osso e s/ pele – Preparado a partir de aves sadias, abatidas sobre prévia inspeção sanitária. O produto não poderá conter pele, cartilagens, tendões ou fragmentos de ossos e outros</t>
  </si>
  <si>
    <t>tecidos inferiores. Deve conter aspecto uniforme, sem, manchas, sem corpos estranhos de qualquer natureza, ausência de limo na superfície, sem sinais de perfurações na superfície ou na intimidade muscular ou acúmulo de placas de gelo entre as peças; consistência firme e compacta e odor e sabor característicos do frango. Embalados em saco plástico atóxico, transparente, com boa selagem térmica e boa resistência mecânica. Peça embalada individualmente ou conjuntamente. A embalagem primária deve obedecer aos requisitos da RDC ANVISA nº 91, de 11 de maio de 2001 que estabelece os Critérios gerais para embalagens e equipamentos em contato com os</t>
  </si>
  <si>
    <t>alimentos.</t>
  </si>
  <si>
    <t>BISTECA DE PORCO - Embalagem de 1 kg. Apresentar Certificado de Inspeção Estadual/ Federal ou Municipal. Embalada, devidamente identificada com etiquetas internas de acordo com a legislação</t>
  </si>
  <si>
    <t>vigente e especificação de prazo de</t>
  </si>
  <si>
    <t>validade</t>
  </si>
  <si>
    <t>CARNE BOVINA MOÍDA - Trata-</t>
  </si>
  <si>
    <t>se de um produto crú, congelado, de coloração vermelho escuro opaco, característico de produtos congelados, com odor e sabor característicos e ausência de ranço. Os ingredientes considerados obrigatórios para carne moída são: Carnes obtidas de massas musculares esqueléticas de bovinos. A matéria-prima a ser utilizada deverá estar isenta de tecidos inferiores como ossos, sebo, cartilagens, gordura parcial, aponevroses, tendões, coágulos, nodos linfáticos, etc. Não será permitida a obtenção do produto a partir de moagem de carnes oriundas da raspa de ossos e carne mecanicamente separada - CMS; A carne moída deverá ser embalada</t>
  </si>
  <si>
    <t>BIFE BOVINO RESFRIADO COXÃO MOLE Bife</t>
  </si>
  <si>
    <t>Bovino em peças refiladas, acondicionadas na embalagem primaria em porções de 1 kg, juntamente com etiqueta, rótulo e fechadas através da vedação a vácuo. Aspecto próprio, não amolecido e nem pegajosa, cor própria sem manchas esverdeada, cheiro e sabor próprio, com ausência de sujidades, parasitos e larvas. A embalagem primaria deverá ser em sacos plásticos de polietileno, material atóxico, transparentes e resistentes. A validade do produto deverá ser de 60</t>
  </si>
  <si>
    <t>SARDINHA EM CONSERVA –</t>
  </si>
  <si>
    <t>embalagem de 400g</t>
  </si>
  <si>
    <t>- eviscerada e descamada enlatadas, rotuladas e esterilizadas - composição: sardinha, óleo de soja. o produto deve estar livre de nadadeiras, cauda e cabeça,</t>
  </si>
  <si>
    <t>pré–cozida. Embalagem primária: lata metálica de, 400g, inviolável, com verniz sanitário, recravada, isenta de estufamento, vazamento, corrosão interna, amassamento, ferrugem, perfurações e outras danificações. Na embalagem do produto deverá conter os dados do fornecedor, tabela nutricional, lote, peso liquido, data de fabricação, data</t>
  </si>
  <si>
    <t>CEBOLA - Aspecto límpido e isento de impurezas à 25° C, cor e odor característicos. Fresca, de ótima qualidade, compacta, firme, coloração uniforme, aroma, cor e sabor típicos da espécie, em perfeito estado de desenvolvimento. Não serão permitidos</t>
  </si>
  <si>
    <t>danos que lhe alterem a conformação</t>
  </si>
  <si>
    <t>e a aparência.</t>
  </si>
  <si>
    <t>ALHO - Aspecto límpido e isento de impurezas à 25° C, cor e odor característicos. Fresca, de ótima qualidade, compacta, firme, coloração uniforme, aroma, cor e sabor típicos da espécie, em perfeito estado de desenvolvimento. Não</t>
  </si>
  <si>
    <t>COENTRO - O produto deve estar intacto, com todas as partes comestíveis aproveitáveis. Aspecto límpido e isento de impurezas, cor e odor característicos. Fresco, de ótima qualidade, coloração uniforme, aroma, cor e sabor típicos da espécie, em perfeito estado de desenvolvimento. São excluídos os produtos que apresentarem podridões ou alterações que os tornem impróprios para o consumo. Devem ser isentos de matérias estranhas, parasitas, odores ou sabores estranhos. Fornecido em molhos /</t>
  </si>
  <si>
    <t>maço</t>
  </si>
  <si>
    <t>MOLHO</t>
  </si>
  <si>
    <t>estranhos.</t>
  </si>
  <si>
    <t>REPOLHO VERDE - O produto deve estar intacto, com todas as partes comestíveis aproveitáveis. Aspecto límpido e isento de impurezas, cor e odor característicos. Fresco, de ótima qualidade, coloração uniforme, aroma, cor e sabor típicos da espécie, em perfeito estado de desenvolvimento. São excluídos os produtos que apresentarem podridões ou alterações que os tornem impróprios para o consumo. Devem ser isentos de matérias estranhas, parasitas, odores ou</t>
  </si>
  <si>
    <t>sabores estranhos.</t>
  </si>
  <si>
    <t>RÚCULA - O produto deve estar intacto, com todas as partes comestíveis aproveitáveis. Aspecto límpido e isento de impurezas, cor e odor característicos. Fresco, de ótima qualidade, coloração uniforme, aroma, cor e sabor típicos da espécie, em perfeito estado de desenvolvimento. São excluídos os produtos que apresentarem podridões ou alterações que os tornem impróprios para o consumo. Devem ser isentos de matérias estranhas, parasitas, odores ou sabores</t>
  </si>
  <si>
    <t>BRÓCOLIS - O produto deve estar intacto, com todas as partes comestíveis aproveitáveis. Aspecto límpido e isento de impurezas, cor e odor característicos. Fresco, de ótima qualidade, coloração uniforme, aroma, cor e sabor típicos da espécie, em perfeito estado de desenvolvimento. São excluídos os produtos que apresentarem podridões ou alterações que os tornem impróprios para o consumo. Devem</t>
  </si>
  <si>
    <t>QUEIJO COALHO de 1ª qualidade, embalagem original, em saco plástico transparente, atóxico, limpo, não violado, resistente. Conter os dados de identificação, informações nutricionais, nº de lote, quantidade de 1 kg, prazo de validade mínimo de 30 dias, com selo do serviço de inspeção municipal (SIM) ou do serviço de inspeção estadual (SEI) ou selo do serviço de inspeção federal</t>
  </si>
  <si>
    <t>(SIF).</t>
  </si>
  <si>
    <t>kg</t>
  </si>
  <si>
    <t>QUEIJO TIPO MUSSARELA</t>
  </si>
  <si>
    <t>FATIADO; Produto de primeira qualidade; resfriado; proveniente de leite de bovino, coalho, sal e aditivos permitidos pela legislação vigente – SEM ADIÇÃO DE GLÚTEN; em</t>
  </si>
  <si>
    <t>fatias de aproximadamente 20 g  cada, resfriados e divididos em saco plástico leitoso, atóxico, a vácuo ou cryovac, lacrada, sem sinais de rachaduras na superfície, sem furos e sem acúmulos com rótulo adesivo em pacotes de 50 fatias. Embalagem: Resistente ao transporte e armazenamento, contendo peso líquido de aproximadamente 1 kg (um) para os pacotes com 50 fatias.</t>
  </si>
  <si>
    <t>Embalagem Secundária: Caixa de papelão ondulado resistente ao impacto e às condições de estocagem e armazenamento totalmente lacradas com fita adesiva ou similar, garantindo a integridade do produto durante todo seu período de validade com peso mínimo de 6 (seis) quilos e máximo 12 (doze) quilos por embalagem. Validade: Deverá ter validade mínima de 45 dias (quarenta</t>
  </si>
  <si>
    <t>PRESUNTO MAGRO COZIDO</t>
  </si>
  <si>
    <t>LINGÜIÇA TIPO TOSCANA,</t>
  </si>
  <si>
    <t>Preparadas com carne suína pura e limpa de primeira qualidade, picada, não mista, adicionada de toucinho e condimentos, em gomos uniformes e padronizados, não admitindo superfície úmida, pegajosa, partes flácidas ou de consistência anormal, isenta de sujidades e materiais estranhos as suas composições normais. embalada em saco plástico transparente e atóxico, limpo, não violado, resistente, que garanta a integridade do produto até o momento de consumo, acondicionadas em caixas lacradas. A embalagem deverá conter externamente os dados de identificação, procedências, informações nutricionais, número de lote, data de validade, peso do produto, número do registro do ministério da agricultura sif/dipoa (departamento inspeção de produtos de origem animal) e carimbo de</t>
  </si>
  <si>
    <t>inspenção do sif.</t>
  </si>
  <si>
    <t>CARNE BOVINA TIPO</t>
  </si>
  <si>
    <t>POLPA DE FRUTA 100% natural,</t>
  </si>
  <si>
    <t>obtida de frutos sadios e maturação plena, através de processos especificos a cada fruta nos sabores (acerola, goiaba, laranja, manga, maracujá e etc), congelada sem adição de açucar, conservantes, corante, e edulcorantes, com aspecto, sabor, cor e odor proprios, ausente de substancia estranhas. Devera estar acondicionada em embalagem plástica, transparente, com peso de 1000 gramas, data de empacotamento e prazo de validade visíveis, sendo a última no minimo 4 meses a contar da data de entrega. Devem ser atendidos os requisitos tecnológicos, sanitários e de identidade e qualidade estabelecidos nas Leis 8.918/1994 ou normas que a substitua, e nas normas</t>
  </si>
  <si>
    <t>regulamentadoras.</t>
  </si>
  <si>
    <t>REFRIGERANTE ORIGINAL</t>
  </si>
  <si>
    <t>CAFÉ TRADICIONAL TORRADO</t>
  </si>
  <si>
    <t>MOÍDO 1° qualidade, selo de pureza da associação brasileira da indústria do café - abic, embalagem a vácuo, data de fabricação, prazo de validade, registro no ministério da saúde, portaria 451/97, resolução 12/78 da comissão nacional de normas e padrões para alimentos - cnnpa,</t>
  </si>
  <si>
    <t>pacote 250.0 gramas</t>
  </si>
  <si>
    <t>BOMBOM DE CHOCOLATE</t>
  </si>
  <si>
    <t>BISCOITO DOCE MARIA, INGREDIENTES: FARINHA DE TRIGO, AÇÚCAR,</t>
  </si>
  <si>
    <t>CALDO DE GALINHA, EMBALAGENS DE 01 KG, EM PÓ, CONTER NA FORMULAÇÃO: SAL, GORDURA VEGETAL, GLUTAMATO MONOSSÓDICO,</t>
  </si>
  <si>
    <t>BATATA PALHA (140g):</t>
  </si>
  <si>
    <t>Classificação/ Características gerais: produto obtido a partir de batata, óleos vegetais, sal, fécula de batata e antiumectante dióxido de silício sem sinais de alterações, ou qualquer modificação de natureza física, química ou organoléptica do produto, deverá ser característico ao tipo do produto destacando-se a crocancia.</t>
  </si>
  <si>
    <t>Em embalagens de 140 g. Declarar</t>
  </si>
  <si>
    <t>marca e apresentar amostra.</t>
  </si>
  <si>
    <t>CHÁ DIVERSOS (250g):</t>
  </si>
  <si>
    <t>Classificação/ Características gerais: constituído pelas folhas, hastes,</t>
  </si>
  <si>
    <t>pecíolos das variedades “Ilex</t>
  </si>
  <si>
    <t>CAIXAS</t>
  </si>
  <si>
    <t>Ketchup (390g): Classificação/ Características Gerais: ingredientes: polpa de tomate, açúcar líquido, vinagre, sal, amido modificado, conservador ácido sórbico, aroma natural de ketchup, acidulante ácido cítrico realçador de sabor glutamato monossódico. O produto a ser entregue deverá estar identificado na embalagem, devendo constar rotulagem de acordo com a legislação vigente. Prazo mínimo de validade de 6 meses e data de fabricação de até 30 dias. Em</t>
  </si>
  <si>
    <t>embalagens de 390 a 400g</t>
  </si>
  <si>
    <t>MOSTARDA (aprox. 180g):</t>
  </si>
  <si>
    <t>Classificação/ Características Gerais: ingredientes: mostarda, açúcar, vinagre, sal, amido modificado, conservador ácido sórbico, aroma natural de mostarda. O produto a ser entregue deverá estar identificado na</t>
  </si>
  <si>
    <t>PÃO DE FORMA (500g):</t>
  </si>
  <si>
    <t>Classificação/ Características gerais: Farinha de trigo fortificada com ferro e ácido fólico, açúcar, gordura vegetal, sal, fosfatos monocálcico e tricálcico, vitaminas PP, B6, B1 e B12, emulsificantes, conservadores, podendo conter glúten. Isento de contaminantes, pontos escuros e ou mofos ou qualquer outra alteração de possa alterar o produto. As fatias deverão ser de tamanhos padronizados e macias. Não serão aceitas embalagens com fatias queimadas, duras, esfareladas e ou alteradas. Embalagem: em embalagens plásticas atóxicas, contendo rotulagem de acordo com a</t>
  </si>
  <si>
    <t>legislação vigente, com 500g</t>
  </si>
  <si>
    <t>MILHO VERDE  Congelado (Kg): Classificação/ Características gerais: preparo com vegetais selecionados, embalado em embalagens plásticas atóxicas, congeladas, sem sinais de alterações (vazamento e furos), bem como, qualquer modificação de natureza física, química ou organolépticas do produto, com peso de 1 Kg. Validade não inferior a 06 meses e data de fabricação de 30</t>
  </si>
  <si>
    <t>dias.</t>
  </si>
  <si>
    <t>IOGURTE SABOR DIVERSOS</t>
  </si>
  <si>
    <t>(400ML) - Leite pasteurizado integral, açúcar, fermento lácteo, aroma idêntico ao natural e/ou preparado de fruta e corante natural. Validade mínima de 30 dias na data da entrega, contendo o número do SIF ou SISP do fabricante.</t>
  </si>
  <si>
    <t>MELANCIA de tamanho regular, de 1ª qualidade, redonda, casca lisa, graúda, livre de sujidades, parasitas e larvas, tamanho e coloração uniformes, devendo ser bem desenvolvida e madura, com polpa firme e intacta, fornecimento a granel, pesando entre 10 a 12 Kg</t>
  </si>
  <si>
    <t>cada.</t>
  </si>
  <si>
    <t>BACON DEFUMADO - embalado a vácuo, de boa qualidade,</t>
  </si>
  <si>
    <t>isento de aditivos ou substâncias estranhas que sejam</t>
  </si>
  <si>
    <t>impróprias ao consumo e que alterem suas características</t>
  </si>
  <si>
    <t>naturais (físicas, químicas e organolépticas), deverá ser acondicionado em embalagem primária constituída de plástico atóxico transparente, isenta de sujidades e ou ação de microorganismos. Na embalagem deverá constar nome e</t>
  </si>
  <si>
    <t>marca do produto, nome e endereço do fabricante, data de</t>
  </si>
  <si>
    <t>fabricação e prazo de validade, nº do lote e carimbo do SIF</t>
  </si>
  <si>
    <t>(Serviço de Inspeção Federal) ou</t>
  </si>
  <si>
    <t>SISP (Serviço de Inspeção Estadual).</t>
  </si>
  <si>
    <t>REFRIGERANTE C/ 250 ML, FARDO COM 12 UNIDADES-SABOR GUARANÁ COM AROMA NATURAL, EMBALAGEM, PET CONTENDO 250 ML, COM</t>
  </si>
  <si>
    <t>IDENTIFICAÇÃO DO PRODUTO, MARCA DO FABRICANTE, PRAZO DE</t>
  </si>
  <si>
    <t>VALIDADE E CAPACIDADE. DATA DE FABRICAÇÃO DO LOTE, IMPRESSA NA EMBALAGEM. O</t>
  </si>
  <si>
    <t>PRODUTO DEVERA TER REGISTRO NO MINISTÉRIO DA AGRICULTURA E/OU</t>
  </si>
  <si>
    <t>MINISTÉRIO DA SAÚDE,</t>
  </si>
  <si>
    <t>FARDOS</t>
  </si>
  <si>
    <t>MILHO DE PIPOCA  DE 1ª QUALIDADE, SEM IMPUREZAS,</t>
  </si>
  <si>
    <t>EMBALAGEM DE 500 GRAMAS.</t>
  </si>
  <si>
    <t>PIRULITOS - PACOTE COM 50</t>
  </si>
  <si>
    <t>UNIDADES -SABORES VARIADOS</t>
  </si>
  <si>
    <t>lote, data de validade, quantidade do produto. O produto deverá apresentar partir da data de entrega na unidade. validade mínima de 05 (cinco) meses a</t>
  </si>
  <si>
    <t>o produto, informações nutricionais e prazo de validade.</t>
  </si>
  <si>
    <t>acondicionado em embalagem cartonada, com peso líquido de 500 (quinhentos) gramas e em embalagem secundária conforme embalagem do fornecedor. Rotulagem: As embalagens deverão ser rotuladas de acordo com a legislação vigente. Validade: Prazo de validade mínimo de 12 (doze) meses após a entrega.</t>
  </si>
  <si>
    <t>de validade de, no mínimo, 06 (seis) meses, sendo que na entrega do produto, a data de fabricação máxima deverá ser de 15 (quinze) dias.</t>
  </si>
  <si>
    <t>origem física ou mecânica que afete a sua aparência; estar livre de enfermidades; estar livre da maior parte possível de terra aderente à casca, não apresentar rachaduras ou cortes na casca, deverão estar isentos de umidade externa anormal e livre de resíduos de fertilizantes. A polpa deverá estar intacta e limpa, com cor, odor e sabor característicos. As raízes e tubérculos deverão ser entregues após a colheita, pois são consideradas como alimentos perecíveis, e não se conservam por longo período de tempo.</t>
  </si>
  <si>
    <t>imediatamente após a moagem, devendo cada tubete ser de plástico resistente e adequado para o produto. O produto deverá ser rotulado de acordo com o Regulamento vigente (Portaria nº 371, de 04/09/97 - Regulamento Técnico para Rotulagem de Alimentos - Ministério da Agricultura e do Abastecimento, Brasil).</t>
  </si>
  <si>
    <t>dias a contar da data da fabricação, impressa na etiqueta interna. O produto deverá ser entregue com no máximo de 10 dias da data de fabricação. A carne terá que ter o número de registro SISP OU SIF. Só serão recebidas as carnes que estiverem em 0°C a 5° C.</t>
  </si>
  <si>
    <t>de validade (48 meses após a data de fabricação). o produto recebido deverá ter no mínimo 12 meses para o vencimento.</t>
  </si>
  <si>
    <t>serão permitidos danos que lhe alterem a conformação e a aparência.</t>
  </si>
  <si>
    <t>TOMATE - Aspecto límpido e isento de impurezas à 25° C, cor e odor característicos. Fresca, de ótima qualidade, compacta, firme, coloração uniforme, aroma, cor e sabor típicos da espécie, em perfeito estado de desenvolvimento. São excluídos os produtos que apresentarem podridões ou alterações que os tornem impróprios para o consumo. Devem ser isentos de matérias estranhas, parasitas, odores ou sabores que os tornem impróprios para o consumo. Devem ser isentos de matérias estranhas, parasitas, odores ou sabores estranhos.</t>
  </si>
  <si>
    <t>ser isentos de matérias estranhas, parasitas, odores ou sabores estranhos.</t>
  </si>
  <si>
    <t>e cinco) a partir da data de fabricação. Fabricação: O produto não deverá ter data de fabricação anterior a 15 (quinze) dias da data da entrega. Rotulagem: Deverá estar em acordo c/ o regulamento vigente na instrução normativa nº 22, de 24/11/05 regulamento técnico para Rotulagem do Produto de Origem Animal embalado. Ministério da Agricultura, Pecuária e Abastecimento.</t>
  </si>
  <si>
    <t>FATIADO; Produto de primeira qualidade; proveniente de carne  suína 100% pernil, sal, especiarias naturais e aditivos permitidos pela legislação vigente – SEM ADIÇÃO DE GLÚTEN; sem capa de gordura; baixo teor de sódio; com aspecto, cheiro, cor e sabor próprios; isento de sujidades, parasitas e larvas; deverão estar fatiados, em fatias de aproximadamente 20 g cada, resfriados e divididos em saco plástico leitoso, atóxico, a vácuo ou cryovac, lacrada, sem sinais de rachaduras na superfície, sem furos e sem acúmulos com rótulo adesivo em pacotes de 50 fatias. Embalagem: Resistente ao transporte e armazenamento, contendo peso líquido de aproximadamente 1 kg (um) para os pacotes com 50 fatias. Embalagem Secundária: Caixa de papelão ondulado resistente ao impacto e às condições de estocagem e armazenamento totalmente lacradas com fita adesiva ou similar, garantindo a integridade do produto durante todo seu período de validade com peso mínimo de 6 (seis) quilos e máximo 12 (doze) quilos por embalagem. Validade: Deverá ter validade mínima de 45 dias (quarenta e cinco) a partir da data de fabricação. Fabricação: O produto não deverá ter data de fabricação anterior a 15 (quinze) dias da data da entrega. Rotulagem: Deverá estar em acordo c/ o regulamento vigente na instrução normativa nº 22, de 24/11/05 regulamento técnico para Rotulagem do Produto de Origem Animal embalado. Ministério da Agricultura, Pecuária e Abastecimento.</t>
  </si>
  <si>
    <t>CHARQUE - Produto preparado com carne bovina tipo charque, de boa qualidade, de consistência firme,  com cor, sabor e cheiro característicos. Com no máximo 10% de gordura, embalada em saco plástico vácuo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O produto deverá ser entregue com prazo máximo de 30 (trinta) dias da data de fabricação. O produto deverá apresentar validade mínima de 6 meses a partir da data  de entrega. Fardo com 6 unidades de 5 kg (30kg). O produto deve estar de acordo com a legislação vigente, especialmente a Instrução Normativa nº 6, de 19 de fevereiro de 2001 do Ministério da Agricultura - MA. A carne de charque tradicional deverá ser bovino dianteiro, não deve apresentar odor de ranço, nem depósitos de líquido na embalagem primária, devendo se apresentar em perfeito estado de conservação</t>
  </si>
  <si>
    <t>DIVERSOS, 2lt: diversos sabores. embalagem com identificação do produto, informação nutricional, marca do fabricante, prazo de validade, número de lote e capacidade. deverá ter registro no ministério da agricultura e/ou ministério da saúde.</t>
  </si>
  <si>
    <t>BRANCO, redondo, contendo 25 gramas, embalado individualmente com plástico, que contenha em sua composição açúcar, gordura vegetal, manteiga de cacau, leite em pó integral, farinha de trigo enriquecida com ferro e ácido fólico, soro de leite em pó, cacau em pó, flocos de arroz, milho, gema de ovo, castanha de caju, óleo de soja, gordura de manteiga desidratada, emulsificantes: lecitina de soja e poliglicerol polirricinoleato, aromatizante e fermento químico bicarbonato de sódio. pode conter traços de avelã e amêndoa. pacote contendo 01 kg</t>
  </si>
  <si>
    <t>BOMBOM DE CHOCOLATE, TIPO SONHO DE VALSA, CONTENDO 20 GRAMAS, EMBALADO INDIVIDUALMENTE COM PLÁSTICO, QUE CONTENHA EM SUA COMPOSIÇÃO AÇÚCAR, GORDURAS VEGETAL, FARINHA DE TRIGO ENRIQUECIDA COM FERRO E ÁCIDO FÓLICO, CASTANHA DE CAJU, SORO DE LEITE EM PÓ, MANTEIGA DE CACAU, CACAU EM PÓ, MASSA DE CACAU, LEITE EM PÓ INTEGRAL, LEITE EM PÓ DESNATADO, FLOCOS DE ARROZ, AMIDO DE MILHO, FARINHA DE SOJA, EMULSIFICANTES: LECITINA DE SOJA (322) E POLIGLICEROL POLIRICINOLEATO (476), AROMATIZANTE E FERMENTO QUÍMICO BICARBONATO DE SÓDIO (500II). PODE CONTER TRAÇOS DE AMÊNDOAS, AMENDOIM, AVELÃ, CASTANHA DO PARÁ E NOZES</t>
  </si>
  <si>
    <t>GORDURA VEGETAL HIDROGENADA, LEITE EM PÓ INTEGRAL, SAL, ESTABILIZANTE, LECITINA DE SOJA. CONTENDO GLÚTEN. COM REGISTRO NO MINISTÉRIO DA SAÚDE. COM DATA DE FABRICAÇÃO E VALIDADE DE NO MÍNIMO 08 MESES. PACOTE CONTENDO 200 GRAMAS.</t>
  </si>
  <si>
    <t>brasiliensis ou paraguayensis”. Não deverá conter substâncias estranhas à sua constituição normal, nem elementos vegetais estranhos à espécie. O mate deverá ser constituído, no mínimo, de 70% de folhas. O produto deve estar isento de sujidades, parasitas e larvas. Não poderá ser colorido artificialmente. Prazo mínimo de validade de 6 meses e data de fabricação de 30 dias.</t>
  </si>
  <si>
    <t>embalagem, devendo constar rotulagem de acordo com a legislação vigente. Prazo mínimo de validade de 6 meses e data de fabricação de até 30 dias.</t>
  </si>
  <si>
    <t>CREAM CHEASE - Queijo cremoso cream cheese - 150g. Queijo cremoso tipo cream cheese, obtido de leite pasteurizado, de sabor suave, fresco, com textura espalhável, em embalagens contendo 150g do produto. Embalado e</t>
  </si>
  <si>
    <t>sabor suave, fresco, com textura espalhável, em embalagens contendo 150g do produto. Embalado e entregue em conformidade com a legislação sanitária vigente. Validade mínima de 30 dias a partir da data de entrega na</t>
  </si>
  <si>
    <t>entregue unidades requisitantes.</t>
  </si>
  <si>
    <t>PROTEÍNA VEGETAL HIDROLIZADA, EXTRATO/CARNE DE GALINHA RESPECTIVAMENTE, CONDIMENTOS NATURAIS E CONSERVANTES PERMITIDOS POR LEI</t>
  </si>
  <si>
    <t>SALGADINHOS - FARDO COM 10 UNIDADES DE 30 GR - SABORES VARIADOS.</t>
  </si>
  <si>
    <t>PIPOCAS- FARDO COM 20 UNIDADES DE 10GR.</t>
  </si>
  <si>
    <t>SALSICHA - DE CARNE BOVINA/ SUÍNA TIPO HOT-DOG COM NO MÁXIMO DE 2% DE AMIDO DE EMBALAGEM DE 3KG</t>
  </si>
  <si>
    <t>Merenda escolar</t>
  </si>
  <si>
    <t xml:space="preserve">Contratação de empresa para fornecimento de gêneros alimentícios destinados a
 merenda escolar da rede de ensino do município. </t>
  </si>
  <si>
    <t>UNITARIO</t>
  </si>
  <si>
    <t>ARROZ PARBOLIZADO</t>
  </si>
  <si>
    <t>Embalagem intacta, informações nutricionais, validade mínima de 06 meses a 01 ano, com registro no</t>
  </si>
  <si>
    <t>AÇÚCAR CRISTAL -</t>
  </si>
  <si>
    <t>alterem a conformação e a aparência.</t>
  </si>
  <si>
    <t>AMIDO DE MILHO -</t>
  </si>
  <si>
    <t>ser lavada, lisa, de primeira qualidade, sem lesões de origem física ou mecânica, não apresentarem rachaduras ou cortes na casca, livre de enfermidades, isenta de partes pútridas. Com tamanho uniforme, devendo ser de porte médio a graúdas. Embalagem em sacos plásticos resistentes, conforme quantidade solicitada, apresentando na embalagem etiqueta de pesagem. Entregar</t>
  </si>
  <si>
    <t>conforme cronograma de perecíveis da merenda escolar.</t>
  </si>
  <si>
    <t>BISCOITO SALGADO DE POLVILHO TRADICIONAL</t>
  </si>
  <si>
    <t>- Pacote de 200 gramas - sem glúten e sem lactose - produzido a partir de polvilho, gordura vegetal, ovos, sal, pode conter amido de milho. sem soja. empacotado convencionalmente em embalagem de polietileno transparente, com dados de identificação, informações nutricionais, peso liquido. rotulagem de acordo com a legislação. prazo de validade de no mínimo 06 meses a partir da</t>
  </si>
  <si>
    <t>data de entrega.</t>
  </si>
  <si>
    <t>BOLACHA SALGADA -</t>
  </si>
  <si>
    <t>Isento de sujidades e mofo. Embalagem plástica, atóxica, cor opaca, conter dados do produto: identificação, procedência, ingredientes, informações nutricionais, lote, gramatura, datas de fabricação e vencimento. Validade mínima de 6(seis) meses a contar da data de entrega do produto. Pote</t>
  </si>
  <si>
    <t>com 50 gramas.</t>
  </si>
  <si>
    <t>meses a partir da data de entrega.</t>
  </si>
  <si>
    <t>FLOCOS DE MILHO</t>
  </si>
  <si>
    <t>meses a partir da data de entrega unidade</t>
  </si>
  <si>
    <t>EXTRATO DE TOMATE -</t>
  </si>
  <si>
    <t>Embalagem de 240g (refil) – puro e concentrado, com identificação do fornecedor, data de validade, data de</t>
  </si>
  <si>
    <t>fabricação, lote e registros conforme Anvisa.</t>
  </si>
  <si>
    <t>LEITE DE COCO -</t>
  </si>
  <si>
    <t>Embalagem 200ml - Produto de primeira qualidade deverá apresentar-se livre de parasitas e de qualquer substância contaminante, sem traços brancos ou mofo. Embalagem plástica atóxica, intacta, contendo informações sobre o</t>
  </si>
  <si>
    <t>produto, informações nutricionais e prazo de validade.</t>
  </si>
  <si>
    <t>LEITE EM PÓ INTEGRAL -</t>
  </si>
  <si>
    <t>emb. c/200g (Ingredientes: leite fluído integral, não contém glúten, umidade máxima 3,5%. Informação nutricional no rótulo. Inscrição no Ministério da Agricultura. SIF/DIPOA. Embalagem aluminizada de 200g, com prazo de validade de</t>
  </si>
  <si>
    <t>no mínimo 06 meses a contar da data de fabricação</t>
  </si>
  <si>
    <t>MACARRÃO ESPAGUETE -</t>
  </si>
  <si>
    <t>Embalagem de 500g - Livre de sujidades, parasitas e larvas.</t>
  </si>
  <si>
    <t>Com data de fabricação recente (conforme resolução ANVISA N°12/78). A embalagem deverá conter externamente os dados de identificação e procedência,</t>
  </si>
  <si>
    <t>da Saúde.</t>
  </si>
  <si>
    <t>MILHO DE MUNGUZÁ -</t>
  </si>
  <si>
    <t>Tipo amarelo - Milho seco processado em grãos crus, inteiros, para o preparo de mungunzá, com aspectos, cor, cheiro e sabor próprio livre de fertilizantes, sujidades, parasitas, larvas e detritos animais ou vegetais, acondicionados em saco plástico resistente. A embalagem deve conter a validade de no mínimo 06 (seis) meses a 01(um) ano.</t>
  </si>
  <si>
    <t>Pct</t>
  </si>
  <si>
    <t>frango – Embalagem de 500g, livre de sujidades, parasitas e larvas. Embalagem com dados de identificação do produto, marca do fabricante, prazo de validade e peso líquido.</t>
  </si>
  <si>
    <t>Informações nutricionais na embalagem, validade mínima de 06 meses a 01 ano, com registro no ministério</t>
  </si>
  <si>
    <t>registro no ministério competente.</t>
  </si>
  <si>
    <t>Embalagem de 500g – Xerém de milho, amarelo, com aspecto, cor, cheiro e sabor próprios com ausência de umidade, fermentação, ranço, isento de sujidades, parasitas e larvas. A embalagem deverá conter externamente os dados de identificação e procedência, informação nutricional, número do lote, data de validade, quantidade do produto. O produto deverá apresentar validade mínima de 05 (cinco)</t>
  </si>
  <si>
    <t>meses a partir da data de entrega na unidade.</t>
  </si>
  <si>
    <t>Embalagem plástica de 900 ml, acondicionado em embalagem original de fábrica atóxica, contendo externamente especificação do produto, informações do fabricante e prazo de validade. Ter selo de</t>
  </si>
  <si>
    <t>inspeção SIM, SIE ou SIF</t>
  </si>
  <si>
    <t>FARINHA DE TRIGO TRADICIONAL COM</t>
  </si>
  <si>
    <t>Produto com informações nutricionais.</t>
  </si>
  <si>
    <t>QUANT</t>
  </si>
  <si>
    <t xml:space="preserve">Embalagem de 1kg, sacarose de cana de açúcar aspecto granuloso fino a médio, isento de matéria terrosa, livre de umidade e fragmentos estranhos peneirada, de boa qualidade livre de sujidades, embalagem lacrada com todas as informações necessárias, com data de fabricação. Validade mínima de 06 meses a 01 ano, com registro no ministério da saúde. </t>
  </si>
  <si>
    <t>ALHO - Aspecto límpido e isento de impurezas à 25° C, cor e odor característicos. Fresca, de ótima qualidade, compacta, firme, coloração uniforme, aroma, cor e sabor típicos da espécie, em perfeito estado de desenvolvimento. Não serão permitidos danos que lhe alterem a conformação e a aparência.</t>
  </si>
  <si>
    <t>Embalagem 400g - Produto amiláceo extraído de milho fabricados a partir de matérias primas sãs e limpas, isentas de matéria terrosa, fungos ou parasitas, livre de umidade, fermentação ou ranço. o amido deve produzir ligeira crepitação usando comprimido entre os dedos, identificação do produto, dos ingredientes, informações nutricionais, marca do fabricante e informações do mesmo, prazo de validade, peso líquido e rotulagem de acordo com a legislação.</t>
  </si>
  <si>
    <t>Embalagem de 400g - o biscoito deverá ser fabricado a partir de matéria prima limpa, isenta de matérias terrosos, parasitas e em perfeito estado de conservação, serão rejeitados biscoitos mal cozidos, queimados, não podendo apresentar excesso de dureza e nem se apresentar quebradiço. Embalagem de polietileno, fechados e intactos, com data de fabricação recente, informações nutricionais, validade mínima de 06 meses a 01 ano, com registro no ministério competente.</t>
  </si>
  <si>
    <t>informação nutricional, número do lote, data de validade, quantidade do produto. O produto deverá apresentar validade mínima de 06 meses a 01 ano, com registro no ministério competente.</t>
  </si>
  <si>
    <t>da saúde, portaria 451/97, resolução 12/78 da comissão nacional de normas e padrões para alimentos - CNNPA, pacote 250 gramas.</t>
  </si>
  <si>
    <t>CARNE MOÍDA -
Embalagem de 500G - Trata-se de um produto crú, congelado, de coloração vermelho escuro opaco, característico de produtos congelados, com odor e sabor característicos e ausência de ranço. Os ingredientes considerados obrigatórios para carne moída são: Carnes obtidas de massas musculares esqueléticas de bovinos. A matéria- prima a ser utilizada deverá estar isenta de tecidos inferiores como ossos, sebo, cartilagens, gordura parcial, aponevroses, tendões, coágulos, nodos linfáticos, etc. Não será permitida a obtenção do produto a partir de moagem de carnes oriundas da raspa de ossos e carne mecanicamente separada
- CMS; A carne moída deverá ser embalada imediatamente após a moagem, devendo cada tubete ser de plástico resistente e adequado para o produto. O produto deverá ser rotulado de acordo com o Regulamento vigente (Portaria nº 371, de 04/09/97 - Regulamento Técnico para Rotulagem de Alimentos - Ministério da
Agricultura e do Abastecimento, Brasil).</t>
  </si>
  <si>
    <t>FRANGO - Cortes congelados de frango s/ osso e s/ pele (coxas e sobrecoxas) - Embalagem de 2kg- 2,5kg – Preparado a partir de aves sadias, abatidas sobre prévia inspeção sanitária. O produto não poderá conter pele, cartilagens, tendões ou fragmentos de ossos e outros tecidos inferiores. Deve conter aspecto uniforme, sem manchas, sem corpos estranhos de qualquer natureza, ausência de limo na superfície, sem sinais de perfurações na superfície ou na intimidade muscular ou acúmulo de placas de gelo entre as peças; consistência firme e compacta e odor e sabor característicos do frango. Embalados em saco plástico atóxico, transparente, com boa selagem térmica e boa resistência mecânica. Peça embalada individualmente ou conjuntamente. A embalagem primária deve obedecer aos requisitos da RDC ANVISA nº 91, de 11 de maio de 2001 que estabelece os Critérios gerais para embalagens e equipamentos em contato com os
alimentos.</t>
  </si>
  <si>
    <t>OVOS BRANCOS – Os
ovos devem ser acondicionados em bandejas de material descartável com capacidade para 30 (trinta) unidades. O ovo deverá ter um peso mínimo de 50 gramas, a clara deve ser límpida, transparente e consistente e a gema deve ser translúcida, consistente, centralizada e sem desenvolvimento de germes. Deverá ser isento de aditivos ou substâncias estranhas ao produto que sejam impróprias ao consumo e que alterem suas características naturais (físicas, químicas e organolépticas). A embalagem deverá conter externamente os dados de identificação e procedência, número do lote, data da embalagem, data da validade, condições de armazenamento, quantidade do produto, número de registro no Ministério de Agricultura/SIF/DIPOA e carimbo de inspeção 
do SIF.</t>
  </si>
  <si>
    <t>TIPO I - Embalagem de 1 kg - beneficiado, polido, longo, fino. Livre de sujidades, parasitas e larvas. Com data de fabricação recente (conforme resolução ANVISA N°12/78).</t>
  </si>
  <si>
    <t>BATATA INGLESA - Deve</t>
  </si>
  <si>
    <t>CANELA - Tipo canela em pó. Textura fina, homogênea, coloração marrom dourado.</t>
  </si>
  <si>
    <t>CEBOLA - Aspecto límpido e isento de impurezas à 25° C, cor e odor característicos. Fresca, de ótima qualidade, compacta, firme, coloração uniforme, aroma, cor e sabor típicos da espécie, em perfeito estado de desenvolvimento. Não serão permitidos danos que lhe</t>
  </si>
  <si>
    <t>COLORAL - Embalagem com 200g - o produto deverá apresentar registro no órgão competente. Não deverá apresentar misturas inadequadas ao produto, presença de impurezas, formação de grumos, coloração clara demais, sabor alterado e peso insatisfatório. A embalagem deve estar intacta. Prazo de validade mínimo de 6 meses a partir da data de entrega.</t>
  </si>
  <si>
    <t>COMINHO - Tempero em embalagem com 200g - o produto deverá apresentar registro no órgão competente. Não deverá apresentar misturas inadequadas ao produto, presença de impurezas, formação de grumos, coloração clara demais, sabor alterado e peso insatisfatório. A embalagem deve estar intacta. Prazo de validade mínimo de 6</t>
  </si>
  <si>
    <t>(CUSCUZ) - Embalagem de 500g - flocos de milho, amarelo, com aspecto, cor, cheiro e sabor próprios com ausência de umidade, fermentação, ranço, isento de sujidades, parasitas e larvas. A embalagem deverá conter externamente os dados de identificação e procedência, informação nutricional, número do lote, data de validade, quantidade do produto. O produto deverá apresentar validade mínima de 05 (cinco)</t>
  </si>
  <si>
    <t>FEIJÃO tipo carioca - Embalagem de 1 kg - feijão tipo 01, composição mínima de 95% de grãos inteiros correspondentes ao tamanho e formato naturais, maduros, limpos e secos. Isento de material terroso, sujidades e mistura de outras variedades e espécies. Acondicionado em embalagem primária de polietileno, resistente, atóxico, hermeticamente selado, contendo 01 kg do produto (peso líquido). Embalagem secundária deve ser de polietileno atóxico resistente, lacrada. A embalagem deverá estar devidamente rotulada conforme legislação vigente. O produto deverá apresentar validade mínima de 06 meses no momento da entrega.</t>
  </si>
  <si>
    <t>MANTEIGA - de Primeira Qualidade com Sal Especificação: Creme pasteurizado obtido a partir do leite de vaca. É o produto gorduroso obtido exclusivamente pela bateção e malaxagem, com ou sem modificação biológica de creme pasteurizado derivado exclusivamente do leite de vaca. A matéria gorda da manteiga deverá estar composta exclusivamente de gordura láctea. Não deverá conter: gordura vegetal hidrogenada, corantes e aromatizantes artificiais. Embalagem com identificação do produto, marca do fabricante, prazo de validade e peso líquido. O produto deverá ter registro no Ministério da Agricultura e/ou Ministério</t>
  </si>
  <si>
    <t>ÓLEO DE SOJA - Embalagem de 900ml - comestível vegetal de soja, puro, refinado sem colesterol, rico em vitamina E. Embalagem com dados de identificação do produto, marca do fabricante, prazo de validade e peso líquido, de acordo com Resolução482/99. Informações nutricionais na embalagem, validade mínima de 06 meses a 01 ano,</t>
  </si>
  <si>
    <t>PROTEÍNA DE SOJA - Sabor</t>
  </si>
  <si>
    <t>SAL - Embalagem de 1Kg - informações nutricionais na embalagem, validade mínima de 06 meses a 01 ano, com</t>
  </si>
  <si>
    <t>SARDINHA - Em conserva – embalagem de 250g - eviscerada e descamada enlatadas, rotuladas e esterilizadas - composição: sardinha, óleo de soja. o produto deve estar livre de nadadeiras, cauda e cabeça, pré-cozida. embalagem primária, inviolável, com verniz sanitário, recravada, isenta de estufamento, vazamento, corrosão interna, amassamento, ferrugem, perfurações e outras danificações. Na embalagem do produto deverá conter os dados do fo validade (48 meses após a data de fabricação). o produto recebido deverá ter no mínimo 12 meses para o vencimento.rnecedor, tabela nutricional, lote, peso liquido, data de fabricação, data de</t>
  </si>
  <si>
    <t>VINAGRE - Matéria-prima vinho branco, tipo neutro, acidez 4 per, aspecto físico liquido, aspecto visual límpido e sem depósitos. A embalagem deverá conter externamente os dados de identificação e procedência, informações nutricionais, número de lote, data de fabricação, data de validade, quantidade do produto e atender as especificações técnicas dos órgãos de vigilância sanitária em legislação vigente. Caixa com 12 unidades de 500 ml. Prazo de validade mínimo de 6 meses a partir data de entrega do</t>
  </si>
  <si>
    <t>XERÉM PRÉ COZIDO – FLOCOS DE MILHO -</t>
  </si>
  <si>
    <t>CAFÉ 200g - Tipo tradicional torrado moído 1° qualidade, selo de pureza da associação brasileira da indústria do café - ABIC, embalagem a vácuo, data de fabricação, prazo de validade, registro no ministério</t>
  </si>
  <si>
    <t>BEBIDA LÁCTEA (SABORES VARIADOS) –</t>
  </si>
  <si>
    <t>FERMENTO – Embalagem plástica de 1 kg. Enriquecida com ferro e ácido fólico.</t>
  </si>
  <si>
    <t>BDJ</t>
  </si>
  <si>
    <r>
      <rPr>
        <sz val="11"/>
        <rFont val="Times New Roman"/>
        <family val="1"/>
      </rPr>
      <t>QUEIJO COALHO - 1º
qualidade, embalagem original, em saco plástico transparente, atóxico, limpo, não violado, resistente.
Conter os dados de identificação, informações nutricionais, nº de lote, quantidade de 1 kg, prazo de validade mínimo de 30 dias, com selo do serviço de inspeção municipal (SIM) ou do serviço de inspeção estadual (SEI)
ou selo do serviço de inspeção federal (SIF).</t>
    </r>
  </si>
  <si>
    <r>
      <rPr>
        <sz val="11"/>
        <rFont val="Times New Roman"/>
        <family val="1"/>
      </rPr>
      <t>LOMBO SUÍNO -
Carne Suína tipo Lombo
- Congelado – de 1ª qualidade, carne limpa e sem gordura e aponeuroses, sem ossos
– devem ser embaladas em sacos de polietileno transparente, de 01 Kg que contenham especificados o local de origem do produto, peso, data de embalagem e data de vencimento. Deverá ser transportado em carro refrigerado ou caixas isotérmicas conforme exigência e legislação vigente da Secretaria da Saúde. O Produto DEVE SER OBTIDO EM ESTABELECIMENTOS com Registro na Coordenadoria de
Inspeção Industrial e Sanitária de produtos de</t>
    </r>
    <r>
      <rPr>
        <sz val="11"/>
        <color theme="1"/>
        <rFont val="Calibri"/>
        <family val="2"/>
        <scheme val="minor"/>
      </rPr>
      <t xml:space="preserve"> origem animal (SISPOA), expedido pela Secretaria Estadual de Agricultura e Abastecimento, Ministério da agricultura ou Serviço de inspeção Municipal (SIM), além de possuir registro junto ao CRMV-RS, com anotação de RESPONSABILIDADE
TÉCNICA contratada.</t>
    </r>
  </si>
  <si>
    <t>RISPERIDONA 1MG</t>
  </si>
  <si>
    <t>Comprimidos</t>
  </si>
  <si>
    <t>CETAMINA 50 MG/ML SOLUÇÃO INJETÁVEL</t>
  </si>
  <si>
    <t>Ampolas</t>
  </si>
  <si>
    <t>CLORPROMAZINA 5MG/ML SOLUÇÃO INJETÁVEL - 1ML</t>
  </si>
  <si>
    <t>CAPTOPRIL, 25 MG COMPRIMIDOS - EMBALADOS EM BLISTER, CONTENDO DADOS DE IDENTIFICAÇÃO, Nº DO LOTE, MÊS E ANO DE FABRICAÇÃO E VALIDADE.</t>
  </si>
  <si>
    <t>ÁCIDO VALPRÓICO, 50 MG/ML XAROPE, FRASCOS COM NO MINIMO 100ML - EMBALAGEM PRIMÁRIA CONTENDO DADOS DE IDENTIFICAÇÃO, Nº DO LOTE, MÊS E ANO DE FABRICAÇÃO E VALIDADE.</t>
  </si>
  <si>
    <t>BIPERIDENO, CLORIDRATO, 2 MG</t>
  </si>
  <si>
    <t>CARBAMAZEPINA, 200 MG</t>
  </si>
  <si>
    <t>CARBAMAZEPINA, XAROPE 20 MG/M - FRASCOS COM NO MINIMO 100ML</t>
  </si>
  <si>
    <t>CLONAZEPAM, SOLUÇÃO ORAL 2,5 MG/ML</t>
  </si>
  <si>
    <t>CLORIDRATO DE TRAMADOL 100 MG/2ML - SOLUÇÃO INJETÁVEL - AMPOLAS 2ML</t>
  </si>
  <si>
    <t>CLORPROMAZINA, CLORIDRATO,  25 MG</t>
  </si>
  <si>
    <t>CLORPROMAZINA, CLORIDRATO, SOLUÇÃO ORAL 40 MG/ML</t>
  </si>
  <si>
    <t>DIAZEPAM 10MG/ML SOLUÇÃO INJETÁVEL</t>
  </si>
  <si>
    <t>DIAZEPAM, 5 MG</t>
  </si>
  <si>
    <t>FENITOÍNA SÓDICA 50 MG/ML- SOLUÇÃO INJETÁVEL 5 ML</t>
  </si>
  <si>
    <t>FENITOÍNA SÓDICA, 100 MG</t>
  </si>
  <si>
    <t>FENOBARBITAL,  SOLUÇÃO ORAL 40 MG/ML</t>
  </si>
  <si>
    <t>FENOBARBITAL, 100 MG</t>
  </si>
  <si>
    <t>FENTANILA, CITRATO - 50 MCG/ML- 2 ML</t>
  </si>
  <si>
    <t>HALOPERIDOL, 1 MG</t>
  </si>
  <si>
    <t>IPRATRÓPIO, BROMETO, SOLUÇÃO INALANTE 0,25MG/ML</t>
  </si>
  <si>
    <t>LEVOTIROXINA SÓDICA , 100 µG</t>
  </si>
  <si>
    <t>LEVOTIROXINA SÓDICA,  50 µG</t>
  </si>
  <si>
    <t>LEVOTIROXINA SÓDICA, 25 µG</t>
  </si>
  <si>
    <t>MIDAZOLAM 15 MG (15 MG / 3ML) SOLUÇÃO INJETÁVEL - 3 ML</t>
  </si>
  <si>
    <t>MIDAZOLAM 50 MG (50 MG/10ML) SOLUÇÃO INJETÁVEL - 10 ML</t>
  </si>
  <si>
    <t>MORFINA 10MG/ML- 1 ML SOLUÇÃO INJETÁVEL</t>
  </si>
  <si>
    <t>NALOXONA, CLORIDRATO 0,4MG/ML- 1 ML</t>
  </si>
  <si>
    <t>NOREPINEFRINA, HEMITARTARATO DE 8 MG - 4 ML</t>
  </si>
  <si>
    <t>SEVOFURANO 1ML/ML ANESTÉSICO INALATÓRIO FRASCOS COM 100ML</t>
  </si>
  <si>
    <t>TOBRAMICINA 0,3% COLÍRIO - FRASCOS COM 5ML</t>
  </si>
  <si>
    <t>DIAZEPAM, 10 MG</t>
  </si>
  <si>
    <t>MISOPROSTOL  200MCG</t>
  </si>
  <si>
    <t>CARBONATO DE LÍTIO, 300 MG</t>
  </si>
  <si>
    <t>PANTOPRAZOL 40 MG, SÓDICO SESQUI-HIDRATADO, PÓ LIOFILIZADO PARA USO I.V.+ 10 ML DE DILUENTE</t>
  </si>
  <si>
    <t>ROCURÔNIO 10 MG/ML- 5 ML</t>
  </si>
  <si>
    <t>AMITRIPTILINA, CLORIDRATO, 25MG</t>
  </si>
  <si>
    <t>CLONAZEPAM, 2 MG COMPRIMIDOS</t>
  </si>
  <si>
    <t>HALOPERIDOL,  5 MG</t>
  </si>
  <si>
    <t>HALOPERIDOL, SOLUÇÃO ORAL 2 MG/ML</t>
  </si>
  <si>
    <t>MISOPROSTOL 25MCG</t>
  </si>
  <si>
    <t>ACETILCISTEÍNA XAROPE ADULTO 40 MG/ML - NO MINIMO 100 ML</t>
  </si>
  <si>
    <t>ACETILCISTEÍNA XAROPE PEDIÁTRICO 20 MG/ML - NO MINIMO 100 ML</t>
  </si>
  <si>
    <t>ÁCIDO ACETILSALICÍLICO, 100 MG, COMPRIMIDOS - EMBALADOS EM BLISTER, CONTENDO DADOS DE IDENTIFICAÇÃO, Nº DO LOTE, MÊS E ANO DE FABRICAÇÃO E VALIDADE.</t>
  </si>
  <si>
    <t>ÁCIDO ASCÓRBICO, 100MG/ML, INJETÁVEL, AMPOLAS 5 ML - EMBALAGEM PRIMÁRIA CONTENDO IDENTIFICAÇÃO, Nº DO LOTE, MÊS E ANO DE FABRICAÇÃO E VALIDADE.</t>
  </si>
  <si>
    <t>ÁGUA DESTILADA, ESTÉRIL E APIROGÊNICA, AMPOLAS 500 ML - PARA DILUIÇÃO DE MEDICAMENTOS DE USO PARENTERAL. EMBALAGEM COM IDENTIFICAÇÃO, Nº DO LOTE, MÊS E ANO DE FABRICAÇÃO E VALIDADE.</t>
  </si>
  <si>
    <t>ALBENDAZOL,  40 MG/ML, COMPRIMIDOS - CONTENDO DADOS DE IDENTIFICAÇÃO, Nº DO LOTE, MÊS E ANO DE FABRICAÇÃO E VALIDADE.</t>
  </si>
  <si>
    <t>ALBENDAZOL,  40 MG/ML, SUSPENSÃO ORAL, FRASCOS 10 ML - CONTENDO DADOS DE IDENTIFICAÇÃO, Nº DO LOTE, MÊS E ANO DE FABRICAÇÃO E VALIDADE.</t>
  </si>
  <si>
    <t>ALBUMINA HUMANA 0,2G/ML 20% - 50 ML</t>
  </si>
  <si>
    <t>ALENDRONATO SÓDICO 70MG, COMPRIMIDOS - EMBALADOS EM BLISTER, CONTENDO DADOS DE IDENTIFICAÇÃO, Nº DO LOTE, MÊS E ANO DE FABRICAÇÃO E VALIDADE.</t>
  </si>
  <si>
    <t>ALOPURINOL 100 MG COMPRIMIDOS - EMBALADOS EM BLISTER, CONTENDO DADOS DE IDENTIFICAÇÃO, Nº DO LOTE, MÊS E ANO DE FABRICAÇÃO E VALIDADE.</t>
  </si>
  <si>
    <t>ALOPURINOL 300 MG COMPRIMIDOS - EMBALADOS EM BLISTER, CONTENDO DADOS DE IDENTIFICAÇÃO, Nº DO LOTE, MÊS E ANO DE FABRICAÇÃO E VALIDADE.</t>
  </si>
  <si>
    <t>AMICACINA 250 MG/ML- 2 ML</t>
  </si>
  <si>
    <t>AMINOFILINA SOL. INJ. 240 MG/10 ML</t>
  </si>
  <si>
    <t>AMIODARONA SOL. INJ. 150 MG – 3 ML</t>
  </si>
  <si>
    <t>AMIODARONA, CLORIDRATO, 200MG COMPRIMIDOS - EMBALADOS EM BLISTER, CONTENDO DADOS DE IDENTIFICAÇÃO, Nº DO LOTE, MÊS E ANO DE FABRICAÇÃO E VALIDADE.</t>
  </si>
  <si>
    <t>AMOXICILINA 50MG/ML, PÓ PARA SUSPENSÃO ORAL, FRASCOS 150 ML + COPO MEDIDA - EMBALAGEM CONTENDO DADOS DE IDENTIFICAÇAO, Nº DO LOTE, MÊS E ANO DE FABRICAÇAO E VALIDADE.</t>
  </si>
  <si>
    <t>AMOXICILINA, 500MG, CÁPSULA - EMBALADAS EM BLISTER, CONTENDO DADOS DE IDENTIFICAÇÃO, Nº DO LOTE, MÊS E ANO DE FABRICAÇÃO E VALIDADE.</t>
  </si>
  <si>
    <t>Cápsulas</t>
  </si>
  <si>
    <t>AMPICILINA, 1G, INJETAVEL, FRASCOS AMPOLAS -. EMBALAGEM PRIMÁRIA CONTENDO IDENTIFICAÇÃO, Nº DO LOTE, MÊS E ANO DE FABRICAÇÃO E VALIDADE.</t>
  </si>
  <si>
    <t>BENZILPENICILINA G BENZATINA PÓ/SOL. INJ. 1.200.000 UI + DILUENTE DO FABRICANTE</t>
  </si>
  <si>
    <t>BROMETO DE N-BUTILESCOPOLAMINA 20 MG/ML-1ML</t>
  </si>
  <si>
    <t>BROMETO DE N-BUTILESCOPOLAMINA 4 MG + DIPIRONA SÓDICA 500 MG/ML</t>
  </si>
  <si>
    <t>BROMOPRIDA 5 MG/ML- 2 ML</t>
  </si>
  <si>
    <t>BUPIVACAÍNA PESADA 20MG+GLICOSE 8% – 4ML</t>
  </si>
  <si>
    <t>CARVÃO VEGETAL ATIVADO- 250 G</t>
  </si>
  <si>
    <t>CARVEDILOL 12,5 MG COMPRIMIDOS - EMBALADOS EM BLISTER, CONTENDO DADOS DE IDENTIFICAÇÃO, Nº DO LOTE, MÊS E ANO DE FABRICAÇÃO E VALIDADE.</t>
  </si>
  <si>
    <t>CARVEDILOL 25 MG COMPRIMIDOS - EMBALADOS EM BLISTER, CONTENDO DADOS DE IDENTIFICAÇÃO, Nº DO LOTE, MÊS E ANO DE FABRICAÇÃO E VALIDADE.</t>
  </si>
  <si>
    <t>CARVEDILOL 3,125 MG COMPRIMIDOS - EMBALADOS EM BLISTER, CONTENDO DADOS DE IDENTIFICAÇÃO, Nº DO LOTE, MÊS E ANO DE FABRICAÇÃO E VALIDADE.</t>
  </si>
  <si>
    <t>CARVEDILOL 6,25 MG COMPRIMIDOS - EMBALADOS EM BLISTER, CONTENDO DADOS DE IDENTIFICAÇÃO, Nº DO LOTE, MÊS E ANO DE FABRICAÇÃO E VALIDADE.</t>
  </si>
  <si>
    <t>CEFALEXINA 250 MG/5ML, SUSPENSÃO ORAL, FRASCOS 60 ML + COPO MEDIDA - EMBALAGEM CONTENDO DADOS DE IDENTIFICAÇAO, Nº DO LOTE, MÊS E ANO DE FABRICAÇAO E VALIDADE.</t>
  </si>
  <si>
    <t>CEFALEXINA, 500 MG, COMPRIMIDOS  - EMBALADAS EM BLISTER, CONTENDO DADOS DE IDENTIFICAÇÃO, Nº DO LOTE, MÊS E ANO DE FABRICAÇÃO E VALIDADE.</t>
  </si>
  <si>
    <t>CEFALOTINA SÓDICA, 1G, INJETÁVEL, FRASCOS AMPOLAS - EMBALAGEM PRIMÁRIA CONTENDO IDENTIFICAÇÃO, Nº DO LOTE, MÊS E ANO DE FABRICAÇÃO E VALIDADE.</t>
  </si>
  <si>
    <t>DEXAMETASONA, 2 MG/ML, SOLUÇÃO INJETÁVEL, AMPOLAS  1 ML - SOLUÇÃO ESTÉRIL, EMBALAGEM PRIMÁRIA CONTENDO IDENTIFICAÇÃO, Nº DO LOTE, MÊS E ANO DE FABRICAÇÃO E VALIDADE.</t>
  </si>
  <si>
    <t>DIPIRONA SÓDICA, 500 MG/ML, SOLUÇÃO INJETÁVEL, AMPOLAS 2 ML - SOLUÇÃO ESTÉRIL, EMBALAGEM PRIMÁRIA CONTENDO IDENTIFICAÇÃO, Nº DO LOTE, MÊS E ANO DE FABRICAÇÃO E VALIDADE.</t>
  </si>
  <si>
    <t>FLUCONAZOL, 150 MG, COMPRIMIDOS - EMBALADO EM BLISTER, CONTENDO DADOS DE IDENTIFICAÇÃO, Nº DO LOTE, MÊS E ANO DE FABRICAÇÃO E VALIDADE.</t>
  </si>
  <si>
    <t>FUROSEMIDA, 40 MG, COMPRIMIDOS - EMBALADOS EM BLISTER, CONTENDO DADOS DE IDENTIFICAÇÃO, Nº DO LOTE, MÊS E ANO DE FABRICAÇÃO E VALIDADE.</t>
  </si>
  <si>
    <t>GENTAMICINA SULFATO SOL. INJ. 20 MG – 1 ML</t>
  </si>
  <si>
    <t>GENTAMICINA SULFATO SOL. INJ. 40 MG – 1 ML</t>
  </si>
  <si>
    <t>GENTAMICINA SULFATO SOL. INJ. 80 MG – 1 ML</t>
  </si>
  <si>
    <t>GLIBENCLAMIDA 5 MG COMPRIMIDOS - EMBALADOS EM BLISTER, CONTENDO DADOS DE IDENTIFICAÇÃO, Nº DO LOTE, MÊS E ANO DE FABRICAÇÃO E VALIDADE.</t>
  </si>
  <si>
    <t>GLICOSE, 50%, SOLUÇÃO INJETÁVEL, AMPOLAS 10 ML - SOLUÇÃO ESTÉRIL, EMBALAGEM PRIMÁRIA CONTENDO IDENTIFICAÇÃO, Nº DO LOTE, MÊS E ANO DE FABRICAÇÃO E VALIDADE.</t>
  </si>
  <si>
    <t>GUACO (Mikania glomerata Spreng.) - XAROPE, FRASCOS COM NO MÍNIMO 100 ML - EMBALAGEM PRIMÁRIA CONTENDO DADOS DE IDENTIFICAÇÃO</t>
  </si>
  <si>
    <t>HEPARINA SÓDICA SUBCUTÂNEA SOL. INJ. 5.000 UI – 0,25 ML</t>
  </si>
  <si>
    <t>HIDRALAZINA, 20 MG/ML, SOLUÇÃO  INJETÁVEL, AMPOLAS 1 ML - SOLUÇÃO ESTÉRIL, EMBALAGEM PRIMÁRIA CONTENDO IDENTIFICAÇÃO, Nº DO LOTE, MÊS E ANO DE FABRICAÇÃO E VALIDADE.</t>
  </si>
  <si>
    <t>HIDROCLOROTIAZIDA, 25 MG,  COMPRIMIDOS - EMBALADOS EM BLISTER, CONTENDO DADOS DE IDENTIFICAÇÃO, Nº DO LOTE, MÊS E ANO DE FABRICAÇÃO E VALIDADE.</t>
  </si>
  <si>
    <t>HIDROCORTISONA, 100 MG, PÓ LIOFILIZADO INJETÁVEL, FRASCOS-AMPOLAS, ESTÉRIL - EMBALAGEM PRIMÁRIA CONTENDO IDENTIFICAÇÃO, Nº DO LOTE, MÊS E ANO DE FABRICAÇÃO E VALIDADE.</t>
  </si>
  <si>
    <t>HIDROCORTISONA, 500 MG, PÓ LIOFILIZADO INJETÁVEL, FRASCOS-AMPOLAS, ESTÉRIL - EMBALAGEM PRIMÁRIA CONTENDO IDENTIFICAÇÃO, Nº DO LOTE, MÊS E ANO DE FABRICAÇÃO E VALIDADE.</t>
  </si>
  <si>
    <t>HIDRÓXIDO DE ALUMÍNIO, ASSOCIADO AO HIDRÓXIDO DE MAGNÉSIO, 60 MG + 40 MG/ML, SUSPENSÃO ORAL, FRASCOS COM NO MÍNIMO 100 ML, CONTENDO COPO DOSADOR COM NO MÍNIMO 100ML.</t>
  </si>
  <si>
    <t>IBUPROFENO,  SUSPENSÃO ORAL 50 MG/ML - FRASCOS COM 30 ML, CONTENDO DADOS DE IDENTIFICAÇÃO, Nº DO LOTE, MÊS E ANO DE FABRICAÇÃO E VALIDADE.</t>
  </si>
  <si>
    <t>IBUPROFENO, 300 MG, COMPRIMIDOS - EMBALADOS EM BLISTER, CONTENDO DADOS DE IDENTIFICAÇÃO, Nº DO LOTE, MÊS E ANO DE FABRICAÇÃO E VALIDADE.</t>
  </si>
  <si>
    <t>LIDOCAÍNA + EPINEFRINA 20MG/ML (2% + 0,005MG/ML) COM VASOCONSTRICTOR- 20 ML</t>
  </si>
  <si>
    <t>LIDOCAÍNA CLORIDRATO  GEL 2%</t>
  </si>
  <si>
    <t>Bisnagas</t>
  </si>
  <si>
    <t>LIDOCAÍNA CLORIDRATO SOL. INJ. 2% SEM VASOCONSTRICTOR – 20 ML</t>
  </si>
  <si>
    <t>LIDOCAÍNA CLORIDRATO SPRAY (AEROSOL) 100MG/ML</t>
  </si>
  <si>
    <t>LORATADINA, 1 MG/ML, XAROPE,  FRASCOS COM MÍNIMO 100 ML - CONTENDO DADOS DE IDENTIFICAÇÃO, Nº DO LOTE, MÊS E ANO DE FABRICAÇÃO E VALIDADE.</t>
  </si>
  <si>
    <t>LORATADINA, 10 MG,  COMPRIMIDOS - EMBALADOS EM BLISTER, CONTENDO DADOS DE IDENTIFICAÇÃO, Nº DO LOTE, MÊS E ANO DE FABRICAÇÃO E VALIDADE.</t>
  </si>
  <si>
    <t>METFORMINA CLORIDRATO, 850MG, COMPRIMIDOS - EMBALADOS EM BLISTER, CONTENDO DADOS DE IDENTIFICAÇÃO, N° DE LOTE, MÊS E ANO DE FABRICAÇÃO E VALIDADE.</t>
  </si>
  <si>
    <t>METILERGOMETRINA, MALEATO DE SOL. INJ. – 1 ML</t>
  </si>
  <si>
    <t>METOCLOPRAMIDA 5 MG/ML SOL. INJ. – 2 ML</t>
  </si>
  <si>
    <t>METOCLOPRAMIDA, CLORIDRATO,  SOLUÇÃO ORAL</t>
  </si>
  <si>
    <t>METOCLOPRAMIDA, CLORIDRATO, 10 MG COMPRIMIDOS, EMBALADOS EM BLISTER, CONTENDO DADOS DE IDENTIFICAÇÃO, N° DE LOTE, MÊS E ANO DE FABRICAÇÃO E VALIDADE.</t>
  </si>
  <si>
    <t>METRONIDAZOL (BENZOILMETRONIDAZOL) 40 MG/ML SUSPENSÃO ORAL 100 ML</t>
  </si>
  <si>
    <t>METRONIDAZOL 100 MG/G GEL VAGINAL - BISNAGAS COM  50 G + APLICADORES. EMBALAGEM CONTENDO DADOS DE IDENTIFICAÇAO, Nº DO LOTE, MÊS E ANO DE FABRICAÇAO E VALIDADE.</t>
  </si>
  <si>
    <t>METRONIDAZOL, 250 MG, COMPRIMIDOS - EMBALADOS EM BLISTER, CONTENDO DADOS DE IDENTIFICAÇÃO, N° DE LOTE, MÊS E ANO DE FABRICAÇÃO E VALIDADE.</t>
  </si>
  <si>
    <t>MICONAZOL 20 MG/G CREME (TÓPICO) 28G</t>
  </si>
  <si>
    <t>MICONAZOL 20MG/ML LOÇÃO 30ML</t>
  </si>
  <si>
    <t>NIFEDIPINO 10 MG</t>
  </si>
  <si>
    <t>NISTATINA, SUSPENSÃO ORAL 100.000 UI/ML 30ML</t>
  </si>
  <si>
    <t>NITROPRUSSIATO DE SÓDIO 25MG/ ML- 2 ML</t>
  </si>
  <si>
    <t>ÓLEO A BASE DE ÁCIDOS GRAXOS ESSENCIAIS (A,G,E), VIT. "A" e "E", LECITINA SOJA - FRASCO 100 ML - LOÇÃO OLEOSA</t>
  </si>
  <si>
    <t>OMEPRAZOL 40MG SOLUÇÃO INJETÁVEL - 10ML</t>
  </si>
  <si>
    <t>OMEPRAZOL, 20 MG CÁPSULA - EMBALADOS EM BLISTER, CONTENDO DADOS DE IDENTIFICAÇÃO, Nº DO LOTE, MÊS E ANO DE FABRICAÇÃO E VALIDADE.</t>
  </si>
  <si>
    <t>ONDANSETRONA CLORIDRATO, 4 MG, INJETÁVEL, AMPOLAS 2 ML. EMBALAGEM PRIMÁRIA CONTENDO IDENTIFICAÇÃO, Nº DO LOTE, MÊS E ANO DE FABRICAÇÃO E VALIDADE.</t>
  </si>
  <si>
    <t>OXACILINA PÓ/SOL. INJ. 500 MG</t>
  </si>
  <si>
    <t>PANCURÔNIO 2MG/ML- 2ML</t>
  </si>
  <si>
    <t>PARACETAMOL, 500 MG COMPRIMIDOS - EMBALADOS EM BLISTER, CONTENDO DADOS DE IDENTIFICAÇÃO, Nº DO LOTE, MÊS E ANO DE FABRICAÇÃO E VALIDADE.</t>
  </si>
  <si>
    <t>PREDNISONA, 20 MG, COMPRIMIDOS - EMBALADOS EM BLISTER, CONTENDO DADOS DE IDENTIFICAÇÃO, Nº DO LOTE, MÊS E ANO DE FABRICAÇÃO E VALIDADE.</t>
  </si>
  <si>
    <t>PREDNISONA, 5 MG, COMPRIMIDOS - EMBALADOS EM BLISTER, CONTENDO DADOS DE IDENTIFICAÇÃO, Nº DO LOTE, MÊS E ANO DE FABRICAÇÃO E VALIDADE.</t>
  </si>
  <si>
    <t>SAIS PARA REIDRATAÇÃO ORAL, PÓ, COMPOSTO POR: CLORETO SÓDIO 3,5G + GLICOSE 20G, + CITRATO DE SÓDIO 2,9G + CLORETO DE POTÁSSIO 1,5G, PARA 1.000ML</t>
  </si>
  <si>
    <t>Envelopes</t>
  </si>
  <si>
    <t>SALBUTAMOL 0,4% XAROPE- 100 ML</t>
  </si>
  <si>
    <t>SALBUTAMOL, DOSAGEM: 100MCG/DOSE, FORMA FARMACÊUTICA:AEROSOL ORAL. FRASCOS 200,00 DOSES. EMBALAGEM CONTENDO DADOS DE IDENTIFICAÇÃO, Nº DE LOTE, MÊS E ANO DE FABRICAÇÃO E VALIDADE.</t>
  </si>
  <si>
    <t>SIMETICONA 40 MG COMPRIMIDOS</t>
  </si>
  <si>
    <t>SIMETICONA SOL. GOTAS 75 MG/ML – 10 ML</t>
  </si>
  <si>
    <t>SINVASTATINA, 20 MG, COMPRIMIDOS - EMBALADOS EM BLISTER, CONTENDO DADOS DE IDENTIFICAÇÃO, Nº DO LOTE, MÊS E ANO DE FABRICAÇÃO E VALIDADE.</t>
  </si>
  <si>
    <t>SINVASTATINA, 40 MG, COMPRIMIDOS - EMBALADOS EM BLISTER, CONTENDO DADOS DE IDENTIFICAÇÃO, Nº DO LOTE, MÊS E ANO DE FABRICAÇÃO E VALIDADE.</t>
  </si>
  <si>
    <t>SORO FISIOLOGICO 500 ML (CLORETO DE SÓDIO) SOLUÇÃO INJETÁVEL 0,9% - SOLUÇÃO ESTÉRIL, SISTEMA FECHADO DE INFUSÃO. CONTENDO IDENTIFICAÇÃO, Nº DE LOTE, MÊS E ANO DE FABRICAÇÃO E VALIDADE</t>
  </si>
  <si>
    <t>SORO FISIOLÓGICO 500ML - CLORETO DE SÓDIO 0,9% - USO EM CURATIVO - SISTEMA ABERTO 500ML</t>
  </si>
  <si>
    <t>SORO RINGER, ASSOCIADO COM LACTATO DE SÓDIO, SOLUÇÃO INJETÁVEL, SISTEMA FECHADO, SISTEMA FECHADO DE INFUSÃO. EM FRASCOS 500 ML, FLEXÍVEL DE PVC, ESTÉRIL E APIROGÊNICA</t>
  </si>
  <si>
    <t>SULFAMETOXAZOL, ASSOCIADO À TRIMETOPRIMA, 400MG + 80MG, COMPRIMIDOS - EMBALADOS EM BLISTER, CONTENDO DADOS DE IDENTIFICAÇÃO, Nº DO LOTE, MÊS E ANO DE FABRICAÇÃO E VALIDADE.</t>
  </si>
  <si>
    <t>SULFATO DE MAGNÉSIO, 10%, SOLUÇÃO INJETÁVEL, AMPOLAS DE 10 ML - EMBALAGEM PRIMÁRIA CONTENDO DADOS DE IDENTIFICAÇÃO, Nº DO LOTE, MÊS E ANO DE FABRICAÇÃO E VALIDADE.</t>
  </si>
  <si>
    <t>SULFATO DE MAGNÉSIO, 50%, SOLUÇÃO INJETÁVEL, AMPOLAS DE 10 ML - EMBALAGEM PRIMÁRIA CONTENDO DADOS DE IDENTIFICAÇÃO, Nº DO LOTE, MÊS E ANO DE FABRICAÇÃO E VALIDADE.</t>
  </si>
  <si>
    <t>VITAMINAS DO COMPLEXO B, B1, B2, B5, B6  E PP (NICOTINAMIDA B3),  SOLUÇÃO INJETÁVEL, AMPOLAS 2 ML -  SOLUÇÃO ESTÉRIL, EMBALAGEM PRIMÁRIA CONTENDO IDENTIFICAÇÃO, Nº DO LOTE, MÊS E ANO DE FABRICAÇÃO E VALIDADE.</t>
  </si>
  <si>
    <t>ÁCIDO FÓLICO,  5MG COMPRIMIDOS - EMBALADOS EM BLISTER, CONTENDO DADOS DE IDENTIFICAÇÃO, Nº DO LOTE, MÊS E ANO DE FABRICAÇÃO E VALIDADE.</t>
  </si>
  <si>
    <t>ÁCIDO TRANEXÂMICO,  50MG/ML, SOLUÇÃO INJETÁVEL, AMPOLAS 5 ML -  EMBALAGEM PRIMÁRIA CONTENDO IDENTIFICAÇÃO, Nº DO LOTE, MÊS E ANO DE FABRICAÇÃO E VALIDADE.</t>
  </si>
  <si>
    <t>ADENOSINA 3 MG/ML IV- 2 ML</t>
  </si>
  <si>
    <t>ADRENALINA (EPINEFRINA) SOL. INJ. 1MG/ML</t>
  </si>
  <si>
    <t>ÁGUA DESTILADA, ESTÉRIL E APIROGÊNICA, AMPOLAS 10 ML - PARA DILUIÇÃO DE MEDICAMENTOS DE USO PARENTERAL. EMBALAGEM COM IDENTIFICAÇÃO, Nº DO LOTE, MÊS E ANO DE FABRICAÇÃO E VALIDADE.</t>
  </si>
  <si>
    <t>AMPICILINA, 500MG, INJETAVEL, FRASCOS AMPOLAS -. EMBALAGEM PRIMÁRIA CONTENDO IDENTIFICAÇÃO, Nº DO LOTE, MÊS E ANO DE FABRICAÇÃO E VALIDADE.</t>
  </si>
  <si>
    <t>ANLODIPINO, BESILATO, 10MG COMPRIMIDOS - EMBALADOS EM BLISTER, CONTENDO DADOS DE IDENTIFICAÇÃO, Nº DO LOTE, MÊS E ANO DE FABRICAÇÃO E VALIDADE.</t>
  </si>
  <si>
    <t>ANLODIPINO, BESILATO, 5MG COMPRIMIDOS - EMBALADOS EM BLISTER, CONTENDO DADOS DE IDENTIFICAÇÃO, Nº DO LOTE, MÊS E ANO DE FABRICAÇÃO E VALIDADE.</t>
  </si>
  <si>
    <t>ATENOLOL, 100 MG, COMPRIMIDOS - EMBALADOS EM BLISTER, CONTENDO DADOS DE IDENTIFICAÇÃO, Nº DO LOTE, MÊS E ANO DE FABRICAÇÃO E VALIDADE.</t>
  </si>
  <si>
    <t>ATENOLOL, 50 MG, COMPRIMIDOS - EMBALADOS EM BLISTER, CONTENDO DADOS DE IDENTIFICAÇÃO, Nº DO LOTE, MÊS E ANO DE FABRICAÇÃO E VALIDADE.</t>
  </si>
  <si>
    <t>ATRACÚRIO 25 MG SOL. INJ. – 2,5 ML</t>
  </si>
  <si>
    <t>ATROPINA 0,25%- 1ML</t>
  </si>
  <si>
    <t>AZITROMICINA 500 MG PÓ LIOFILIZADO PARA USO INJETÁVEL</t>
  </si>
  <si>
    <t>AZITROMICINA, 200MG/5ml Frasco suspensão - EMBALADOS, CONTENDO DADOS DE IDENTIFICAÇÃO, Nº DO LOTE, MÊS E ANO DE FABRICAÇÃO E VALIDADE. FRASCO 15 ML</t>
  </si>
  <si>
    <t>AZITROMICINA, 500 MG COMPRIMIDOS - EMBALADOS EM BLISTER, CONTENDO DADOS DE IDENTIFICAÇÃO, Nº DO LOTE, MÊS E ANO DE FABRICAÇÃO E VALIDADE.</t>
  </si>
  <si>
    <t>BENZILPENICILINA G BENZATINA PÓ/SOL. INJ. 600.000 UI + DILUENTE DO FABRICANTE</t>
  </si>
  <si>
    <t>BENZILPENICILINA POTÁSSICA 5.000.000 UI</t>
  </si>
  <si>
    <t>BENZILPENICILINA PROCAÍNA + BENZILPENICILINA POTÁSSICA (300.000+100.000 UI)</t>
  </si>
  <si>
    <t>BETAMETASONA, DIPROPIONATO + FOSFATO DISSÓDICO DE BETAMETASONA 5 MG+2 MG- 1 ML</t>
  </si>
  <si>
    <t>BICARBONATO DE SODIO 8,4% 10 ML</t>
  </si>
  <si>
    <t>BICARBONATO DE SODIO 8,4% 250ML</t>
  </si>
  <si>
    <t>CARBONATO DE CÁLCIO 500MG</t>
  </si>
  <si>
    <t>CEFOTAXIMA 500 MG, PÓ PARA SOL. INJETÁVEL</t>
  </si>
  <si>
    <t>CEFTRIAXONA SÓDICA 1G ENDOVENOSO, FRASCOS AMPOLAS - EMBALAGEM PRIMÁRIA CONTENDO IDENTIFICAÇÃO, Nº DO LOTE, MÊS E ANO DE FABRICAÇÃO E VALIDADE.</t>
  </si>
  <si>
    <t>CETOCONAZOL, SHAMPOO 2%</t>
  </si>
  <si>
    <t>CETOPROFENO 100 MG I.M.- 2 ML - INTRAMUSCULAR</t>
  </si>
  <si>
    <t>CETOPROFENO 100 MG I.V.- 2 ML - INTRAVENOSO</t>
  </si>
  <si>
    <t>CIMETIDINA 300 MG- 2 ML</t>
  </si>
  <si>
    <t>CIPROFLOXACINO 2 MG/ML -100 ML (200MG)</t>
  </si>
  <si>
    <t>Bolsas</t>
  </si>
  <si>
    <t>CIPROFLOXACINO, 500 MG, COMPRIMIDOS - EMBALADOS EM BLISTER, CONTENDO DADOS DE IDENTIFICAÇÃO, Nº DO LOTE, MÊS E ANO DE FABRICAÇÃO E VALIDADE.</t>
  </si>
  <si>
    <t>CLINDAMICINA, FOSFATO 150 MG/ML- 4 ML SOL. INJETÁVEL</t>
  </si>
  <si>
    <t>CLONIDINA 150MCG/ML SOLUÇÃO INJETAVEL. AMPOLA 1ML</t>
  </si>
  <si>
    <t>CLONIDINA 0,100 EMBALADOS EM BLISTER, CONTENDO DADOS DE IDENTIFICAÇÃO, Nº DO LOTE, MÊS E ANO DE FABRICAÇÃO E VALIDADE.</t>
  </si>
  <si>
    <t>CLONIDINA 0,200 EMBALADOS EM BLISTER, CONTENDO DADOS DE IDENTIFICAÇÃO, Nº DO LOTE, MÊS E ANO DE FABRICAÇÃO E VALIDADE.</t>
  </si>
  <si>
    <t>CLOPIDOGREL, 75 MG, COMPRIMIDOS - EMBALADOS EM BLISTER, CONTENDO DADOS DE IDENTIFICAÇÃO, Nº DO LOTE, MÊS E ANO DE FABRICAÇÃO E VALIDADE.</t>
  </si>
  <si>
    <t>CLORANFENICOL SUCCINATO PÓ/SOL. INJ. 1 G + DILUENTE DO FABRICANTE</t>
  </si>
  <si>
    <t>CLORETO DE POTÁSSIO 10% - 10 ML</t>
  </si>
  <si>
    <t>CLORETO DE POTÁSSIO 19,1% - 10 ML</t>
  </si>
  <si>
    <t>CLORETO DE SÓDIO 10% - 10 ML</t>
  </si>
  <si>
    <t>CLORETO DE SÓDIO 20% - 10 ML</t>
  </si>
  <si>
    <t>COLLAGENASE + CLORAFENICOL POMADA 30 G</t>
  </si>
  <si>
    <t>DESLANÓSIDO SOL. INJ.0,4 MG – 2 ML</t>
  </si>
  <si>
    <t>DEXAMENTASONA, COLÍRIO 0,1 % - FRASCOS 5ML</t>
  </si>
  <si>
    <t>DEXAMETASONA,  4 MG/ML,  SOLUÇÃO INJETÁVEL, AMPOLAS 2,50 ML  - SOLUÇÃO ESTÉRIL, EMBALAGEM PRIMÁRIA CONTENDO IDENTIFICAÇÃO, Nº DO LOTE, MÊS E ANO DE FABRICAÇÃO E VALIDADE.</t>
  </si>
  <si>
    <t>DEXAMETASONA, 0,1%, CREME, BISNAGAS 10 G  - EMBALAGEM CONTENDO DADOS DE IDENTIFICAÇÃO, Nº DO LOTE, MÊS E ANO DE FABRICAÇÃO E VALIDADE.</t>
  </si>
  <si>
    <t>DEXAMETASONA, 4MG, COMPRIMIDOS -  EMBALADO EM BLISTER, CONTENDO DADOS DE IDENTIFICAÇÃO, Nº DO LOTE, MÊS E ANO DE FABRICAÇÃO E VALIDADE.</t>
  </si>
  <si>
    <t>DEXAMETASONA, FOSFATO DISSÓDICO, ELIXIR 0,1MG/ML</t>
  </si>
  <si>
    <t>DEXCLORFENIRAMINA, MALEATO 2 MG, COMPRIMIDOS - EMBALADO EM BLISTER, CONTENDO DADOS DE IDENTIFICAÇÃO, Nº DO LOTE, MÊS E ANO DE FABRICAÇÃO E VALIDADE.</t>
  </si>
  <si>
    <t>DEXCLORFENIRAMINA, MALEATO, XAROPE 0,4 MG/ML</t>
  </si>
  <si>
    <t>DICLOFENACO, SAL SÓDICO, 25MG/ML, SOLUÇÃO INJETÁVEL - AMPOLAS 3 ML - SOLUÇÃO ESTÉRIL, EMBALAGEM PRIMÁRIA CONTENDO IDENTIFICAÇÃO, Nº DO LOTE, MÊS E ANO DE FABRICAÇÃO E VALIDADE.</t>
  </si>
  <si>
    <t>DIGOXINA, 0,25 MG COMPRIMIDOS</t>
  </si>
  <si>
    <t>DIMENIDRINATO3 MG/ML+ CLORIDRATO DE PIRIDOXINA 5 MG/ML+ GLICOSE100 MG/ML  +  FRUTOSE100 MG/ML -10ML. SOL. INJETÁVEL. ÉTICO: DRAMIN B6 OU SIMILAR</t>
  </si>
  <si>
    <t>DIPIRONA SÓDICA, 500 MG, COMPRIMIDOS - EMBALADOS EM BLISTER, CONTENDO DADOS DE IDENTIFICAÇÃO, Nº DO LOTE, MÊS E ANO DE FABRICAÇÃO E VALIDADE.</t>
  </si>
  <si>
    <t>DIPIRONA SÓDICA, 500 MG/ML, SOLUÇÃO ORAL, GOTAS, FRASCOS COM NO MÍNIMO 10 ML - EMBALAGEM PRIMÁRIA CONTENDO DADOS DE IDENTIFICAÇÃO, Nº DO LOTE, MÊS E ANO DE FABRICAÇÃO E VALIDADE.</t>
  </si>
  <si>
    <t>DOBUTAMINA 250 MG - 20 ML</t>
  </si>
  <si>
    <t>DOPAMINA 50 MG - 10 ML</t>
  </si>
  <si>
    <t>EFEDRINA 50 MG/ML</t>
  </si>
  <si>
    <t>ENALAPRIL MALEATO, 10 MG, COMPRIMIDOS - EMBALADOS EM BLISTER, CONTENDO DADOS DE IDENTIFICAÇÃO, Nº DO LOTE, MÊS E ANO DE FABRICAÇÃO E VALIDADE.</t>
  </si>
  <si>
    <t>ENALAPRIL MALEATO, 20 MG, COMPRIMIDOS - EMBALADOS EM BLISTER, CONTENDO DADOS DE IDENTIFICAÇÃO, Nº DO LOTE, MÊS E ANO DE FABRICAÇÃO E VALIDADE.</t>
  </si>
  <si>
    <t>ENALAPRIL MALEATO, 5 MG, COMPRIMIDOS - EMBALADOS EM BLISTER, CONTENDO DADOS DE IDENTIFICAÇÃO, Nº DO LOTE, MÊS E ANO DE FABRICAÇÃO E VALIDADE.</t>
  </si>
  <si>
    <t>ENOXAPARINA SÓDICA,  40MG/0,4 ML, INJETÁVEL, SERINGA PRÉ-ENCHIDA -  EMBALAGEM PRIMÁRIA CONTENDO IDENTIFICAÇÃO, Nº DO LOTE, MÊS E ANO DE FABRICAÇÃO E VALIDADE.</t>
  </si>
  <si>
    <t>ENOXAPARINA SÓDICA,  60MG/0,6 ML, INJETÁVEL, SERINGA PRÉ-ENCHIDA -  EMBALAGEM PRIMÁRIA CONTENDO IDENTIFICAÇÃO, Nº DO LOTE, MÊS E ANO DE FABRICAÇÃO E VALIDADE.</t>
  </si>
  <si>
    <t>ESPIRONALACTONA, 25 MG COMPRIMIDOS - EMBALADOS EM BLISTER, CONTENDO DADOS DE IDENTIFICAÇÃO, Nº DO LOTE, MÊS E ANO DE FABRICAÇÃO E VALIDADE.</t>
  </si>
  <si>
    <t>ESTRIOL 1 MG/G CREME VAGINAL BISNAGAS COM 50 G + APLICADORES</t>
  </si>
  <si>
    <t>ETILEFRINA CLORIDRATO SOL. INJ. 10 MG – 1 ML</t>
  </si>
  <si>
    <t>ETOMIDATO 2MG/ML- SOLUÇÃO INJETÁVEL 10 ML</t>
  </si>
  <si>
    <t>FENOTEROL, BROMETO, SOLUÇÃO INALATÓRIA 5MG/ML- 20 ML</t>
  </si>
  <si>
    <t>FITOMENADIONA SOL. INJ. 10 MG – 1 ML</t>
  </si>
  <si>
    <t>FLUMAZENIL 0,1 MG/ML</t>
  </si>
  <si>
    <t>FLUOXETINA, 20 MG</t>
  </si>
  <si>
    <t>FUROSEMIDA 20 MG SOL. INJ. – 2 ML</t>
  </si>
  <si>
    <t>GLICERINA CLISTER 12%- 500 ML</t>
  </si>
  <si>
    <t>GLICEROL SUPOSITÓRIO ADULTO 72MG</t>
  </si>
  <si>
    <t>GLICONATO DE CÁLCIO 10%- 10 ML</t>
  </si>
  <si>
    <t>HIDRÓXIDO FÉRRICO, SACARATO (ÉTICO: NORIPURUM) SOLUÇÃO INJETÁVEL ENDOVENOSA 20 MG/ML (100 MG/5 ML).</t>
  </si>
  <si>
    <t>IBUPROFENO, 600 MG, COMPRIMIDOS - EMBALADOS EM BLISTER, CONTENDO DADOS DE IDENTIFICAÇÃO, Nº DO LOTE, MÊS E ANO DE FABRICAÇÃO E VALIDADE.</t>
  </si>
  <si>
    <t>IMUNOGLOBULINA HUMANA ANTICORPO PARA ERITRÓCITOS RH (D) SOL. INJ. 200 µG – 1,5 ML + DILUENTE</t>
  </si>
  <si>
    <t>INSULINA HUMANA NPH 100 UI/ML SUSPENSÃO INJETÁVEL, FRASCOS COM 10 ML, CONTENDO DADOS DE IDENTIFICAÇÃO, Nº DO LOTE, MÊS E ANO DE FABRICAÇÃO E VALIDADE.</t>
  </si>
  <si>
    <t>INSULINA HUMANA REGULAR 100UI/ML SOLUÇÃO INJETAVEL FRASCOS COM 10 ML, CONTENDO DADOS DE IDENTIFICAÇÃO, Nº DO LOTE, MÊS E ANO DE FABRICAÇÃO E VALIDADE.</t>
  </si>
  <si>
    <t>ISOFLURANO ANESTÉSICO INALATÓRIO FRASCOS COM 100ML</t>
  </si>
  <si>
    <t>ISOSSORBIDA, MONONITRATO 5 MG COMPRIMIDOS SUBLINGUAL - EMBALADOS EM BLISTER, CONTENDO DADOS DE IDENTIFICAÇÃO, Nº DO LOTE, MÊS E ANO DE FABRICAÇÃO E VALIDADE.</t>
  </si>
  <si>
    <t>ISOSSORBIDA, MONONITRATO, 40 MG COMPRIMIDOS - EMBALADOS EM BLISTER, CONTENDO DADOS DE IDENTIFICAÇÃO, Nº DO LOTE, MÊS E ANO DE FABRICAÇÃO E VALIDADE.</t>
  </si>
  <si>
    <t>IVERMECTINA, 6 MG, COMPRIMIDOS - EMBALADOS EM BLISTER, CONTENDO DADOS DE IDENTIFICAÇÃO, Nº DO LOTE, MÊS E ANO DE FABRICAÇÃO E VALIDADE.</t>
  </si>
  <si>
    <t>LEVOFLOXACINO, 5 MG/ML, SOLUÇÃO INJETÁVEL,  BOLSAS 100 ML - EMBALAGEM PRIMÁRIA CONTENDO IDENTIFICAÇÃO, Nº DO LOTE, MÊS E ANO DE FABRICAÇÃO E VALIDADE.</t>
  </si>
  <si>
    <t>LOSARTANA POTÁSSICA, 50 MG,  COMPRIMIDOS - EMBALADOS EM BLISTER, CONTENDO DADOS DE IDENTIFICAÇÃO, Nº DO LOTE, MÊS E ANO DE FABRICAÇÃO E VALIDADE.</t>
  </si>
  <si>
    <t>MANITOL SOL. INJ. 20% - 250 ML</t>
  </si>
  <si>
    <t>MEBANDAZOL 100 MG COMPRIMIDOS, EMBALADOS EM BLISTER, CONTENDO DADOS DE IDENTIFICAÇÃO, N° DE LOTE, MÊS E ANO DE FABRICAÇÃO E VALIDADE.</t>
  </si>
  <si>
    <t>MEBENDAZOL 20 MG/MG SUSPENSÃO ORAL, FRASCOS COM 30 ML, CONTENDO DADOS DE IDENTIFICAÇÃO, Nº DO LOTE, MÊS E ANO DE FABRICAÇÃO E VALIDADE.</t>
  </si>
  <si>
    <t>MEROPENÉM 1G</t>
  </si>
  <si>
    <t>METILDOPA, 250 MG COMPRIMIDOS, EMBALADOS EM BLISTER, CONTENDO DADOS DE IDENTIFICAÇÃO, N° DE LOTE, MÊS E ANO DE FABRICAÇÃO E VALIDADE.</t>
  </si>
  <si>
    <t>METRONIDAZOL SOL. 0,5% 100 ML SOL. INJETÁVEL</t>
  </si>
  <si>
    <t>METRONIDAZOL, 400 MG, COMPRIMIDOS - EMBALADOS EM BLISTER, CONTENDO DADOS DE IDENTIFICAÇÃO, N° DE LOTE, MÊS E ANO DE FABRICAÇÃO E VALIDADE.</t>
  </si>
  <si>
    <t>MICONAZOL NITRATO, 2%,  CREME VAGINAL, BISNAGAS COM NO MÍNIMO 80 G + APLICADOR - EMBALAGEM CONTENDO DADOS DE IDENTIFICAÇAO, Nº DO LOTE, MÊS E ANO DE FABRICAÇAO E VALIDADE.</t>
  </si>
  <si>
    <t>NEOMICINA + BACITRACINA 5MG/G+250 UI/G-10 G</t>
  </si>
  <si>
    <t>NEOSTIGMINA METILSULFATO SOL. INJ. 0,5 MG-1 ML</t>
  </si>
  <si>
    <t>OCITOCINA, 5 UI/ML, SOLUÇÃO INJETÁVEL, AMPOLAS 1 ML - EMBALAGEM PRIMÁRIA CONTENDO IDENTIFICAÇÃO, Nº DO LOTE, MÊS E ANO DE FABRICAÇÃO E VALIDADE.</t>
  </si>
  <si>
    <t>ÓLEO MINERAL, 100 ML</t>
  </si>
  <si>
    <t>PARACETAMOL, 200 MG/ML, SOLUÇÃO ORAL, FRASCOS COM NO MÍNIMO 15 ML - EMBALAGEM CONTENDO DADOS DE IDENTIFICAÇÃO, Nº DE LOTE, MÊS E ANO DE FABRICAÇÃO E VALIDADE.</t>
  </si>
  <si>
    <t>PERMETRINA, LOÇÃO 1% - 60ML</t>
  </si>
  <si>
    <t>PERMETRINA, LOÇÃO 5% - 60ML</t>
  </si>
  <si>
    <t>PETIDINA 50MG/ML SOLUÇÃO INJETÁVEL - 2ML</t>
  </si>
  <si>
    <t>PIPERACILINA, COMPOSIÇÃO: ASSOCIADA COM TAZOBACTAMA, CONCENTRAÇÃO: 4G + 500MG, APLICAÇÃO: INJETÁVEL. EMBALAGEM COM IDENTIFICAÇÃO, Nº DO LOTE, MÊS E ANO DE FABRICAÇÃO E VALIDADE.</t>
  </si>
  <si>
    <t>PREDNISOLONA 3 MG/ML SOLUÇÃO ORAL FRASCOS 60 ML</t>
  </si>
  <si>
    <t>PROMETAZINA 25 MG COMPRIMIDOS - EMBALADOS EM BLISTER, CONTENDO DADOS DE IDENTIFICAÇÃO, Nº DO LOTE, MÊS E ANO DE FABRICAÇÃO E VALIDADE.</t>
  </si>
  <si>
    <t>PROMETAZINA SOL. INJ. 50 MG – 2 ML</t>
  </si>
  <si>
    <t>PROPRANOLOL CLORIDRATRO 40 MG, COMPRIMIDOS - EMBALADOS EM BLISTER, CONTENDO DADOS DE IDENTIFICAÇÃO, Nº DO LOTE, MÊS E ANO DE FABRICAÇÃO E VALIDADE.</t>
  </si>
  <si>
    <t>SACCHAROMYCES CEREVISIAE ADULTO- 5 ML</t>
  </si>
  <si>
    <t>Flaconetes</t>
  </si>
  <si>
    <t>SACCHAROMYCES CEREVISIAE PEDIÁTRICO- 5 ML</t>
  </si>
  <si>
    <t>SINVASTATINA, 10 MG, COMPRIMIDOS - EMBALADOS EM BLISTER, CONTENDO DADOS DE IDENTIFICAÇÃO, Nº DO LOTE, MÊS E ANO DE FABRICAÇÃO E VALIDADE.</t>
  </si>
  <si>
    <t>SOLUÇÃO GLICO-FISILÓGICO 500ML</t>
  </si>
  <si>
    <t>SORO FISIOLOGICO 100 ML (CLORETO DE SÓDIO) SOLUÇÃO INJETÁVEL 0,9% - SOLUÇÃO ESTÉRIL, SISTEMA FECHADO DE INFUSÃO. CONTENDO IDENTIFICAÇÃO, Nº DE LOTE, MÊS E ANO DE FABRICAÇÃO E VALIDADE</t>
  </si>
  <si>
    <t>SORO FISIOLOGICO 250 ML (CLORETO DE SÓDIO) SOLUÇÃO INJETÁVEL 0,9% - SOLUÇÃO ESTÉRIL, SISTEMA FECHADO DE INFUSÃO. CONTENDO IDENTIFICAÇÃO, Nº DE LOTE, MÊS E ANO DE FABRICAÇÃO E VALIDADE</t>
  </si>
  <si>
    <t>SORO GLICOSADO  250 ML (SOLUÇÃO DE GLICOSE 5%) SOLUÇÃO INJETÁVEL - SOLUÇÃO ESTÉRIL, SISTEMA FECHADO DE INFUSÃO.  CONTENDO IDENTIFICAÇÃO, Nº DE LOTE, MÊS E ANO DE FABRICAÇÃO E VALIDADE</t>
  </si>
  <si>
    <t>SORO GLICOSADO 500 ML (SOLUÇÃO DE GLICOSE 5%) SOLUÇÃO INJETÁVEL - SOLUÇÃO ESTÉRIL, SISTEMA FECHADO DE INFUSÃO. F CONTENDO IDENTIFICAÇÃO, Nº DE LOTE, MÊS E ANO DE FABRICAÇÃO E VALIDADE</t>
  </si>
  <si>
    <t>SULFADIAZINA DE PRATA , PASTA 1% - BISNAGAS COM 50G</t>
  </si>
  <si>
    <t>SULFATO FERROSO 40MG COMPRIMIDOS REVESTIDO</t>
  </si>
  <si>
    <t>SULFATO FERROSO 5MG/ML – XAROPE – FRASCOS 100ML</t>
  </si>
  <si>
    <t>SUXAMETÔNIO CLORETO PÓ/SOL. INJ. 100 MG/ML</t>
  </si>
  <si>
    <t>TIMOLOL, CONCENTRAÇÃO: 0,5% - SOLUÇÃO OFTÁLMICA.  FRASCOS 5ML. EMBALAGEM CONTENDO DADOS DE IDENTIFICAÇÃO, Nº DE LOTE, MÊS E ANO DE FABRICAÇÃO E VALIDADE.</t>
  </si>
  <si>
    <t>VANCOMICINA 500 MG INJETÁVEL</t>
  </si>
  <si>
    <t>VARFARINA 5MG COMPRIMIDOS</t>
  </si>
  <si>
    <t>PCA</t>
  </si>
  <si>
    <t>Medicamentos</t>
  </si>
  <si>
    <t>Aquisição parcelada de medicamentos para atender demanda da Secretaria de Saúde
 do município.</t>
  </si>
  <si>
    <t>Objetivos</t>
  </si>
  <si>
    <t>IV. Evitar o fracionamento  de despesas.</t>
  </si>
  <si>
    <t>I.  Racionalizar  as  contratações  das  unidades  administrativas  do ente federado,   promovendo   contratações   centralizadas   e compartilhadas  para obter  economia  de  escala,  padronização  de  produtos  e  serviços,  e  reduçao de custos processuais.</t>
  </si>
  <si>
    <t>II.  Garantir  o  alinhamento  com  o  planejamento   estratégico,  o  plano diretor   de   logistica   sustentavel,   e   outros   instrumentos   
de   governança existentes.</t>
  </si>
  <si>
    <t>III. Subsidiar a elaboração  das  leis orçamentárias.</t>
  </si>
  <si>
    <t>V.  Sinalizar  intenções  ao  mercado  fornecedor,  aumentando  o  diálogo potencial  com o mercado e incrementando  a competitividade.</t>
  </si>
  <si>
    <t>Fundamentação jurídica</t>
  </si>
  <si>
    <t>PLANO DE CONTRATAÇÃO ANUAL - PCA  PREFEITURA MUNICIPAL DE PESQUEIRA</t>
  </si>
  <si>
    <r>
      <rPr>
        <b/>
        <sz val="11"/>
        <color theme="1"/>
        <rFont val="Calibri"/>
        <family val="2"/>
        <scheme val="minor"/>
      </rPr>
      <t>Justificativa</t>
    </r>
    <r>
      <rPr>
        <sz val="11"/>
        <color theme="1"/>
        <rFont val="Calibri"/>
        <family val="2"/>
        <scheme val="minor"/>
      </rPr>
      <t xml:space="preserve">
A   execução   do   presente   PCA  levará  em  consideração,  em   primeiro lugar,  a  disponibilidade  financeira  do  Municipio  de Pesquira prevista  para  o  exercicio  de  2026.  Serão  priorizados  os  serviços  essenciais para   o  funcionamento   das   atividades,   sobretudo   aquelas   cujo  inicio  da prestação  é fundamental  e continua.  Adverte-se  que  o  PCA é um  plano,  não um   programa,   e   que   algumas   contratações   podem   não   ser   executadas conforme   o   planejado,   dependendo   da   conveniência   e   oportunidade.   A elaboração  deste  plano  utilizou  como  base  o  levantamento   das  despesas realizadas  na   atual   execução   orçamentária   e   financeira,   bem   como   o histórico  de  contratações  e  consumo  dos  entes  da  administrac;ao  direta  e indireta do Municipio de Pesqueira. 
0     monitoramento    da    efetiva    execução    do    PCA    será    realizada constantemente   durante   o   exercicio   2026   por   meio   de   inspeção   das contratações,  se verificada  necessidade  de emenda  ou  modificação  ao  Plano de  Contratação  a  Secretaria  de  Planejamento,   Orçamento  orientará  ao  Departamento  de  Licitações  a  indicar  detalhadamente as  circunstâncias   que   acarretem   eventual   modificação   do    PCA   ou    a contratação  em  dissonância  com o  previsto  no  plano.  O  PCA sera publicado no Portal da Transparência da   Prefeitura   Municipal   de Pesqueira e estará permanentemente    disponivel    para    consulta,    garantindo    ampla publicidade  a eventuais atualizações  e emendas.
</t>
    </r>
  </si>
  <si>
    <t>A implantação  do Plano Anual de Contratações  da  Prefeitura Municipal de Pesqueira,   com   seus   órgãos  da   administração  direta  e indireta,  para o exercicio  2026 com seguintes objetivos:</t>
  </si>
  <si>
    <t>copa e cozinha</t>
  </si>
  <si>
    <t xml:space="preserve">Pesqueira/PE, 30 de Dezembro de 2025. </t>
  </si>
  <si>
    <t>___________________________________________________________________________________</t>
  </si>
  <si>
    <t xml:space="preserve">                                             Secretário de Planejamento e Orçamento</t>
  </si>
  <si>
    <t>0    Plano   de   Contrata9ao   Anual   (PCA)   surge   como   uma    inovação proveniente  da  Lei  14.133,  de  1°  de  abril  de  2021, conhecida  como  a  Nova Lei  de   Licitações 
 e  Contratos  Administrativos  (NLLC),  e  foi  regulamentado pelo   Decreto   n°   10.947,  de  25  de  janeiro  de  2022, no  âmbito  federal. Este plano   é    um     instrumento     destinado    a     promover transparência  e  aprimorar  a  governança  pública.  Deve  ser  elaborado  pelos orgãos  responsaveis  pelo  planejamento  de  cada  ente federativo,  divulgado  e mantido  em um  sitio eletrônico  oficial,  sendo  observado  durante  o processo de   licitações   e   na   execução   dos   contratos.   Sua   importância   reside   no potencial  para contribuir  com a  redução de desperdicios  e falhas, bem como no  aprimoramento  continuo  da  gestão  de  aquisições e contratos, conferindo maior realismo 
a elaboração  dos orçamentos.</t>
  </si>
  <si>
    <t>O planejamento    e   uma    função   administrativa   primordial   para   o aperfeiçoamento  continue  da  prestação  de  serviços  públicos.  A  Nova  Lei de Licitações    trouxe  
uma    importante   inovação   ao    prever   que   os   órgãos responsáveis   pelo  planejamento   de  cada  ente  federativo  poderão  elaborar um  plano  de  contratações  anual.  Isso visa  racionalizar  as  contratações  dos órgãos  e  entidades  sob  sua  competência,  garantindo  o  alinhamento  com o planejamento   estratégico   e  subsidiando  a  elaboração  das  respectivas  leis orçamentárias (art. 12, VII).</t>
  </si>
  <si>
    <t>Assessoria Jurídica</t>
  </si>
  <si>
    <t xml:space="preserve">Prestação de serviços especializados de consultoria jurídica. </t>
  </si>
  <si>
    <t>Assessoria Contábil</t>
  </si>
  <si>
    <t xml:space="preserve">Prestação de serviços especializados de profissionais de contabilidade, com ênfase em 
contabilidade e orçamentopúblico. </t>
  </si>
  <si>
    <t>Aquisição de tecidos e aviamentos para o desfile de 7 de setembro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</si>
</sst>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R$&quot;\ #,##0;[Red]\-&quot;R$&quot;\ #,##0"/>
    <numFmt numFmtId="8" formatCode="&quot;R$&quot;\ #,##0.00;[Red]\-&quot;R$&quot;\ #,##0.00"/>
    <numFmt numFmtId="44" formatCode="_-&quot;R$&quot;\ * #,##0.00_-;\-&quot;R$&quot;\ * #,##0.00_-;_-&quot;R$&quot;\ * &quot;-&quot;??_-;_-@_-"/>
    <numFmt numFmtId="43" formatCode="_-* #,##0.00_-;\-* #,##0.00_-;_-* &quot;-&quot;??_-;_-@_-"/>
    <numFmt numFmtId="164" formatCode="#,##0_ ;\-#,##0\ "/>
    <numFmt numFmtId="175"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1"/>
      <name val="Calibri"/>
      <family val="2"/>
    </font>
    <font>
      <sz val="11"/>
      <color rgb="FFFF0000"/>
      <name val="Calibri"/>
      <family val="2"/>
    </font>
    <font>
      <sz val="14"/>
      <color theme="1"/>
      <name val="Times New Roman"/>
      <family val="1"/>
    </font>
    <font>
      <sz val="11"/>
      <name val="Calibri"/>
    </font>
    <font>
      <b/>
      <sz val="12"/>
      <name val="Calibri"/>
      <family val="2"/>
    </font>
    <font>
      <sz val="11"/>
      <color theme="0"/>
      <name val="Calibri"/>
      <family val="2"/>
    </font>
    <font>
      <sz val="12"/>
      <color theme="1"/>
      <name val="Calibri"/>
      <family val="2"/>
      <scheme val="minor"/>
    </font>
    <font>
      <sz val="12"/>
      <color theme="1"/>
      <name val="Times New Roman"/>
      <family val="1"/>
    </font>
    <font>
      <b/>
      <sz val="12"/>
      <name val="Times New Roman"/>
      <family val="1"/>
    </font>
    <font>
      <b/>
      <sz val="12"/>
      <color theme="0"/>
      <name val="Calibri"/>
      <family val="2"/>
      <scheme val="minor"/>
    </font>
    <font>
      <b/>
      <sz val="12"/>
      <color theme="1"/>
      <name val="Calibri"/>
      <family val="2"/>
      <scheme val="minor"/>
    </font>
    <font>
      <sz val="14"/>
      <color theme="0"/>
      <name val="Times New Roman"/>
      <family val="1"/>
    </font>
    <font>
      <sz val="11"/>
      <color theme="0"/>
      <name val="Calibri"/>
      <family val="2"/>
      <scheme val="minor"/>
    </font>
    <font>
      <b/>
      <sz val="12"/>
      <color theme="1"/>
      <name val="Times New Roman"/>
      <family val="1"/>
    </font>
    <font>
      <sz val="12"/>
      <color rgb="FF000000"/>
      <name val="Times New Roman"/>
      <family val="1"/>
    </font>
    <font>
      <b/>
      <sz val="12"/>
      <color theme="1"/>
      <name val="Arial Narrow"/>
      <family val="2"/>
    </font>
    <font>
      <sz val="11"/>
      <color theme="1"/>
      <name val="Arial Narrow"/>
      <family val="2"/>
    </font>
    <font>
      <sz val="12"/>
      <color theme="1"/>
      <name val="Arial Narrow"/>
      <family val="2"/>
    </font>
    <font>
      <sz val="12"/>
      <color rgb="FF000000"/>
      <name val="Arial Narrow"/>
      <family val="2"/>
    </font>
    <font>
      <sz val="11"/>
      <color rgb="FF000000"/>
      <name val="Arial Narrow"/>
      <family val="2"/>
    </font>
    <font>
      <sz val="11"/>
      <color theme="1"/>
      <name val="Trebuchet MS"/>
      <family val="2"/>
    </font>
    <font>
      <sz val="10"/>
      <color rgb="FF000000"/>
      <name val="Calibri"/>
      <family val="2"/>
      <scheme val="minor"/>
    </font>
    <font>
      <sz val="11"/>
      <color theme="1"/>
      <name val="Times New Roman"/>
      <family val="1"/>
    </font>
    <font>
      <i/>
      <sz val="11"/>
      <color theme="1"/>
      <name val="Times New Roman"/>
      <family val="1"/>
    </font>
    <font>
      <sz val="11"/>
      <color rgb="FF000000"/>
      <name val="Calibri"/>
      <family val="2"/>
      <scheme val="minor"/>
    </font>
    <font>
      <sz val="11"/>
      <color theme="1"/>
      <name val="Arial"/>
      <family val="2"/>
    </font>
    <font>
      <sz val="11"/>
      <color rgb="FF000000"/>
      <name val="Arial"/>
      <family val="2"/>
    </font>
    <font>
      <sz val="10"/>
      <color rgb="FF000000"/>
      <name val="Times New Roman"/>
      <family val="1"/>
    </font>
    <font>
      <sz val="12"/>
      <color rgb="FF000000"/>
      <name val="Times New Roman"/>
      <family val="2"/>
    </font>
    <font>
      <sz val="12"/>
      <name val="Times New Roman"/>
      <family val="1"/>
    </font>
    <font>
      <b/>
      <sz val="11"/>
      <name val="Times New Roman"/>
      <family val="1"/>
    </font>
    <font>
      <sz val="11"/>
      <color rgb="FF000000"/>
      <name val="Times New Roman"/>
      <family val="2"/>
    </font>
    <font>
      <sz val="11"/>
      <name val="Times New Roman"/>
      <family val="1"/>
    </font>
    <font>
      <sz val="11"/>
      <color theme="1"/>
      <name val="Calibri"/>
      <family val="1"/>
      <scheme val="minor"/>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style="thin">
        <color rgb="FF000000"/>
      </top>
      <bottom style="thin">
        <color rgb="FF000000"/>
      </bottom>
      <diagonal/>
    </border>
    <border>
      <left style="thin">
        <color indexed="64"/>
      </left>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indexed="64"/>
      </bottom>
      <diagonal/>
    </border>
  </borders>
  <cellStyleXfs count="9">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7" fillId="0" borderId="0"/>
    <xf numFmtId="44" fontId="7" fillId="0" borderId="0" applyFont="0" applyFill="0" applyBorder="0" applyAlignment="0" applyProtection="0"/>
    <xf numFmtId="0" fontId="25" fillId="0" borderId="0"/>
    <xf numFmtId="43" fontId="25" fillId="0" borderId="0" applyFont="0" applyFill="0" applyBorder="0" applyAlignment="0" applyProtection="0"/>
  </cellStyleXfs>
  <cellXfs count="492">
    <xf numFmtId="0" fontId="0" fillId="0" borderId="0" xfId="0"/>
    <xf numFmtId="0" fontId="4" fillId="0" borderId="0" xfId="2" applyFont="1" applyAlignment="1">
      <alignment horizontal="center"/>
    </xf>
    <xf numFmtId="0" fontId="4" fillId="0" borderId="0" xfId="2" applyFont="1"/>
    <xf numFmtId="0" fontId="3" fillId="0" borderId="0" xfId="2"/>
    <xf numFmtId="0" fontId="3" fillId="0" borderId="0" xfId="2" applyAlignment="1">
      <alignment horizontal="center"/>
    </xf>
    <xf numFmtId="0" fontId="4" fillId="0" borderId="0" xfId="2" applyFont="1" applyAlignment="1">
      <alignment horizontal="center" vertical="center"/>
    </xf>
    <xf numFmtId="1" fontId="3" fillId="0" borderId="0" xfId="2" applyNumberFormat="1"/>
    <xf numFmtId="0" fontId="0" fillId="0" borderId="0" xfId="3" applyNumberFormat="1" applyFont="1" applyAlignment="1">
      <alignment horizontal="center"/>
    </xf>
    <xf numFmtId="164" fontId="0" fillId="0" borderId="0" xfId="3" applyNumberFormat="1" applyFont="1" applyAlignment="1">
      <alignment horizontal="center"/>
    </xf>
    <xf numFmtId="0" fontId="5" fillId="0" borderId="0" xfId="2" applyFont="1"/>
    <xf numFmtId="9" fontId="3" fillId="0" borderId="0" xfId="2" applyNumberFormat="1" applyAlignment="1">
      <alignment horizontal="center"/>
    </xf>
    <xf numFmtId="44" fontId="4" fillId="0" borderId="0" xfId="2" applyNumberFormat="1" applyFont="1"/>
    <xf numFmtId="9" fontId="0" fillId="0" borderId="0" xfId="4" applyFont="1" applyAlignment="1">
      <alignment horizontal="center"/>
    </xf>
    <xf numFmtId="0" fontId="3" fillId="0" borderId="0" xfId="2" applyAlignment="1">
      <alignment horizontal="left"/>
    </xf>
    <xf numFmtId="44" fontId="3" fillId="0" borderId="0" xfId="2" applyNumberFormat="1"/>
    <xf numFmtId="44" fontId="3" fillId="0" borderId="0" xfId="2" applyNumberFormat="1" applyAlignment="1">
      <alignment horizontal="center"/>
    </xf>
    <xf numFmtId="44" fontId="1" fillId="0" borderId="0" xfId="3" applyFont="1" applyFill="1" applyAlignment="1">
      <alignment horizontal="center"/>
    </xf>
    <xf numFmtId="44" fontId="4" fillId="0" borderId="0" xfId="2" applyNumberFormat="1" applyFont="1" applyAlignment="1">
      <alignment horizontal="center"/>
    </xf>
    <xf numFmtId="0" fontId="0" fillId="3" borderId="0" xfId="0" applyFill="1"/>
    <xf numFmtId="0" fontId="6" fillId="3" borderId="1" xfId="0" applyFont="1" applyFill="1" applyBorder="1"/>
    <xf numFmtId="44" fontId="0" fillId="0" borderId="0" xfId="0" applyNumberFormat="1"/>
    <xf numFmtId="44" fontId="0" fillId="0" borderId="0" xfId="3" applyFont="1" applyFill="1" applyAlignment="1"/>
    <xf numFmtId="44" fontId="0" fillId="0" borderId="0" xfId="3" applyFont="1" applyFill="1"/>
    <xf numFmtId="0" fontId="4" fillId="0" borderId="0" xfId="5" applyFont="1" applyAlignment="1">
      <alignment horizontal="center"/>
    </xf>
    <xf numFmtId="0" fontId="4" fillId="0" borderId="0" xfId="5" applyFont="1"/>
    <xf numFmtId="0" fontId="3" fillId="0" borderId="0" xfId="5" applyFont="1" applyAlignment="1">
      <alignment horizontal="center"/>
    </xf>
    <xf numFmtId="44" fontId="3" fillId="0" borderId="0" xfId="5" applyNumberFormat="1" applyFont="1" applyAlignment="1">
      <alignment horizontal="center"/>
    </xf>
    <xf numFmtId="0" fontId="3" fillId="0" borderId="0" xfId="5" applyFont="1"/>
    <xf numFmtId="0" fontId="4" fillId="0" borderId="0" xfId="2" applyFont="1" applyAlignment="1">
      <alignment horizontal="center" vertical="center" wrapText="1"/>
    </xf>
    <xf numFmtId="0" fontId="3" fillId="0" borderId="0" xfId="5" applyFont="1" applyAlignment="1">
      <alignment horizontal="center" vertical="center"/>
    </xf>
    <xf numFmtId="44" fontId="3" fillId="0" borderId="0" xfId="6" applyFont="1" applyFill="1"/>
    <xf numFmtId="0" fontId="3" fillId="0" borderId="0" xfId="5" applyFont="1" applyAlignment="1">
      <alignment horizontal="right"/>
    </xf>
    <xf numFmtId="44" fontId="3" fillId="0" borderId="0" xfId="6" applyFont="1" applyFill="1" applyAlignment="1">
      <alignment horizontal="center"/>
    </xf>
    <xf numFmtId="44" fontId="4" fillId="0" borderId="0" xfId="5" applyNumberFormat="1" applyFont="1" applyAlignment="1">
      <alignment horizontal="center"/>
    </xf>
    <xf numFmtId="0" fontId="7" fillId="0" borderId="0" xfId="5" applyAlignment="1">
      <alignment horizontal="center"/>
    </xf>
    <xf numFmtId="0" fontId="7" fillId="0" borderId="0" xfId="5"/>
    <xf numFmtId="0" fontId="7" fillId="4" borderId="0" xfId="5" applyFill="1" applyAlignment="1">
      <alignment horizontal="center"/>
    </xf>
    <xf numFmtId="0" fontId="3" fillId="4" borderId="0" xfId="5" applyFont="1" applyFill="1" applyAlignment="1">
      <alignment horizontal="center"/>
    </xf>
    <xf numFmtId="1" fontId="7" fillId="0" borderId="0" xfId="5" applyNumberFormat="1"/>
    <xf numFmtId="44" fontId="7" fillId="0" borderId="0" xfId="5" applyNumberFormat="1"/>
    <xf numFmtId="44" fontId="7" fillId="0" borderId="0" xfId="5" applyNumberFormat="1" applyAlignment="1">
      <alignment horizontal="center"/>
    </xf>
    <xf numFmtId="0" fontId="5" fillId="0" borderId="0" xfId="5" applyFont="1" applyAlignment="1">
      <alignment horizontal="center"/>
    </xf>
    <xf numFmtId="44" fontId="3" fillId="0" borderId="0" xfId="5" applyNumberFormat="1" applyFont="1"/>
    <xf numFmtId="44" fontId="7" fillId="0" borderId="0" xfId="5" applyNumberFormat="1" applyAlignment="1">
      <alignment horizontal="right"/>
    </xf>
    <xf numFmtId="0" fontId="7" fillId="0" borderId="0" xfId="5" applyAlignment="1">
      <alignment vertical="center"/>
    </xf>
    <xf numFmtId="0" fontId="7" fillId="0" borderId="0" xfId="5" applyAlignment="1">
      <alignment horizontal="center" vertical="center"/>
    </xf>
    <xf numFmtId="44" fontId="0" fillId="0" borderId="0" xfId="3" applyFont="1" applyAlignment="1">
      <alignment vertical="center"/>
    </xf>
    <xf numFmtId="0" fontId="3" fillId="0" borderId="0" xfId="5" applyFont="1" applyAlignment="1">
      <alignment vertical="center"/>
    </xf>
    <xf numFmtId="44" fontId="0" fillId="0" borderId="0" xfId="3" applyFont="1" applyFill="1" applyAlignment="1">
      <alignment horizontal="center" vertical="center"/>
    </xf>
    <xf numFmtId="10" fontId="0" fillId="0" borderId="0" xfId="4" applyNumberFormat="1" applyFont="1" applyFill="1" applyAlignment="1">
      <alignment horizontal="center" vertical="center"/>
    </xf>
    <xf numFmtId="0" fontId="9" fillId="0" borderId="0" xfId="5" applyFont="1" applyAlignment="1">
      <alignment horizontal="center"/>
    </xf>
    <xf numFmtId="0" fontId="9" fillId="0" borderId="0" xfId="5" applyFont="1"/>
    <xf numFmtId="44" fontId="0" fillId="0" borderId="0" xfId="3" applyFont="1" applyFill="1" applyAlignment="1">
      <alignment vertical="center"/>
    </xf>
    <xf numFmtId="0" fontId="7" fillId="0" borderId="0" xfId="5" applyAlignment="1">
      <alignment wrapText="1"/>
    </xf>
    <xf numFmtId="44" fontId="0" fillId="0" borderId="0" xfId="3" applyFont="1" applyBorder="1" applyAlignment="1">
      <alignment vertical="center"/>
    </xf>
    <xf numFmtId="44" fontId="0" fillId="0" borderId="0" xfId="3" applyFont="1" applyFill="1" applyBorder="1" applyAlignment="1">
      <alignment horizontal="center" vertical="center"/>
    </xf>
    <xf numFmtId="10" fontId="0" fillId="0" borderId="0" xfId="4" applyNumberFormat="1" applyFont="1" applyFill="1" applyBorder="1" applyAlignment="1">
      <alignment horizontal="center" vertical="center"/>
    </xf>
    <xf numFmtId="0" fontId="4" fillId="0" borderId="0" xfId="5" applyFont="1" applyAlignment="1">
      <alignment horizontal="center" vertical="center"/>
    </xf>
    <xf numFmtId="0" fontId="6" fillId="3" borderId="1" xfId="0" applyFont="1" applyFill="1" applyBorder="1" applyAlignment="1">
      <alignment horizontal="center"/>
    </xf>
    <xf numFmtId="0" fontId="6" fillId="3" borderId="1" xfId="0" applyFont="1" applyFill="1" applyBorder="1" applyAlignment="1">
      <alignment horizontal="center" vertical="center"/>
    </xf>
    <xf numFmtId="0" fontId="10" fillId="3" borderId="0" xfId="0" applyFont="1" applyFill="1"/>
    <xf numFmtId="0" fontId="11" fillId="3" borderId="1" xfId="0" applyFont="1" applyFill="1" applyBorder="1"/>
    <xf numFmtId="0" fontId="11" fillId="3" borderId="1" xfId="0" applyFont="1" applyFill="1" applyBorder="1" applyAlignment="1">
      <alignment horizontal="center"/>
    </xf>
    <xf numFmtId="44" fontId="11" fillId="3" borderId="1" xfId="1" applyFont="1" applyFill="1" applyBorder="1" applyAlignment="1">
      <alignment horizontal="center"/>
    </xf>
    <xf numFmtId="0" fontId="12" fillId="5" borderId="1" xfId="0" applyFont="1" applyFill="1" applyBorder="1" applyAlignment="1">
      <alignment horizontal="center"/>
    </xf>
    <xf numFmtId="0" fontId="13" fillId="3" borderId="0" xfId="0" applyFont="1" applyFill="1"/>
    <xf numFmtId="0" fontId="14" fillId="3" borderId="0" xfId="0" applyFont="1" applyFill="1"/>
    <xf numFmtId="0" fontId="10" fillId="3" borderId="0" xfId="0" applyFont="1" applyFill="1" applyAlignment="1">
      <alignment horizontal="center"/>
    </xf>
    <xf numFmtId="0" fontId="14" fillId="3" borderId="0" xfId="0" applyFont="1" applyFill="1" applyAlignment="1">
      <alignment horizontal="center"/>
    </xf>
    <xf numFmtId="0" fontId="6" fillId="3" borderId="1" xfId="0" applyFont="1" applyFill="1" applyBorder="1" applyAlignment="1">
      <alignment vertical="center"/>
    </xf>
    <xf numFmtId="0" fontId="6" fillId="3" borderId="1" xfId="0" applyFont="1" applyFill="1" applyBorder="1" applyAlignment="1">
      <alignment horizontal="left" wrapText="1"/>
    </xf>
    <xf numFmtId="44" fontId="2" fillId="3" borderId="0" xfId="1" applyFont="1" applyFill="1"/>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44" fontId="3" fillId="0" borderId="0" xfId="2" applyNumberFormat="1" applyAlignment="1">
      <alignment horizontal="left"/>
    </xf>
    <xf numFmtId="44" fontId="6" fillId="3" borderId="1" xfId="0" applyNumberFormat="1" applyFont="1" applyFill="1" applyBorder="1"/>
    <xf numFmtId="44" fontId="6" fillId="3" borderId="1" xfId="1" applyFont="1" applyFill="1" applyBorder="1"/>
    <xf numFmtId="0" fontId="7" fillId="0" borderId="0" xfId="5" applyAlignment="1">
      <alignment horizontal="right"/>
    </xf>
    <xf numFmtId="0" fontId="0" fillId="0" borderId="0" xfId="0" applyAlignment="1">
      <alignment horizontal="center"/>
    </xf>
    <xf numFmtId="44" fontId="3" fillId="0" borderId="0" xfId="5" applyNumberFormat="1" applyFont="1" applyAlignment="1">
      <alignment horizontal="right"/>
    </xf>
    <xf numFmtId="0" fontId="0" fillId="3" borderId="0" xfId="0" applyFill="1" applyAlignment="1">
      <alignment horizontal="center"/>
    </xf>
    <xf numFmtId="8" fontId="0" fillId="0" borderId="0" xfId="0" applyNumberFormat="1"/>
    <xf numFmtId="0" fontId="6" fillId="3" borderId="1" xfId="0" applyFont="1" applyFill="1" applyBorder="1" applyAlignment="1">
      <alignment wrapText="1"/>
    </xf>
    <xf numFmtId="0" fontId="0" fillId="0" borderId="0" xfId="0" applyAlignment="1">
      <alignment horizontal="center" vertical="center"/>
    </xf>
    <xf numFmtId="0" fontId="11" fillId="0" borderId="1" xfId="0" applyFont="1" applyBorder="1" applyAlignment="1">
      <alignment horizontal="center" vertical="center" wrapText="1"/>
    </xf>
    <xf numFmtId="8" fontId="11" fillId="0" borderId="1" xfId="0" applyNumberFormat="1" applyFont="1" applyBorder="1" applyAlignment="1">
      <alignment horizontal="center" vertical="center" wrapText="1"/>
    </xf>
    <xf numFmtId="0" fontId="0" fillId="0" borderId="1" xfId="0" applyBorder="1" applyAlignment="1">
      <alignment wrapText="1"/>
    </xf>
    <xf numFmtId="0" fontId="11" fillId="0" borderId="1" xfId="0" applyFont="1" applyBorder="1" applyAlignment="1">
      <alignment vertical="top" wrapText="1"/>
    </xf>
    <xf numFmtId="0" fontId="11" fillId="0" borderId="1" xfId="0" applyFont="1" applyBorder="1" applyAlignment="1">
      <alignment horizontal="justify" vertical="center" wrapText="1"/>
    </xf>
    <xf numFmtId="8" fontId="11" fillId="0" borderId="1" xfId="0" applyNumberFormat="1" applyFon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8" fontId="0" fillId="0" borderId="1" xfId="0" applyNumberFormat="1" applyBorder="1" applyAlignment="1">
      <alignment horizontal="center" vertical="center"/>
    </xf>
    <xf numFmtId="8" fontId="6" fillId="3" borderId="1" xfId="1" applyNumberFormat="1" applyFont="1" applyFill="1" applyBorder="1"/>
    <xf numFmtId="0" fontId="6" fillId="3" borderId="1" xfId="0" applyFont="1" applyFill="1" applyBorder="1" applyAlignment="1">
      <alignment vertical="center" wrapText="1"/>
    </xf>
    <xf numFmtId="44" fontId="2" fillId="3" borderId="0" xfId="0" applyNumberFormat="1" applyFont="1" applyFill="1"/>
    <xf numFmtId="0" fontId="4" fillId="2" borderId="1" xfId="2" applyFont="1" applyFill="1" applyBorder="1" applyAlignment="1">
      <alignment horizontal="center" vertical="center" wrapText="1"/>
    </xf>
    <xf numFmtId="44" fontId="7" fillId="0" borderId="0" xfId="1" applyFont="1"/>
    <xf numFmtId="1" fontId="7" fillId="0" borderId="1" xfId="5" applyNumberFormat="1" applyBorder="1"/>
    <xf numFmtId="0" fontId="7" fillId="0" borderId="1" xfId="5" applyBorder="1"/>
    <xf numFmtId="44" fontId="7" fillId="0" borderId="1" xfId="1" applyFont="1" applyBorder="1"/>
    <xf numFmtId="44" fontId="7" fillId="0" borderId="0" xfId="1" applyFont="1" applyAlignment="1">
      <alignment horizontal="center" vertical="center"/>
    </xf>
    <xf numFmtId="0" fontId="7" fillId="0" borderId="1" xfId="5" applyBorder="1" applyAlignment="1">
      <alignment wrapText="1"/>
    </xf>
    <xf numFmtId="0" fontId="7" fillId="0" borderId="1" xfId="5" applyBorder="1" applyAlignment="1">
      <alignment vertical="center"/>
    </xf>
    <xf numFmtId="0" fontId="7" fillId="0" borderId="1" xfId="5" applyBorder="1" applyAlignment="1">
      <alignment horizontal="center" vertical="center"/>
    </xf>
    <xf numFmtId="44" fontId="7" fillId="0" borderId="1" xfId="1" applyFont="1" applyBorder="1" applyAlignment="1">
      <alignment horizontal="center" vertical="center"/>
    </xf>
    <xf numFmtId="0" fontId="4" fillId="2" borderId="1" xfId="2" applyFont="1" applyFill="1" applyBorder="1" applyAlignment="1">
      <alignment horizontal="center" vertical="center"/>
    </xf>
    <xf numFmtId="1" fontId="3" fillId="0" borderId="1" xfId="2" applyNumberFormat="1" applyBorder="1"/>
    <xf numFmtId="0" fontId="3" fillId="0" borderId="1" xfId="2" applyBorder="1" applyAlignment="1">
      <alignment wrapText="1"/>
    </xf>
    <xf numFmtId="0" fontId="3" fillId="0" borderId="1" xfId="2" applyBorder="1" applyAlignment="1">
      <alignment horizontal="center"/>
    </xf>
    <xf numFmtId="44" fontId="0" fillId="0" borderId="1" xfId="3" applyFont="1" applyBorder="1"/>
    <xf numFmtId="164" fontId="0" fillId="0" borderId="1" xfId="3" applyNumberFormat="1" applyFont="1" applyBorder="1" applyAlignment="1">
      <alignment horizontal="center"/>
    </xf>
    <xf numFmtId="44" fontId="0" fillId="0" borderId="1" xfId="1" applyFont="1" applyBorder="1" applyAlignment="1">
      <alignment horizontal="center"/>
    </xf>
    <xf numFmtId="0" fontId="0" fillId="0" borderId="1" xfId="3" applyNumberFormat="1" applyFont="1" applyBorder="1" applyAlignment="1">
      <alignment horizontal="center"/>
    </xf>
    <xf numFmtId="44" fontId="0" fillId="0" borderId="1" xfId="3" applyFont="1" applyBorder="1" applyAlignment="1">
      <alignment horizontal="center"/>
    </xf>
    <xf numFmtId="44" fontId="3" fillId="0" borderId="1" xfId="2" applyNumberFormat="1" applyBorder="1" applyAlignment="1">
      <alignment horizontal="center"/>
    </xf>
    <xf numFmtId="44" fontId="3" fillId="0" borderId="1" xfId="1" applyFont="1" applyBorder="1" applyAlignment="1">
      <alignment horizontal="center"/>
    </xf>
    <xf numFmtId="44" fontId="0" fillId="0" borderId="1" xfId="3" applyFont="1" applyFill="1" applyBorder="1"/>
    <xf numFmtId="44" fontId="3" fillId="0" borderId="1" xfId="3" applyFont="1" applyFill="1" applyBorder="1"/>
    <xf numFmtId="44" fontId="3" fillId="0" borderId="1" xfId="3" applyFont="1" applyFill="1" applyBorder="1" applyAlignment="1">
      <alignment horizontal="center"/>
    </xf>
    <xf numFmtId="44" fontId="3" fillId="0" borderId="1" xfId="2" applyNumberFormat="1" applyBorder="1"/>
    <xf numFmtId="44" fontId="4" fillId="2" borderId="1" xfId="2" applyNumberFormat="1" applyFont="1" applyFill="1" applyBorder="1" applyAlignment="1">
      <alignment horizontal="center" vertical="center"/>
    </xf>
    <xf numFmtId="0" fontId="3" fillId="0" borderId="1" xfId="2" applyBorder="1"/>
    <xf numFmtId="0" fontId="1" fillId="0" borderId="1" xfId="3" applyNumberFormat="1" applyFont="1" applyFill="1" applyBorder="1" applyAlignment="1">
      <alignment horizontal="center"/>
    </xf>
    <xf numFmtId="44" fontId="1" fillId="0" borderId="1" xfId="3" applyFont="1" applyFill="1" applyBorder="1" applyAlignment="1">
      <alignment horizontal="center"/>
    </xf>
    <xf numFmtId="44" fontId="1" fillId="0" borderId="1" xfId="3" applyFont="1" applyFill="1" applyBorder="1"/>
    <xf numFmtId="0" fontId="3" fillId="0" borderId="1" xfId="3" applyNumberFormat="1" applyFont="1" applyFill="1" applyBorder="1" applyAlignment="1">
      <alignment horizontal="center"/>
    </xf>
    <xf numFmtId="0" fontId="4" fillId="0" borderId="1" xfId="3" applyNumberFormat="1" applyFont="1" applyFill="1" applyBorder="1" applyAlignment="1">
      <alignment horizontal="center"/>
    </xf>
    <xf numFmtId="0" fontId="0" fillId="0" borderId="1" xfId="4" applyNumberFormat="1" applyFont="1" applyBorder="1" applyAlignment="1">
      <alignment horizontal="center"/>
    </xf>
    <xf numFmtId="1" fontId="0" fillId="0" borderId="1" xfId="0" applyNumberFormat="1" applyBorder="1"/>
    <xf numFmtId="44" fontId="0" fillId="0" borderId="1" xfId="0" applyNumberFormat="1" applyBorder="1"/>
    <xf numFmtId="1" fontId="3" fillId="0" borderId="1" xfId="5" applyNumberFormat="1" applyFont="1" applyBorder="1" applyAlignment="1">
      <alignment horizontal="right"/>
    </xf>
    <xf numFmtId="0" fontId="3" fillId="0" borderId="1" xfId="5" applyFont="1" applyBorder="1" applyAlignment="1">
      <alignment wrapText="1"/>
    </xf>
    <xf numFmtId="0" fontId="3" fillId="0" borderId="1" xfId="5" applyFont="1" applyBorder="1" applyAlignment="1">
      <alignment horizontal="center"/>
    </xf>
    <xf numFmtId="44" fontId="3" fillId="0" borderId="1" xfId="6" applyFont="1" applyFill="1" applyBorder="1"/>
    <xf numFmtId="44" fontId="3" fillId="0" borderId="1" xfId="5" applyNumberFormat="1" applyFont="1" applyBorder="1" applyAlignment="1">
      <alignment horizontal="center"/>
    </xf>
    <xf numFmtId="0" fontId="7" fillId="0" borderId="1" xfId="5" applyBorder="1" applyAlignment="1">
      <alignment horizontal="center"/>
    </xf>
    <xf numFmtId="44" fontId="7" fillId="0" borderId="1" xfId="5" applyNumberFormat="1" applyBorder="1"/>
    <xf numFmtId="44" fontId="7" fillId="0" borderId="1" xfId="5" applyNumberFormat="1" applyBorder="1" applyAlignment="1">
      <alignment horizontal="center"/>
    </xf>
    <xf numFmtId="1" fontId="7" fillId="0" borderId="1" xfId="5" applyNumberFormat="1" applyBorder="1" applyAlignment="1">
      <alignment horizontal="right"/>
    </xf>
    <xf numFmtId="0" fontId="3" fillId="0" borderId="1" xfId="5" applyFont="1" applyBorder="1"/>
    <xf numFmtId="1" fontId="7" fillId="0" borderId="1" xfId="5" applyNumberFormat="1" applyBorder="1" applyAlignment="1">
      <alignment horizontal="center"/>
    </xf>
    <xf numFmtId="44" fontId="7" fillId="0" borderId="1" xfId="5" applyNumberFormat="1" applyBorder="1" applyAlignment="1">
      <alignment horizontal="right"/>
    </xf>
    <xf numFmtId="44" fontId="3" fillId="0" borderId="1" xfId="5" applyNumberFormat="1" applyFont="1" applyBorder="1" applyAlignment="1">
      <alignment horizontal="right"/>
    </xf>
    <xf numFmtId="44" fontId="3" fillId="0" borderId="1" xfId="5" applyNumberFormat="1" applyFont="1" applyBorder="1"/>
    <xf numFmtId="0" fontId="3" fillId="0" borderId="1" xfId="5" applyFont="1" applyBorder="1" applyAlignment="1">
      <alignment horizontal="center" vertical="center"/>
    </xf>
    <xf numFmtId="44" fontId="0" fillId="0" borderId="1" xfId="3" applyFont="1" applyBorder="1" applyAlignment="1">
      <alignment vertical="center"/>
    </xf>
    <xf numFmtId="44" fontId="0" fillId="0" borderId="1" xfId="3" applyFont="1" applyFill="1" applyBorder="1" applyAlignment="1">
      <alignment horizontal="center" vertical="center"/>
    </xf>
    <xf numFmtId="10" fontId="0" fillId="0" borderId="1" xfId="4" applyNumberFormat="1" applyFont="1" applyFill="1" applyBorder="1" applyAlignment="1">
      <alignment horizontal="center" vertical="center"/>
    </xf>
    <xf numFmtId="44" fontId="6" fillId="0" borderId="1" xfId="1" applyFont="1" applyFill="1" applyBorder="1"/>
    <xf numFmtId="44" fontId="0" fillId="0" borderId="0" xfId="1" applyFont="1" applyAlignment="1">
      <alignment horizontal="center" vertical="center"/>
    </xf>
    <xf numFmtId="0" fontId="4" fillId="0" borderId="0" xfId="2" applyFont="1"/>
    <xf numFmtId="0" fontId="3" fillId="0" borderId="0" xfId="2" applyAlignment="1">
      <alignment horizontal="center"/>
    </xf>
    <xf numFmtId="0" fontId="4" fillId="0" borderId="0" xfId="5" applyFont="1" applyAlignment="1">
      <alignment horizontal="center"/>
    </xf>
    <xf numFmtId="9" fontId="4" fillId="0" borderId="0" xfId="5" applyNumberFormat="1" applyFont="1" applyAlignment="1">
      <alignment horizontal="center"/>
    </xf>
    <xf numFmtId="0" fontId="8" fillId="0" borderId="0" xfId="5" applyFont="1"/>
    <xf numFmtId="0" fontId="4" fillId="0" borderId="0" xfId="5" applyFont="1"/>
    <xf numFmtId="0" fontId="4" fillId="0" borderId="0" xfId="5" applyFont="1" applyAlignment="1">
      <alignment horizontal="center" vertical="center"/>
    </xf>
    <xf numFmtId="0" fontId="7" fillId="0" borderId="0" xfId="5"/>
    <xf numFmtId="0" fontId="18" fillId="7" borderId="1" xfId="0" applyFont="1" applyFill="1" applyBorder="1" applyAlignment="1">
      <alignment vertical="center" wrapText="1"/>
    </xf>
    <xf numFmtId="4" fontId="18" fillId="7" borderId="1" xfId="0" applyNumberFormat="1" applyFont="1" applyFill="1" applyBorder="1" applyAlignment="1">
      <alignment horizontal="right" vertical="center" wrapText="1"/>
    </xf>
    <xf numFmtId="0" fontId="2" fillId="0" borderId="0" xfId="0" applyFont="1"/>
    <xf numFmtId="4" fontId="18" fillId="7" borderId="1" xfId="0" applyNumberFormat="1" applyFont="1" applyFill="1" applyBorder="1" applyAlignment="1">
      <alignment horizontal="right" vertical="center"/>
    </xf>
    <xf numFmtId="0" fontId="0" fillId="0" borderId="0" xfId="0" applyFont="1"/>
    <xf numFmtId="0" fontId="0" fillId="3" borderId="0" xfId="0" applyFill="1" applyAlignment="1">
      <alignment vertical="center"/>
    </xf>
    <xf numFmtId="0" fontId="0" fillId="3" borderId="0" xfId="0" applyFill="1" applyAlignment="1"/>
    <xf numFmtId="0" fontId="0" fillId="3" borderId="0" xfId="0" applyFill="1" applyAlignment="1">
      <alignment horizontal="center" vertical="center"/>
    </xf>
    <xf numFmtId="0" fontId="18" fillId="7" borderId="1" xfId="0" applyFont="1" applyFill="1" applyBorder="1" applyAlignment="1">
      <alignment horizontal="center" vertical="center" wrapText="1"/>
    </xf>
    <xf numFmtId="0" fontId="18" fillId="7" borderId="7" xfId="0" applyFont="1" applyFill="1" applyBorder="1" applyAlignment="1">
      <alignment horizontal="center" vertical="center"/>
    </xf>
    <xf numFmtId="0" fontId="18" fillId="7" borderId="8" xfId="0" applyFont="1" applyFill="1" applyBorder="1" applyAlignment="1">
      <alignment horizontal="center" vertical="center"/>
    </xf>
    <xf numFmtId="0" fontId="18" fillId="7" borderId="9" xfId="0" applyFont="1" applyFill="1" applyBorder="1" applyAlignment="1">
      <alignment horizontal="center" vertical="center"/>
    </xf>
    <xf numFmtId="3" fontId="18" fillId="7" borderId="1" xfId="0" applyNumberFormat="1" applyFont="1" applyFill="1" applyBorder="1" applyAlignment="1">
      <alignment horizontal="center" vertical="center" wrapText="1"/>
    </xf>
    <xf numFmtId="44" fontId="18" fillId="7" borderId="1" xfId="1" applyFont="1" applyFill="1" applyBorder="1" applyAlignment="1">
      <alignment horizontal="center" vertical="center" wrapText="1"/>
    </xf>
    <xf numFmtId="4" fontId="0" fillId="0" borderId="0" xfId="0" applyNumberFormat="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xf>
    <xf numFmtId="8" fontId="11" fillId="0" borderId="1" xfId="0" applyNumberFormat="1" applyFont="1" applyBorder="1" applyAlignment="1">
      <alignment horizontal="center" vertical="center"/>
    </xf>
    <xf numFmtId="44" fontId="11" fillId="0" borderId="1" xfId="1" applyFont="1" applyBorder="1" applyAlignment="1">
      <alignment horizontal="center" vertical="center"/>
    </xf>
    <xf numFmtId="0" fontId="0" fillId="0" borderId="0" xfId="0" applyAlignment="1">
      <alignment vertical="top" wrapText="1"/>
    </xf>
    <xf numFmtId="0" fontId="0" fillId="0" borderId="0" xfId="0" applyFont="1" applyAlignment="1">
      <alignment horizontal="center"/>
    </xf>
    <xf numFmtId="0" fontId="21" fillId="0" borderId="1" xfId="0" applyFont="1" applyBorder="1" applyAlignment="1">
      <alignment horizontal="center" vertical="center" wrapText="1"/>
    </xf>
    <xf numFmtId="0" fontId="20" fillId="0" borderId="1" xfId="0" applyFont="1" applyBorder="1" applyAlignment="1">
      <alignment horizontal="justify" vertical="center" wrapText="1"/>
    </xf>
    <xf numFmtId="8" fontId="22" fillId="0" borderId="1" xfId="0" applyNumberFormat="1" applyFont="1" applyBorder="1" applyAlignment="1">
      <alignment horizontal="center" vertical="center" wrapText="1"/>
    </xf>
    <xf numFmtId="8" fontId="23" fillId="0" borderId="1" xfId="0" applyNumberFormat="1" applyFont="1" applyBorder="1" applyAlignment="1">
      <alignment horizontal="center" vertical="center" wrapText="1"/>
    </xf>
    <xf numFmtId="0" fontId="20" fillId="0" borderId="1" xfId="0" applyFont="1" applyBorder="1" applyAlignment="1">
      <alignment horizontal="justify" vertical="center" wrapText="1"/>
    </xf>
    <xf numFmtId="0" fontId="11" fillId="0" borderId="1" xfId="0" applyFont="1" applyBorder="1" applyAlignment="1">
      <alignment vertical="center" wrapText="1"/>
    </xf>
    <xf numFmtId="0" fontId="11" fillId="0" borderId="1" xfId="0" applyFont="1" applyBorder="1" applyAlignment="1">
      <alignment vertical="center" wrapText="1"/>
    </xf>
    <xf numFmtId="44" fontId="0" fillId="0" borderId="0" xfId="1" applyFont="1"/>
    <xf numFmtId="0" fontId="22" fillId="0" borderId="1" xfId="0" applyFont="1" applyBorder="1" applyAlignment="1">
      <alignment horizontal="center" vertical="center" wrapText="1"/>
    </xf>
    <xf numFmtId="0" fontId="2" fillId="3" borderId="0" xfId="0" applyFont="1" applyFill="1"/>
    <xf numFmtId="0" fontId="19" fillId="0" borderId="6" xfId="0" applyFont="1" applyBorder="1" applyAlignment="1">
      <alignment vertical="center" wrapText="1"/>
    </xf>
    <xf numFmtId="0" fontId="4" fillId="2" borderId="4"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0" fillId="3" borderId="12"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11" xfId="0" applyFont="1" applyFill="1" applyBorder="1" applyAlignment="1">
      <alignment horizontal="center" vertical="center"/>
    </xf>
    <xf numFmtId="0" fontId="21" fillId="3" borderId="11" xfId="0" applyFont="1" applyFill="1" applyBorder="1" applyAlignment="1">
      <alignment horizontal="justify" vertical="center" wrapText="1"/>
    </xf>
    <xf numFmtId="0" fontId="0" fillId="3" borderId="12" xfId="0"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xf>
    <xf numFmtId="8" fontId="21" fillId="3" borderId="12" xfId="0" applyNumberFormat="1" applyFont="1" applyFill="1" applyBorder="1" applyAlignment="1">
      <alignment horizontal="center" vertical="center"/>
    </xf>
    <xf numFmtId="0" fontId="0" fillId="3" borderId="12" xfId="0" applyFont="1" applyFill="1" applyBorder="1" applyAlignment="1">
      <alignment vertical="top"/>
    </xf>
    <xf numFmtId="0" fontId="0" fillId="3" borderId="12" xfId="0" applyFont="1" applyFill="1" applyBorder="1" applyAlignment="1">
      <alignment horizontal="center" vertical="top"/>
    </xf>
    <xf numFmtId="0" fontId="21" fillId="3" borderId="2" xfId="0" applyFont="1" applyFill="1" applyBorder="1" applyAlignment="1">
      <alignment horizontal="center" vertical="center"/>
    </xf>
    <xf numFmtId="0" fontId="21" fillId="3" borderId="2" xfId="0" applyFont="1" applyFill="1" applyBorder="1" applyAlignment="1">
      <alignment horizontal="justify" vertical="center" wrapText="1"/>
    </xf>
    <xf numFmtId="0" fontId="0" fillId="3" borderId="3" xfId="0" applyFont="1" applyFill="1" applyBorder="1" applyAlignment="1">
      <alignment horizontal="center" vertical="top"/>
    </xf>
    <xf numFmtId="0" fontId="21" fillId="3" borderId="2" xfId="0" applyFont="1" applyFill="1" applyBorder="1" applyAlignment="1">
      <alignment horizontal="center" vertical="center" wrapText="1"/>
    </xf>
    <xf numFmtId="0" fontId="0" fillId="3" borderId="3" xfId="0" applyFont="1" applyFill="1" applyBorder="1" applyAlignment="1">
      <alignment vertical="top"/>
    </xf>
    <xf numFmtId="0" fontId="21" fillId="3" borderId="13" xfId="0" applyFont="1" applyFill="1" applyBorder="1" applyAlignment="1">
      <alignment horizontal="center" vertical="center"/>
    </xf>
    <xf numFmtId="0" fontId="21" fillId="3" borderId="13"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0" fillId="3" borderId="12" xfId="0" applyFont="1" applyFill="1" applyBorder="1" applyAlignment="1">
      <alignment vertical="top" wrapText="1"/>
    </xf>
    <xf numFmtId="0" fontId="21" fillId="3" borderId="2" xfId="0" applyFont="1" applyFill="1" applyBorder="1" applyAlignment="1">
      <alignment horizontal="left" vertical="center" wrapText="1"/>
    </xf>
    <xf numFmtId="0" fontId="0" fillId="3" borderId="3" xfId="0" applyFont="1" applyFill="1" applyBorder="1" applyAlignment="1">
      <alignment vertical="top" wrapText="1"/>
    </xf>
    <xf numFmtId="0" fontId="21" fillId="3" borderId="13" xfId="0" applyFont="1" applyFill="1" applyBorder="1" applyAlignment="1">
      <alignment horizontal="justify" vertical="center" wrapText="1"/>
    </xf>
    <xf numFmtId="0" fontId="22" fillId="3" borderId="12" xfId="0" applyFont="1" applyFill="1" applyBorder="1" applyAlignment="1">
      <alignment horizontal="center" vertical="center"/>
    </xf>
    <xf numFmtId="8" fontId="22" fillId="3" borderId="12" xfId="0" applyNumberFormat="1" applyFont="1" applyFill="1" applyBorder="1" applyAlignment="1">
      <alignment horizontal="center" vertical="center"/>
    </xf>
    <xf numFmtId="3" fontId="21" fillId="3" borderId="12" xfId="0" applyNumberFormat="1" applyFont="1" applyFill="1" applyBorder="1" applyAlignment="1">
      <alignment horizontal="center" vertical="center"/>
    </xf>
    <xf numFmtId="0" fontId="21" fillId="3" borderId="3" xfId="0" applyFont="1" applyFill="1" applyBorder="1" applyAlignment="1">
      <alignment horizontal="center" vertical="center"/>
    </xf>
    <xf numFmtId="8" fontId="21" fillId="3" borderId="3" xfId="0" applyNumberFormat="1" applyFont="1" applyFill="1" applyBorder="1" applyAlignment="1">
      <alignment horizontal="center" vertical="center"/>
    </xf>
    <xf numFmtId="0" fontId="21" fillId="3" borderId="18" xfId="0" applyFont="1" applyFill="1" applyBorder="1" applyAlignment="1">
      <alignment horizontal="justify" vertical="center" wrapText="1"/>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wrapText="1"/>
    </xf>
    <xf numFmtId="0" fontId="0" fillId="3" borderId="16" xfId="0" applyFont="1" applyFill="1" applyBorder="1" applyAlignment="1">
      <alignment horizontal="center" vertical="center"/>
    </xf>
    <xf numFmtId="0" fontId="21" fillId="3" borderId="17" xfId="0" applyFont="1" applyFill="1" applyBorder="1" applyAlignment="1">
      <alignment horizontal="justify" vertical="center" wrapText="1"/>
    </xf>
    <xf numFmtId="0" fontId="0" fillId="3" borderId="11" xfId="0" applyFont="1" applyFill="1" applyBorder="1" applyAlignment="1">
      <alignment horizontal="center" vertical="center"/>
    </xf>
    <xf numFmtId="0" fontId="21" fillId="3" borderId="2" xfId="0" applyFont="1" applyFill="1" applyBorder="1" applyAlignment="1">
      <alignment horizontal="center" vertical="center"/>
    </xf>
    <xf numFmtId="6" fontId="21" fillId="3" borderId="12" xfId="0" applyNumberFormat="1" applyFont="1" applyFill="1" applyBorder="1" applyAlignment="1">
      <alignment horizontal="center" vertical="center"/>
    </xf>
    <xf numFmtId="0" fontId="0" fillId="3" borderId="2" xfId="0" applyFont="1" applyFill="1" applyBorder="1" applyAlignment="1">
      <alignment horizontal="center" vertical="center"/>
    </xf>
    <xf numFmtId="0" fontId="0" fillId="3" borderId="3" xfId="0" applyFont="1" applyFill="1" applyBorder="1" applyAlignment="1">
      <alignment horizontal="center" vertical="center"/>
    </xf>
    <xf numFmtId="8" fontId="21" fillId="3" borderId="2" xfId="0" applyNumberFormat="1" applyFont="1" applyFill="1" applyBorder="1" applyAlignment="1">
      <alignment horizontal="center" vertical="center"/>
    </xf>
    <xf numFmtId="3" fontId="21" fillId="3" borderId="3" xfId="0" applyNumberFormat="1" applyFont="1" applyFill="1" applyBorder="1" applyAlignment="1">
      <alignment horizontal="center" vertical="center"/>
    </xf>
    <xf numFmtId="0" fontId="21" fillId="3" borderId="13" xfId="0" applyFont="1" applyFill="1" applyBorder="1" applyAlignment="1">
      <alignment horizontal="right" vertical="center" wrapText="1"/>
    </xf>
    <xf numFmtId="3" fontId="21" fillId="3" borderId="13" xfId="0" applyNumberFormat="1" applyFont="1" applyFill="1" applyBorder="1" applyAlignment="1">
      <alignment horizontal="center" vertical="center"/>
    </xf>
    <xf numFmtId="0" fontId="0" fillId="3" borderId="12" xfId="0" applyFont="1" applyFill="1" applyBorder="1" applyAlignment="1">
      <alignment vertical="center"/>
    </xf>
    <xf numFmtId="0" fontId="21" fillId="3" borderId="2" xfId="0" applyFont="1" applyFill="1" applyBorder="1" applyAlignment="1">
      <alignment horizontal="right" vertical="center" wrapText="1"/>
    </xf>
    <xf numFmtId="3" fontId="21" fillId="3" borderId="2" xfId="0" applyNumberFormat="1" applyFont="1" applyFill="1" applyBorder="1" applyAlignment="1">
      <alignment horizontal="center" vertical="center"/>
    </xf>
    <xf numFmtId="8" fontId="21" fillId="3" borderId="3" xfId="0" applyNumberFormat="1" applyFont="1" applyFill="1" applyBorder="1" applyAlignment="1">
      <alignment vertical="center"/>
    </xf>
    <xf numFmtId="0" fontId="21" fillId="3" borderId="3" xfId="0" applyFont="1" applyFill="1" applyBorder="1" applyAlignment="1">
      <alignment horizontal="justify" vertical="center" wrapText="1"/>
    </xf>
    <xf numFmtId="0" fontId="21" fillId="3" borderId="3" xfId="0" applyFont="1" applyFill="1" applyBorder="1" applyAlignment="1">
      <alignment horizontal="right" vertical="center" wrapText="1"/>
    </xf>
    <xf numFmtId="8" fontId="21" fillId="3" borderId="3" xfId="0" applyNumberFormat="1" applyFont="1" applyFill="1" applyBorder="1" applyAlignment="1">
      <alignment horizontal="right" vertical="center"/>
    </xf>
    <xf numFmtId="0" fontId="21" fillId="3" borderId="3" xfId="0" applyFont="1" applyFill="1" applyBorder="1" applyAlignment="1">
      <alignment vertical="center" wrapText="1"/>
    </xf>
    <xf numFmtId="0" fontId="21" fillId="3" borderId="13" xfId="0" applyFont="1" applyFill="1" applyBorder="1" applyAlignment="1">
      <alignment vertical="center" wrapText="1"/>
    </xf>
    <xf numFmtId="0" fontId="21" fillId="3" borderId="2" xfId="0" applyFont="1" applyFill="1" applyBorder="1" applyAlignment="1">
      <alignment vertical="center" wrapText="1"/>
    </xf>
    <xf numFmtId="4" fontId="21" fillId="3" borderId="3" xfId="0" applyNumberFormat="1" applyFont="1" applyFill="1" applyBorder="1" applyAlignment="1">
      <alignment horizontal="center" vertical="center"/>
    </xf>
    <xf numFmtId="6" fontId="21" fillId="3" borderId="3" xfId="0" applyNumberFormat="1" applyFont="1" applyFill="1" applyBorder="1" applyAlignment="1">
      <alignment horizontal="right" vertical="center"/>
    </xf>
    <xf numFmtId="0" fontId="21" fillId="3" borderId="13" xfId="0" applyFont="1" applyFill="1" applyBorder="1" applyAlignment="1">
      <alignment vertical="center"/>
    </xf>
    <xf numFmtId="0" fontId="21" fillId="3" borderId="13" xfId="0" applyFont="1" applyFill="1" applyBorder="1" applyAlignment="1">
      <alignment horizontal="center" vertical="center" wrapText="1"/>
    </xf>
    <xf numFmtId="44" fontId="21" fillId="3" borderId="13" xfId="1" applyFont="1" applyFill="1" applyBorder="1" applyAlignment="1">
      <alignment horizontal="center" vertical="center"/>
    </xf>
    <xf numFmtId="8" fontId="21" fillId="3" borderId="13" xfId="0" applyNumberFormat="1" applyFont="1" applyFill="1" applyBorder="1" applyAlignment="1">
      <alignment horizontal="center" vertical="center"/>
    </xf>
    <xf numFmtId="0" fontId="21" fillId="3" borderId="2" xfId="0" applyFont="1" applyFill="1" applyBorder="1" applyAlignment="1">
      <alignment vertical="center"/>
    </xf>
    <xf numFmtId="44" fontId="21" fillId="3" borderId="2" xfId="1" applyFont="1" applyFill="1" applyBorder="1" applyAlignment="1">
      <alignment horizontal="center" vertical="center"/>
    </xf>
    <xf numFmtId="8" fontId="21" fillId="3" borderId="2" xfId="0" applyNumberFormat="1" applyFont="1" applyFill="1" applyBorder="1" applyAlignment="1">
      <alignment horizontal="center" vertical="center"/>
    </xf>
    <xf numFmtId="0" fontId="20" fillId="3" borderId="13" xfId="0" applyFont="1" applyFill="1" applyBorder="1" applyAlignment="1">
      <alignment horizontal="justify" vertical="center" wrapText="1"/>
    </xf>
    <xf numFmtId="3" fontId="22" fillId="3" borderId="13" xfId="0" applyNumberFormat="1" applyFont="1" applyFill="1" applyBorder="1" applyAlignment="1">
      <alignment horizontal="center" vertical="center" wrapText="1"/>
    </xf>
    <xf numFmtId="8" fontId="22" fillId="3" borderId="13" xfId="0" applyNumberFormat="1" applyFont="1" applyFill="1" applyBorder="1" applyAlignment="1">
      <alignment horizontal="center" vertical="center" wrapText="1"/>
    </xf>
    <xf numFmtId="8" fontId="23" fillId="3" borderId="13" xfId="0" applyNumberFormat="1" applyFont="1" applyFill="1" applyBorder="1" applyAlignment="1">
      <alignment horizontal="center" vertical="center" wrapText="1"/>
    </xf>
    <xf numFmtId="0" fontId="20" fillId="3" borderId="11" xfId="0" applyFont="1" applyFill="1" applyBorder="1" applyAlignment="1">
      <alignment horizontal="justify" vertical="center" wrapText="1"/>
    </xf>
    <xf numFmtId="3" fontId="22" fillId="3" borderId="11" xfId="0" applyNumberFormat="1" applyFont="1" applyFill="1" applyBorder="1" applyAlignment="1">
      <alignment horizontal="center" vertical="center" wrapText="1"/>
    </xf>
    <xf numFmtId="8" fontId="22" fillId="3" borderId="11" xfId="0" applyNumberFormat="1" applyFont="1" applyFill="1" applyBorder="1" applyAlignment="1">
      <alignment horizontal="center" vertical="center" wrapText="1"/>
    </xf>
    <xf numFmtId="8" fontId="23" fillId="3" borderId="11" xfId="0" applyNumberFormat="1" applyFont="1" applyFill="1" applyBorder="1" applyAlignment="1">
      <alignment horizontal="center" vertical="center" wrapText="1"/>
    </xf>
    <xf numFmtId="0" fontId="20" fillId="3" borderId="2" xfId="0" applyFont="1" applyFill="1" applyBorder="1" applyAlignment="1">
      <alignment horizontal="justify" vertical="center" wrapText="1"/>
    </xf>
    <xf numFmtId="3" fontId="22" fillId="3" borderId="2" xfId="0" applyNumberFormat="1" applyFont="1" applyFill="1" applyBorder="1" applyAlignment="1">
      <alignment horizontal="center" vertical="center" wrapText="1"/>
    </xf>
    <xf numFmtId="8" fontId="22" fillId="3" borderId="2" xfId="0" applyNumberFormat="1" applyFont="1" applyFill="1" applyBorder="1" applyAlignment="1">
      <alignment horizontal="center" vertical="center" wrapText="1"/>
    </xf>
    <xf numFmtId="8" fontId="23" fillId="3" borderId="2" xfId="0" applyNumberFormat="1"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0" fillId="3" borderId="3" xfId="0" applyFont="1" applyFill="1" applyBorder="1" applyAlignment="1">
      <alignment horizontal="justify" vertical="center" wrapText="1"/>
    </xf>
    <xf numFmtId="0" fontId="22" fillId="3" borderId="3" xfId="0" applyFont="1" applyFill="1" applyBorder="1" applyAlignment="1">
      <alignment horizontal="center" vertical="center" wrapText="1"/>
    </xf>
    <xf numFmtId="8" fontId="22" fillId="3" borderId="3" xfId="0" applyNumberFormat="1" applyFont="1" applyFill="1" applyBorder="1" applyAlignment="1">
      <alignment horizontal="center" vertical="center" wrapText="1"/>
    </xf>
    <xf numFmtId="8" fontId="23" fillId="3" borderId="3" xfId="0" applyNumberFormat="1" applyFont="1" applyFill="1" applyBorder="1" applyAlignment="1">
      <alignment horizontal="center" vertical="center" wrapText="1"/>
    </xf>
    <xf numFmtId="3" fontId="22" fillId="3" borderId="3" xfId="0" applyNumberFormat="1"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8" fontId="0" fillId="0" borderId="0" xfId="0" applyNumberFormat="1" applyAlignment="1">
      <alignment horizontal="center"/>
    </xf>
    <xf numFmtId="1" fontId="11" fillId="3" borderId="1" xfId="0" applyNumberFormat="1" applyFont="1" applyFill="1" applyBorder="1" applyAlignment="1">
      <alignment horizontal="center"/>
    </xf>
    <xf numFmtId="1" fontId="12" fillId="5" borderId="1" xfId="0" applyNumberFormat="1" applyFont="1" applyFill="1" applyBorder="1" applyAlignment="1">
      <alignment horizontal="center"/>
    </xf>
    <xf numFmtId="44" fontId="12" fillId="5" borderId="1" xfId="1" applyFont="1" applyFill="1" applyBorder="1"/>
    <xf numFmtId="44" fontId="12" fillId="5" borderId="1" xfId="1" applyFont="1" applyFill="1" applyBorder="1" applyAlignment="1">
      <alignment horizontal="center"/>
    </xf>
    <xf numFmtId="44" fontId="12" fillId="5" borderId="1" xfId="0" applyNumberFormat="1" applyFont="1" applyFill="1" applyBorder="1" applyAlignment="1">
      <alignment horizont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2" fillId="0" borderId="0" xfId="0" applyFont="1" applyAlignment="1">
      <alignment horizontal="justify" vertical="center"/>
    </xf>
    <xf numFmtId="8" fontId="17" fillId="0" borderId="1" xfId="0" applyNumberFormat="1" applyFont="1" applyBorder="1" applyAlignment="1">
      <alignment vertical="center" wrapText="1"/>
    </xf>
    <xf numFmtId="0" fontId="0" fillId="0" borderId="0" xfId="0" applyAlignment="1">
      <alignment horizontal="left"/>
    </xf>
    <xf numFmtId="3" fontId="11" fillId="0" borderId="1" xfId="0" applyNumberFormat="1" applyFont="1" applyBorder="1" applyAlignment="1">
      <alignment horizontal="center" vertical="center" wrapText="1"/>
    </xf>
    <xf numFmtId="0" fontId="17" fillId="0" borderId="1" xfId="0" applyFont="1" applyBorder="1" applyAlignment="1">
      <alignment horizontal="right" vertical="center" wrapText="1"/>
    </xf>
    <xf numFmtId="0" fontId="17"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44" fontId="0" fillId="0" borderId="1" xfId="3" applyNumberFormat="1" applyFont="1" applyBorder="1" applyAlignment="1">
      <alignment horizontal="center"/>
    </xf>
    <xf numFmtId="0" fontId="26" fillId="3" borderId="1" xfId="7" applyFont="1" applyFill="1" applyBorder="1" applyAlignment="1">
      <alignment horizontal="left" vertical="center" wrapText="1"/>
    </xf>
    <xf numFmtId="0" fontId="27" fillId="3" borderId="1" xfId="7" applyFont="1" applyFill="1" applyBorder="1" applyAlignment="1">
      <alignment horizontal="justify" vertical="center" wrapText="1"/>
    </xf>
    <xf numFmtId="0" fontId="26" fillId="3" borderId="1" xfId="7" applyFont="1" applyFill="1" applyBorder="1" applyAlignment="1">
      <alignment horizontal="justify" vertical="center" wrapText="1"/>
    </xf>
    <xf numFmtId="0" fontId="26" fillId="3" borderId="1" xfId="7" applyFont="1" applyFill="1" applyBorder="1" applyAlignment="1">
      <alignment horizontal="left" wrapText="1"/>
    </xf>
    <xf numFmtId="0" fontId="26" fillId="3" borderId="1" xfId="7" applyFont="1" applyFill="1" applyBorder="1" applyAlignment="1">
      <alignment horizontal="left" vertical="top" wrapText="1"/>
    </xf>
    <xf numFmtId="3" fontId="26" fillId="3" borderId="1" xfId="7" applyNumberFormat="1" applyFont="1" applyFill="1" applyBorder="1" applyAlignment="1">
      <alignment horizontal="center" vertical="center"/>
    </xf>
    <xf numFmtId="44" fontId="26" fillId="3" borderId="1" xfId="1" applyFont="1" applyFill="1" applyBorder="1" applyAlignment="1">
      <alignment horizontal="center" vertical="center"/>
    </xf>
    <xf numFmtId="0" fontId="28" fillId="3" borderId="0" xfId="7" applyFont="1" applyFill="1" applyBorder="1"/>
    <xf numFmtId="0" fontId="28" fillId="3" borderId="1" xfId="7" applyFont="1" applyFill="1" applyBorder="1"/>
    <xf numFmtId="44" fontId="28" fillId="3" borderId="1" xfId="7" applyNumberFormat="1" applyFont="1" applyFill="1" applyBorder="1" applyAlignment="1">
      <alignment vertical="center"/>
    </xf>
    <xf numFmtId="49" fontId="29" fillId="3" borderId="0" xfId="7" applyNumberFormat="1" applyFont="1" applyFill="1" applyBorder="1" applyAlignment="1">
      <alignment wrapText="1"/>
    </xf>
    <xf numFmtId="49" fontId="29" fillId="3" borderId="0" xfId="7" applyNumberFormat="1" applyFont="1" applyFill="1" applyBorder="1" applyAlignment="1">
      <alignment horizontal="left" wrapText="1"/>
    </xf>
    <xf numFmtId="3" fontId="29" fillId="3" borderId="0" xfId="7" applyNumberFormat="1" applyFont="1" applyFill="1" applyBorder="1" applyAlignment="1">
      <alignment wrapText="1"/>
    </xf>
    <xf numFmtId="44" fontId="28" fillId="3" borderId="0" xfId="7" applyNumberFormat="1" applyFont="1" applyFill="1" applyBorder="1"/>
    <xf numFmtId="49" fontId="30" fillId="3" borderId="0" xfId="7" applyNumberFormat="1" applyFont="1" applyFill="1" applyBorder="1"/>
    <xf numFmtId="49" fontId="30" fillId="3" borderId="0" xfId="7" applyNumberFormat="1" applyFont="1" applyFill="1" applyBorder="1" applyAlignment="1">
      <alignment horizontal="left"/>
    </xf>
    <xf numFmtId="3" fontId="30" fillId="3" borderId="0" xfId="7" applyNumberFormat="1" applyFont="1" applyFill="1" applyBorder="1"/>
    <xf numFmtId="0" fontId="28" fillId="3" borderId="0" xfId="7" applyFont="1" applyFill="1" applyBorder="1" applyAlignment="1">
      <alignment horizontal="left"/>
    </xf>
    <xf numFmtId="3" fontId="28" fillId="3" borderId="0" xfId="7" applyNumberFormat="1" applyFont="1" applyFill="1" applyBorder="1"/>
    <xf numFmtId="0" fontId="17" fillId="0" borderId="24" xfId="0" applyFont="1" applyBorder="1" applyAlignment="1">
      <alignment horizontal="right" vertical="center" wrapText="1"/>
    </xf>
    <xf numFmtId="0" fontId="17" fillId="0" borderId="25" xfId="0" applyFont="1" applyBorder="1" applyAlignment="1">
      <alignment horizontal="right" vertical="center" wrapText="1"/>
    </xf>
    <xf numFmtId="8" fontId="17" fillId="0" borderId="15" xfId="0" applyNumberFormat="1" applyFont="1" applyBorder="1" applyAlignment="1">
      <alignment vertical="center" wrapText="1"/>
    </xf>
    <xf numFmtId="0" fontId="18" fillId="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8" fillId="3" borderId="1" xfId="0" applyFont="1" applyFill="1" applyBorder="1" applyAlignment="1">
      <alignment horizontal="center" vertical="center" wrapText="1"/>
    </xf>
    <xf numFmtId="8" fontId="11"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44" fontId="11" fillId="0" borderId="14" xfId="1" applyFont="1" applyBorder="1" applyAlignment="1">
      <alignment horizontal="center" vertical="center" wrapText="1"/>
    </xf>
    <xf numFmtId="44" fontId="11" fillId="0" borderId="15" xfId="1" applyFont="1" applyBorder="1" applyAlignment="1">
      <alignment horizontal="center" vertical="center" wrapText="1"/>
    </xf>
    <xf numFmtId="44" fontId="11" fillId="0" borderId="1" xfId="1" applyFont="1" applyBorder="1" applyAlignment="1">
      <alignment horizontal="center" vertical="center" wrapText="1"/>
    </xf>
    <xf numFmtId="44" fontId="11" fillId="0" borderId="1" xfId="1" applyFont="1" applyBorder="1" applyAlignment="1">
      <alignment horizontal="center" vertical="center" wrapText="1"/>
    </xf>
    <xf numFmtId="44" fontId="20" fillId="0" borderId="1" xfId="1" applyFont="1" applyBorder="1" applyAlignment="1">
      <alignment vertical="center"/>
    </xf>
    <xf numFmtId="0" fontId="3" fillId="3" borderId="0" xfId="2" applyFill="1"/>
    <xf numFmtId="1" fontId="3" fillId="3" borderId="0" xfId="2" applyNumberFormat="1" applyFill="1" applyAlignment="1">
      <alignment horizontal="center"/>
    </xf>
    <xf numFmtId="44" fontId="0" fillId="3" borderId="0" xfId="3" applyFont="1" applyFill="1" applyBorder="1"/>
    <xf numFmtId="1" fontId="3" fillId="3" borderId="0" xfId="0" applyNumberFormat="1" applyFont="1" applyFill="1" applyBorder="1" applyAlignment="1" applyProtection="1"/>
    <xf numFmtId="0" fontId="3" fillId="3" borderId="0" xfId="0" applyNumberFormat="1" applyFont="1" applyFill="1" applyBorder="1" applyAlignment="1" applyProtection="1"/>
    <xf numFmtId="1" fontId="3" fillId="3" borderId="0" xfId="0" applyNumberFormat="1" applyFont="1" applyFill="1" applyBorder="1" applyAlignment="1" applyProtection="1">
      <alignment horizontal="center"/>
    </xf>
    <xf numFmtId="1" fontId="3" fillId="3" borderId="1" xfId="2" applyNumberFormat="1" applyFill="1" applyBorder="1"/>
    <xf numFmtId="1" fontId="3" fillId="3" borderId="1" xfId="2" applyNumberFormat="1" applyFill="1" applyBorder="1" applyAlignment="1">
      <alignment horizontal="center"/>
    </xf>
    <xf numFmtId="44" fontId="0" fillId="3" borderId="1" xfId="3" applyFont="1" applyFill="1" applyBorder="1"/>
    <xf numFmtId="0" fontId="3" fillId="3" borderId="1" xfId="2" applyFill="1" applyBorder="1" applyAlignment="1">
      <alignment horizontal="left" wrapText="1"/>
    </xf>
    <xf numFmtId="0" fontId="3" fillId="3" borderId="1" xfId="2" applyFill="1" applyBorder="1" applyAlignment="1">
      <alignment horizontal="center"/>
    </xf>
    <xf numFmtId="0" fontId="3" fillId="3" borderId="0" xfId="0" applyNumberFormat="1" applyFont="1" applyFill="1" applyBorder="1" applyAlignment="1" applyProtection="1">
      <alignment horizontal="center"/>
    </xf>
    <xf numFmtId="0" fontId="3" fillId="3" borderId="0" xfId="2" applyFill="1" applyAlignment="1">
      <alignment horizontal="center"/>
    </xf>
    <xf numFmtId="0" fontId="31" fillId="3" borderId="0" xfId="0" applyFont="1" applyFill="1" applyAlignment="1">
      <alignment horizontal="left" vertical="center" wrapText="1"/>
    </xf>
    <xf numFmtId="0" fontId="33" fillId="3" borderId="29" xfId="0" applyFont="1" applyFill="1" applyBorder="1" applyAlignment="1">
      <alignment horizontal="left" vertical="top" wrapText="1"/>
    </xf>
    <xf numFmtId="0" fontId="33" fillId="3" borderId="35" xfId="0" applyFont="1" applyFill="1" applyBorder="1" applyAlignment="1">
      <alignment horizontal="left" vertical="top" wrapText="1"/>
    </xf>
    <xf numFmtId="0" fontId="31" fillId="3" borderId="0" xfId="0" applyFont="1" applyFill="1" applyAlignment="1">
      <alignment horizontal="left" vertical="top" wrapText="1"/>
    </xf>
    <xf numFmtId="0" fontId="33" fillId="3" borderId="32" xfId="0" applyFont="1" applyFill="1" applyBorder="1" applyAlignment="1">
      <alignment horizontal="left" vertical="top" wrapText="1"/>
    </xf>
    <xf numFmtId="0" fontId="33" fillId="3" borderId="34" xfId="0" applyFont="1" applyFill="1" applyBorder="1" applyAlignment="1">
      <alignment horizontal="left" vertical="top" wrapText="1"/>
    </xf>
    <xf numFmtId="0" fontId="33" fillId="3" borderId="30" xfId="0" applyFont="1" applyFill="1" applyBorder="1" applyAlignment="1">
      <alignment horizontal="left" vertical="top" wrapText="1"/>
    </xf>
    <xf numFmtId="0" fontId="33" fillId="3" borderId="36" xfId="0" applyFont="1" applyFill="1" applyBorder="1" applyAlignment="1">
      <alignment horizontal="left" vertical="top" wrapText="1"/>
    </xf>
    <xf numFmtId="0" fontId="31" fillId="3" borderId="0" xfId="0" applyFont="1" applyFill="1" applyAlignment="1">
      <alignment horizontal="left" vertical="top" wrapText="1"/>
    </xf>
    <xf numFmtId="0" fontId="33" fillId="3" borderId="28" xfId="0" applyFont="1" applyFill="1" applyBorder="1" applyAlignment="1">
      <alignment horizontal="left" vertical="top" wrapText="1"/>
    </xf>
    <xf numFmtId="0" fontId="33" fillId="3" borderId="37" xfId="0" applyFont="1" applyFill="1" applyBorder="1" applyAlignment="1">
      <alignment horizontal="left" vertical="top" wrapText="1"/>
    </xf>
    <xf numFmtId="0" fontId="31" fillId="3" borderId="0"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50" xfId="0" applyFont="1" applyFill="1" applyBorder="1" applyAlignment="1">
      <alignment horizontal="left" vertical="top" wrapText="1"/>
    </xf>
    <xf numFmtId="0" fontId="33" fillId="3" borderId="49" xfId="0" applyFont="1" applyFill="1" applyBorder="1" applyAlignment="1">
      <alignment horizontal="left" vertical="top" wrapText="1"/>
    </xf>
    <xf numFmtId="0" fontId="31" fillId="3" borderId="0" xfId="0" applyFont="1" applyFill="1" applyBorder="1" applyAlignment="1">
      <alignment horizontal="center" vertical="center" wrapText="1"/>
    </xf>
    <xf numFmtId="0" fontId="31" fillId="3" borderId="0" xfId="0" applyFont="1" applyFill="1" applyAlignment="1">
      <alignment horizontal="center" vertical="center" wrapText="1"/>
    </xf>
    <xf numFmtId="0" fontId="33" fillId="3" borderId="32" xfId="0" applyFont="1" applyFill="1" applyBorder="1" applyAlignment="1">
      <alignment horizontal="center" vertical="center" wrapText="1"/>
    </xf>
    <xf numFmtId="0" fontId="33" fillId="3" borderId="30" xfId="0" applyFont="1" applyFill="1" applyBorder="1" applyAlignment="1">
      <alignment horizontal="center" vertical="center" wrapText="1"/>
    </xf>
    <xf numFmtId="0" fontId="33" fillId="3" borderId="50" xfId="0" applyFont="1" applyFill="1" applyBorder="1" applyAlignment="1">
      <alignment horizontal="center" vertical="center" wrapText="1"/>
    </xf>
    <xf numFmtId="44" fontId="0" fillId="3" borderId="0" xfId="1" applyFont="1" applyFill="1" applyAlignment="1">
      <alignment horizontal="center" vertical="center"/>
    </xf>
    <xf numFmtId="44" fontId="33" fillId="3" borderId="29" xfId="1" applyFont="1" applyFill="1" applyBorder="1" applyAlignment="1">
      <alignment horizontal="center" vertical="center" wrapText="1"/>
    </xf>
    <xf numFmtId="44" fontId="33" fillId="3" borderId="45" xfId="1" applyFont="1" applyFill="1" applyBorder="1" applyAlignment="1">
      <alignment horizontal="center" vertical="center" wrapText="1"/>
    </xf>
    <xf numFmtId="44" fontId="33" fillId="3" borderId="32" xfId="1" applyFont="1" applyFill="1" applyBorder="1" applyAlignment="1">
      <alignment horizontal="center" vertical="center" wrapText="1"/>
    </xf>
    <xf numFmtId="44" fontId="33" fillId="3" borderId="21" xfId="1" applyFont="1" applyFill="1" applyBorder="1" applyAlignment="1">
      <alignment horizontal="center" vertical="center" wrapText="1"/>
    </xf>
    <xf numFmtId="44" fontId="33" fillId="3" borderId="30" xfId="1" applyFont="1" applyFill="1" applyBorder="1" applyAlignment="1">
      <alignment horizontal="center" vertical="center" wrapText="1"/>
    </xf>
    <xf numFmtId="44" fontId="33" fillId="3" borderId="43" xfId="1" applyFont="1" applyFill="1" applyBorder="1" applyAlignment="1">
      <alignment horizontal="center" vertical="center" wrapText="1"/>
    </xf>
    <xf numFmtId="44" fontId="33" fillId="3" borderId="28" xfId="1" applyFont="1" applyFill="1" applyBorder="1" applyAlignment="1">
      <alignment horizontal="center" vertical="center" wrapText="1"/>
    </xf>
    <xf numFmtId="44" fontId="33" fillId="3" borderId="47" xfId="1" applyFont="1" applyFill="1" applyBorder="1" applyAlignment="1">
      <alignment horizontal="center" vertical="center" wrapText="1"/>
    </xf>
    <xf numFmtId="44" fontId="33" fillId="3" borderId="50" xfId="1" applyFont="1" applyFill="1" applyBorder="1" applyAlignment="1">
      <alignment horizontal="center" vertical="center" wrapText="1"/>
    </xf>
    <xf numFmtId="44" fontId="33" fillId="3" borderId="22" xfId="1" applyFont="1" applyFill="1" applyBorder="1" applyAlignment="1">
      <alignment horizontal="center" vertical="center" wrapText="1"/>
    </xf>
    <xf numFmtId="0" fontId="31" fillId="3" borderId="0" xfId="0" applyFont="1" applyFill="1" applyBorder="1" applyAlignment="1">
      <alignment horizontal="left" vertical="top" wrapText="1"/>
    </xf>
    <xf numFmtId="0" fontId="33" fillId="3" borderId="29" xfId="0" applyFont="1" applyFill="1" applyBorder="1" applyAlignment="1">
      <alignment horizontal="center" vertical="center" wrapText="1"/>
    </xf>
    <xf numFmtId="0" fontId="32" fillId="3" borderId="26" xfId="0" applyFont="1" applyFill="1" applyBorder="1" applyAlignment="1">
      <alignment horizontal="center" vertical="center"/>
    </xf>
    <xf numFmtId="0" fontId="32" fillId="3" borderId="33" xfId="0" applyFont="1" applyFill="1" applyBorder="1" applyAlignment="1">
      <alignment horizontal="center" vertical="center"/>
    </xf>
    <xf numFmtId="0" fontId="32" fillId="3" borderId="31" xfId="0" applyFont="1" applyFill="1" applyBorder="1" applyAlignment="1">
      <alignment horizontal="center" vertical="center"/>
    </xf>
    <xf numFmtId="0" fontId="33" fillId="3" borderId="28" xfId="0" applyFont="1" applyFill="1" applyBorder="1" applyAlignment="1">
      <alignment horizontal="center" vertical="center" wrapText="1"/>
    </xf>
    <xf numFmtId="0" fontId="32" fillId="3" borderId="27" xfId="0" applyFont="1" applyFill="1" applyBorder="1" applyAlignment="1">
      <alignment horizontal="center" vertical="center"/>
    </xf>
    <xf numFmtId="0" fontId="32" fillId="3" borderId="51" xfId="0" applyFont="1" applyFill="1" applyBorder="1" applyAlignment="1">
      <alignment horizontal="center" vertical="center"/>
    </xf>
    <xf numFmtId="0" fontId="33" fillId="3" borderId="29" xfId="0" applyFont="1" applyFill="1" applyBorder="1" applyAlignment="1">
      <alignment horizontal="center" vertical="center" wrapText="1"/>
    </xf>
    <xf numFmtId="0" fontId="32" fillId="3" borderId="26" xfId="0" applyFont="1" applyFill="1" applyBorder="1" applyAlignment="1">
      <alignment horizontal="center" vertical="center"/>
    </xf>
    <xf numFmtId="44" fontId="33" fillId="3" borderId="26" xfId="1" applyFont="1" applyFill="1" applyBorder="1" applyAlignment="1">
      <alignment horizontal="center" vertical="center" wrapText="1"/>
    </xf>
    <xf numFmtId="44" fontId="33" fillId="3" borderId="33" xfId="1" applyFont="1" applyFill="1" applyBorder="1" applyAlignment="1">
      <alignment horizontal="center" vertical="center" wrapText="1"/>
    </xf>
    <xf numFmtId="44" fontId="33" fillId="3" borderId="31" xfId="1" applyFont="1" applyFill="1" applyBorder="1" applyAlignment="1">
      <alignment horizontal="center" vertical="center" wrapText="1"/>
    </xf>
    <xf numFmtId="44" fontId="33" fillId="3" borderId="27" xfId="1" applyFont="1" applyFill="1" applyBorder="1" applyAlignment="1">
      <alignment horizontal="center" vertical="center" wrapText="1"/>
    </xf>
    <xf numFmtId="44" fontId="33" fillId="3" borderId="26" xfId="1" applyFont="1" applyFill="1" applyBorder="1" applyAlignment="1">
      <alignment horizontal="center" vertical="center" wrapText="1"/>
    </xf>
    <xf numFmtId="44" fontId="33" fillId="3" borderId="51" xfId="1" applyFont="1" applyFill="1" applyBorder="1" applyAlignment="1">
      <alignment horizontal="center" vertical="center" wrapText="1"/>
    </xf>
    <xf numFmtId="0" fontId="0" fillId="3" borderId="1" xfId="0" applyFill="1" applyBorder="1" applyAlignment="1">
      <alignment horizontal="center" vertical="center"/>
    </xf>
    <xf numFmtId="0" fontId="10" fillId="3" borderId="1" xfId="0" applyFont="1" applyFill="1" applyBorder="1" applyAlignment="1">
      <alignment horizontal="center" vertical="center"/>
    </xf>
    <xf numFmtId="44" fontId="10" fillId="3" borderId="1" xfId="1" applyFont="1" applyFill="1" applyBorder="1" applyAlignment="1">
      <alignment horizontal="center" vertical="center"/>
    </xf>
    <xf numFmtId="44" fontId="10" fillId="3" borderId="1" xfId="1" applyFont="1" applyFill="1" applyBorder="1" applyAlignment="1">
      <alignment horizontal="center" vertical="center"/>
    </xf>
    <xf numFmtId="44" fontId="10" fillId="3" borderId="0" xfId="1" applyFont="1" applyFill="1" applyAlignment="1">
      <alignment horizontal="center" vertical="center"/>
    </xf>
    <xf numFmtId="44" fontId="10" fillId="3" borderId="0" xfId="1" applyFont="1" applyFill="1" applyAlignment="1">
      <alignment horizontal="center" vertical="center"/>
    </xf>
    <xf numFmtId="0" fontId="12" fillId="2" borderId="52"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1" xfId="0" applyFont="1" applyFill="1" applyBorder="1" applyAlignment="1">
      <alignment horizontal="center" vertical="center" wrapText="1"/>
    </xf>
    <xf numFmtId="44" fontId="12" fillId="2" borderId="41" xfId="1" applyFont="1" applyFill="1" applyBorder="1" applyAlignment="1">
      <alignment horizontal="center" vertical="center" wrapText="1"/>
    </xf>
    <xf numFmtId="44" fontId="12" fillId="2" borderId="40" xfId="1" applyFont="1" applyFill="1" applyBorder="1" applyAlignment="1">
      <alignment horizontal="center" vertical="center" wrapText="1"/>
    </xf>
    <xf numFmtId="44" fontId="12" fillId="2" borderId="20" xfId="1"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1" xfId="0" applyFont="1" applyFill="1" applyBorder="1" applyAlignment="1">
      <alignment horizontal="center" vertical="center" wrapText="1"/>
    </xf>
    <xf numFmtId="44" fontId="12" fillId="2" borderId="31" xfId="1" applyFont="1" applyFill="1" applyBorder="1" applyAlignment="1">
      <alignment horizontal="center" vertical="center" wrapText="1"/>
    </xf>
    <xf numFmtId="44" fontId="12" fillId="2" borderId="30" xfId="1" applyFont="1" applyFill="1" applyBorder="1" applyAlignment="1">
      <alignment horizontal="center" vertical="center" wrapText="1"/>
    </xf>
    <xf numFmtId="44" fontId="12" fillId="2" borderId="43" xfId="1" applyFont="1" applyFill="1" applyBorder="1" applyAlignment="1">
      <alignment horizontal="center" vertical="center" wrapText="1"/>
    </xf>
    <xf numFmtId="0" fontId="36" fillId="0" borderId="26" xfId="0" applyFont="1" applyBorder="1" applyAlignment="1">
      <alignment horizontal="left" vertical="top" wrapText="1"/>
    </xf>
    <xf numFmtId="0" fontId="36" fillId="0" borderId="27" xfId="0" applyFont="1" applyBorder="1" applyAlignment="1">
      <alignment horizontal="left" vertical="top" wrapText="1"/>
    </xf>
    <xf numFmtId="0" fontId="36" fillId="3" borderId="32" xfId="0" applyFont="1" applyFill="1" applyBorder="1" applyAlignment="1">
      <alignment horizontal="left" vertical="top" wrapText="1"/>
    </xf>
    <xf numFmtId="0" fontId="36" fillId="3" borderId="30" xfId="0" applyFont="1" applyFill="1" applyBorder="1" applyAlignment="1">
      <alignment horizontal="left" vertical="top" wrapText="1"/>
    </xf>
    <xf numFmtId="0" fontId="36" fillId="3" borderId="29" xfId="0" applyFont="1" applyFill="1" applyBorder="1" applyAlignment="1">
      <alignment horizontal="left" vertical="top" wrapText="1"/>
    </xf>
    <xf numFmtId="0" fontId="35" fillId="3" borderId="26" xfId="0" applyFont="1" applyFill="1" applyBorder="1" applyAlignment="1">
      <alignment horizontal="center" vertical="center"/>
    </xf>
    <xf numFmtId="0" fontId="35" fillId="3" borderId="33" xfId="0" applyFont="1" applyFill="1" applyBorder="1" applyAlignment="1">
      <alignment horizontal="center" vertical="center"/>
    </xf>
    <xf numFmtId="0" fontId="35" fillId="3" borderId="31" xfId="0" applyFont="1" applyFill="1" applyBorder="1" applyAlignment="1">
      <alignment horizontal="center" vertical="center"/>
    </xf>
    <xf numFmtId="0" fontId="36" fillId="3" borderId="26"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36" fillId="3" borderId="31" xfId="0" applyFont="1" applyFill="1" applyBorder="1" applyAlignment="1">
      <alignment horizontal="center" vertical="center" wrapText="1"/>
    </xf>
    <xf numFmtId="1" fontId="35" fillId="0" borderId="27" xfId="0" applyNumberFormat="1" applyFont="1" applyBorder="1" applyAlignment="1">
      <alignment horizontal="center" vertical="center" shrinkToFit="1"/>
    </xf>
    <xf numFmtId="175" fontId="35" fillId="0" borderId="27" xfId="0" applyNumberFormat="1" applyFont="1" applyBorder="1" applyAlignment="1">
      <alignment horizontal="center" vertical="center" shrinkToFit="1"/>
    </xf>
    <xf numFmtId="1" fontId="35" fillId="0" borderId="26" xfId="0" applyNumberFormat="1" applyFont="1" applyBorder="1" applyAlignment="1">
      <alignment horizontal="center" vertical="center" shrinkToFit="1"/>
    </xf>
    <xf numFmtId="0" fontId="36" fillId="0" borderId="27" xfId="0" applyFont="1" applyBorder="1" applyAlignment="1">
      <alignment horizontal="center" vertical="center" wrapText="1"/>
    </xf>
    <xf numFmtId="0" fontId="36" fillId="0" borderId="26" xfId="0" applyFont="1" applyBorder="1" applyAlignment="1">
      <alignment horizontal="center" vertical="center" wrapText="1"/>
    </xf>
    <xf numFmtId="44" fontId="36" fillId="3" borderId="26" xfId="1" applyFont="1" applyFill="1" applyBorder="1" applyAlignment="1">
      <alignment horizontal="left" vertical="center" wrapText="1"/>
    </xf>
    <xf numFmtId="44" fontId="36" fillId="3" borderId="33" xfId="1" applyFont="1" applyFill="1" applyBorder="1" applyAlignment="1">
      <alignment horizontal="left" vertical="center" wrapText="1"/>
    </xf>
    <xf numFmtId="44" fontId="36" fillId="3" borderId="31" xfId="1" applyFont="1" applyFill="1" applyBorder="1" applyAlignment="1">
      <alignment horizontal="left" vertical="center" wrapText="1"/>
    </xf>
    <xf numFmtId="44" fontId="36" fillId="3" borderId="26" xfId="1" applyFont="1" applyFill="1" applyBorder="1" applyAlignment="1">
      <alignment horizontal="left" vertical="center" wrapText="1"/>
    </xf>
    <xf numFmtId="44" fontId="35" fillId="3" borderId="26" xfId="1" applyFont="1" applyFill="1" applyBorder="1" applyAlignment="1">
      <alignment horizontal="left" vertical="center"/>
    </xf>
    <xf numFmtId="44" fontId="35" fillId="3" borderId="31" xfId="1" applyFont="1" applyFill="1" applyBorder="1" applyAlignment="1">
      <alignment horizontal="left" vertical="center"/>
    </xf>
    <xf numFmtId="44" fontId="35" fillId="0" borderId="27" xfId="1" applyFont="1" applyBorder="1" applyAlignment="1">
      <alignment horizontal="left" vertical="center" shrinkToFit="1"/>
    </xf>
    <xf numFmtId="44" fontId="35" fillId="0" borderId="26" xfId="1" applyFont="1" applyBorder="1" applyAlignment="1">
      <alignment horizontal="left" vertical="center" shrinkToFit="1"/>
    </xf>
    <xf numFmtId="0" fontId="35" fillId="3" borderId="26" xfId="0" applyFont="1" applyFill="1" applyBorder="1" applyAlignment="1">
      <alignment horizontal="center" vertical="center"/>
    </xf>
    <xf numFmtId="0" fontId="36" fillId="3" borderId="26" xfId="0" applyNumberFormat="1" applyFont="1" applyFill="1" applyBorder="1" applyAlignment="1">
      <alignment horizontal="center" vertical="center" wrapText="1"/>
    </xf>
    <xf numFmtId="0" fontId="36" fillId="3" borderId="26" xfId="0" applyNumberFormat="1" applyFont="1" applyFill="1" applyBorder="1" applyAlignment="1">
      <alignment horizontal="center" vertical="center" wrapText="1"/>
    </xf>
    <xf numFmtId="0" fontId="37" fillId="0" borderId="27" xfId="0" applyFont="1" applyBorder="1" applyAlignment="1">
      <alignment horizontal="left" vertical="top" wrapText="1"/>
    </xf>
    <xf numFmtId="0" fontId="0" fillId="0" borderId="27" xfId="0" applyFont="1" applyBorder="1" applyAlignment="1">
      <alignment horizontal="left" vertical="top" wrapText="1"/>
    </xf>
    <xf numFmtId="0" fontId="36" fillId="3" borderId="40" xfId="0" applyFont="1" applyFill="1" applyBorder="1" applyAlignment="1">
      <alignment horizontal="left" vertical="top" wrapText="1"/>
    </xf>
    <xf numFmtId="0" fontId="36" fillId="3" borderId="41" xfId="0" applyFont="1" applyFill="1" applyBorder="1" applyAlignment="1">
      <alignment horizontal="center" vertical="center" wrapText="1"/>
    </xf>
    <xf numFmtId="0" fontId="35" fillId="3" borderId="41" xfId="0" applyFont="1" applyFill="1" applyBorder="1" applyAlignment="1">
      <alignment horizontal="center" vertical="center"/>
    </xf>
    <xf numFmtId="44" fontId="36" fillId="3" borderId="41" xfId="1" applyFont="1" applyFill="1" applyBorder="1" applyAlignment="1">
      <alignment horizontal="left" vertical="center" wrapText="1"/>
    </xf>
    <xf numFmtId="44" fontId="36" fillId="3" borderId="58" xfId="1" applyFont="1" applyFill="1" applyBorder="1" applyAlignment="1">
      <alignment horizontal="left" vertical="center" wrapText="1"/>
    </xf>
    <xf numFmtId="44" fontId="36" fillId="3" borderId="59" xfId="1" applyFont="1" applyFill="1" applyBorder="1" applyAlignment="1">
      <alignment horizontal="left" vertical="center" wrapText="1"/>
    </xf>
    <xf numFmtId="44" fontId="36" fillId="3" borderId="60" xfId="1" applyFont="1" applyFill="1" applyBorder="1" applyAlignment="1">
      <alignment horizontal="left" vertical="center" wrapText="1"/>
    </xf>
    <xf numFmtId="44" fontId="36" fillId="3" borderId="61" xfId="1" applyFont="1" applyFill="1" applyBorder="1" applyAlignment="1">
      <alignment horizontal="left" vertical="center" wrapText="1"/>
    </xf>
    <xf numFmtId="44" fontId="36" fillId="3" borderId="61" xfId="1" applyFont="1" applyFill="1" applyBorder="1" applyAlignment="1">
      <alignment horizontal="left" vertical="center" wrapText="1"/>
    </xf>
    <xf numFmtId="44" fontId="35" fillId="0" borderId="62" xfId="1" applyFont="1" applyBorder="1" applyAlignment="1">
      <alignment horizontal="left" vertical="center" shrinkToFit="1"/>
    </xf>
    <xf numFmtId="44" fontId="1" fillId="0" borderId="62" xfId="1" applyFont="1" applyBorder="1" applyAlignment="1">
      <alignment horizontal="left" vertical="center" wrapText="1"/>
    </xf>
    <xf numFmtId="44" fontId="35" fillId="0" borderId="61" xfId="1" applyFont="1" applyBorder="1" applyAlignment="1">
      <alignment horizontal="left" vertical="center" shrinkToFit="1"/>
    </xf>
    <xf numFmtId="0" fontId="0" fillId="0" borderId="51" xfId="0" applyFont="1" applyBorder="1" applyAlignment="1">
      <alignment horizontal="left" vertical="top" wrapText="1"/>
    </xf>
    <xf numFmtId="0" fontId="36" fillId="0" borderId="51" xfId="0" applyFont="1" applyBorder="1" applyAlignment="1">
      <alignment horizontal="center" vertical="center" wrapText="1"/>
    </xf>
    <xf numFmtId="1" fontId="35" fillId="0" borderId="51" xfId="0" applyNumberFormat="1" applyFont="1" applyBorder="1" applyAlignment="1">
      <alignment horizontal="center" vertical="center" shrinkToFit="1"/>
    </xf>
    <xf numFmtId="44" fontId="35" fillId="0" borderId="51" xfId="1" applyFont="1" applyBorder="1" applyAlignment="1">
      <alignment horizontal="left" vertical="center" shrinkToFit="1"/>
    </xf>
    <xf numFmtId="44" fontId="35" fillId="0" borderId="63" xfId="1" applyFont="1" applyBorder="1" applyAlignment="1">
      <alignment horizontal="left" vertical="center" shrinkToFit="1"/>
    </xf>
    <xf numFmtId="44" fontId="0" fillId="3" borderId="0" xfId="0" applyNumberFormat="1" applyFill="1" applyAlignment="1">
      <alignment vertical="center"/>
    </xf>
    <xf numFmtId="0" fontId="34" fillId="2" borderId="38" xfId="0" applyFont="1" applyFill="1" applyBorder="1" applyAlignment="1">
      <alignment horizontal="center" vertical="center" wrapText="1"/>
    </xf>
    <xf numFmtId="0" fontId="34" fillId="2" borderId="41" xfId="0" applyFont="1" applyFill="1" applyBorder="1" applyAlignment="1">
      <alignment horizontal="center" vertical="center" wrapText="1"/>
    </xf>
    <xf numFmtId="0" fontId="34" fillId="2" borderId="41" xfId="0" applyFont="1" applyFill="1" applyBorder="1" applyAlignment="1">
      <alignment horizontal="center" vertical="center" wrapText="1"/>
    </xf>
    <xf numFmtId="0" fontId="34" fillId="2" borderId="58" xfId="0" applyFont="1" applyFill="1" applyBorder="1" applyAlignment="1">
      <alignment horizontal="center" vertical="center" wrapText="1"/>
    </xf>
    <xf numFmtId="0" fontId="34" fillId="2" borderId="48"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34" fillId="2" borderId="63" xfId="0" applyFont="1" applyFill="1" applyBorder="1" applyAlignment="1">
      <alignment horizontal="center" vertical="center" wrapText="1"/>
    </xf>
    <xf numFmtId="0" fontId="0" fillId="3" borderId="0" xfId="0" applyFill="1" applyAlignment="1">
      <alignment wrapText="1"/>
    </xf>
    <xf numFmtId="0" fontId="0" fillId="3" borderId="0" xfId="0" applyFill="1" applyAlignment="1">
      <alignment horizontal="left" vertical="top" wrapText="1"/>
    </xf>
    <xf numFmtId="0" fontId="0" fillId="3" borderId="0" xfId="0" applyFill="1" applyAlignment="1">
      <alignment vertical="top" wrapText="1"/>
    </xf>
    <xf numFmtId="0" fontId="0" fillId="3" borderId="0" xfId="0" applyFill="1" applyAlignment="1">
      <alignment horizontal="left"/>
    </xf>
    <xf numFmtId="0" fontId="6" fillId="0" borderId="1" xfId="0" applyFont="1" applyFill="1" applyBorder="1"/>
    <xf numFmtId="44" fontId="0" fillId="3" borderId="0" xfId="0" applyNumberFormat="1" applyFont="1" applyFill="1" applyBorder="1"/>
    <xf numFmtId="0" fontId="32" fillId="3" borderId="54" xfId="0" applyFont="1" applyFill="1" applyBorder="1" applyAlignment="1">
      <alignment horizontal="center" vertical="center"/>
    </xf>
    <xf numFmtId="0" fontId="32" fillId="3" borderId="55" xfId="0" applyFont="1" applyFill="1" applyBorder="1" applyAlignment="1">
      <alignment horizontal="center" vertical="center"/>
    </xf>
    <xf numFmtId="0" fontId="32" fillId="3" borderId="53" xfId="0" applyFont="1" applyFill="1" applyBorder="1" applyAlignment="1">
      <alignment horizontal="center" vertical="center"/>
    </xf>
    <xf numFmtId="0" fontId="32" fillId="3" borderId="56" xfId="0" applyFont="1" applyFill="1" applyBorder="1" applyAlignment="1">
      <alignment horizontal="center" vertical="center"/>
    </xf>
    <xf numFmtId="0" fontId="32" fillId="3" borderId="54" xfId="0" applyFont="1" applyFill="1" applyBorder="1" applyAlignment="1">
      <alignment horizontal="center" vertical="center"/>
    </xf>
    <xf numFmtId="0" fontId="32" fillId="3" borderId="57" xfId="0" applyFont="1" applyFill="1" applyBorder="1" applyAlignment="1">
      <alignment horizontal="center" vertical="center"/>
    </xf>
    <xf numFmtId="0" fontId="35" fillId="3" borderId="38" xfId="0" applyFont="1" applyFill="1" applyBorder="1" applyAlignment="1">
      <alignment horizontal="center" vertical="center"/>
    </xf>
    <xf numFmtId="0" fontId="35" fillId="3" borderId="46" xfId="0" applyFont="1" applyFill="1" applyBorder="1" applyAlignment="1">
      <alignment horizontal="center" vertical="center"/>
    </xf>
    <xf numFmtId="0" fontId="35" fillId="3" borderId="42" xfId="0" applyFont="1" applyFill="1" applyBorder="1" applyAlignment="1">
      <alignment horizontal="center" vertical="center"/>
    </xf>
    <xf numFmtId="0" fontId="35" fillId="3" borderId="44" xfId="0" applyFont="1" applyFill="1" applyBorder="1" applyAlignment="1">
      <alignment horizontal="center" vertical="center"/>
    </xf>
    <xf numFmtId="0" fontId="35" fillId="3" borderId="44" xfId="0" applyFont="1" applyFill="1" applyBorder="1" applyAlignment="1">
      <alignment horizontal="center" vertical="center"/>
    </xf>
    <xf numFmtId="1" fontId="35" fillId="0" borderId="56" xfId="0" applyNumberFormat="1" applyFont="1" applyBorder="1" applyAlignment="1">
      <alignment horizontal="center" vertical="center" shrinkToFit="1"/>
    </xf>
    <xf numFmtId="1" fontId="35" fillId="0" borderId="54" xfId="0" applyNumberFormat="1" applyFont="1" applyBorder="1" applyAlignment="1">
      <alignment horizontal="center" vertical="center" shrinkToFit="1"/>
    </xf>
    <xf numFmtId="1" fontId="35" fillId="0" borderId="57" xfId="0" applyNumberFormat="1" applyFont="1" applyBorder="1" applyAlignment="1">
      <alignment horizontal="center" vertical="center" shrinkToFit="1"/>
    </xf>
    <xf numFmtId="0" fontId="16" fillId="3" borderId="0" xfId="0" applyFont="1" applyFill="1"/>
    <xf numFmtId="0" fontId="16" fillId="3" borderId="0" xfId="0" applyFont="1" applyFill="1" applyAlignment="1">
      <alignment horizontal="center"/>
    </xf>
    <xf numFmtId="0" fontId="16" fillId="3" borderId="0" xfId="0" applyFont="1" applyFill="1" applyAlignment="1">
      <alignment horizontal="center" vertical="center"/>
    </xf>
  </cellXfs>
  <cellStyles count="9">
    <cellStyle name="Moeda" xfId="1" builtinId="4"/>
    <cellStyle name="Moeda 2" xfId="3" xr:uid="{0882AF4C-200C-40E3-AF78-7283F2D244AF}"/>
    <cellStyle name="Moeda 3" xfId="6" xr:uid="{DA81EC2B-0D4E-46D7-AEF3-1AD270A29F09}"/>
    <cellStyle name="Normal" xfId="0" builtinId="0"/>
    <cellStyle name="Normal 2" xfId="5" xr:uid="{A6BFAD16-6C33-4D2B-A27E-4FAA759BF083}"/>
    <cellStyle name="Normal 3" xfId="7" xr:uid="{4DDC0F88-C085-4814-A7E9-D5004C3B54A7}"/>
    <cellStyle name="Normal 4" xfId="2" xr:uid="{3459A731-B480-4615-B82E-52DDF503E9E5}"/>
    <cellStyle name="Porcentagem 2" xfId="4" xr:uid="{4466134D-9B77-4492-B0B8-F4A38B6D757F}"/>
    <cellStyle name="Vírgula 2" xfId="8" xr:uid="{C633B2D9-BC60-4D6C-87E2-A532E0E96C8D}"/>
  </cellStyles>
  <dxfs count="23">
    <dxf>
      <font>
        <b val="0"/>
        <i val="0"/>
        <strike val="0"/>
        <condense val="0"/>
        <extend val="0"/>
        <outline val="0"/>
        <shadow val="0"/>
        <u val="none"/>
        <vertAlign val="baseline"/>
        <sz val="11"/>
        <color theme="1"/>
        <name val="Calibri"/>
        <family val="2"/>
        <scheme val="minor"/>
      </font>
      <numFmt numFmtId="34" formatCode="_-&quot;R$&quot;\ * #,##0.00_-;\-&quot;R$&quot;\ * #,##0.00_-;_-&quot;R$&quot;\ * &quot;-&quot;??_-;_-@_-"/>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34" formatCode="_-&quot;R$&quot;\ * #,##0.00_-;\-&quot;R$&quot;\ * #,##0.00_-;_-&quot;R$&quot;\ * &quot;-&quot;??_-;_-@_-"/>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1" formatCode="0"/>
      <fill>
        <patternFill patternType="solid">
          <fgColor indexed="64"/>
          <bgColor theme="0"/>
        </patternFill>
      </fill>
      <alignment horizontal="general" vertical="bottom" textRotation="0" wrapText="0" indent="0" justifyLastLine="0" shrinkToFit="0" readingOrder="0"/>
      <border diagonalUp="0" diagonalDown="0" outline="0">
        <left/>
        <right/>
        <top/>
        <bottom/>
      </border>
      <protection locked="1" hidden="0"/>
    </dxf>
    <dxf>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none"/>
      </font>
      <numFmt numFmtId="1" formatCode="0"/>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fill>
        <patternFill>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ill>
        <patternFill>
          <fgColor indexed="64"/>
          <bgColor theme="0"/>
        </patternFill>
      </fill>
    </dxf>
    <dxf>
      <fill>
        <patternFill>
          <fgColor indexed="64"/>
          <bgColor theme="0"/>
        </patternFill>
      </fill>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s>
  <tableStyles count="1" defaultTableStyle="TableStyleMedium2" defaultPivotStyle="PivotStyleLight16">
    <tableStyle name="TableStyleMedium1 2" pivot="0" count="7" xr9:uid="{14EAEB16-6804-40A3-883D-6A6C579FF357}">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419101</xdr:colOff>
      <xdr:row>0</xdr:row>
      <xdr:rowOff>38100</xdr:rowOff>
    </xdr:from>
    <xdr:to>
      <xdr:col>1</xdr:col>
      <xdr:colOff>4732021</xdr:colOff>
      <xdr:row>8</xdr:row>
      <xdr:rowOff>10733</xdr:rowOff>
    </xdr:to>
    <xdr:pic>
      <xdr:nvPicPr>
        <xdr:cNvPr id="2" name="Imagem 1">
          <a:extLst>
            <a:ext uri="{FF2B5EF4-FFF2-40B4-BE49-F238E27FC236}">
              <a16:creationId xmlns:a16="http://schemas.microsoft.com/office/drawing/2014/main" id="{2484698C-9A09-4A4E-8376-ECE747FAD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1" y="38100"/>
          <a:ext cx="4922520" cy="1435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200024</xdr:colOff>
      <xdr:row>0</xdr:row>
      <xdr:rowOff>0</xdr:rowOff>
    </xdr:from>
    <xdr:to>
      <xdr:col>3</xdr:col>
      <xdr:colOff>510268</xdr:colOff>
      <xdr:row>7</xdr:row>
      <xdr:rowOff>168848</xdr:rowOff>
    </xdr:to>
    <xdr:pic>
      <xdr:nvPicPr>
        <xdr:cNvPr id="2" name="Imagem 1">
          <a:extLst>
            <a:ext uri="{FF2B5EF4-FFF2-40B4-BE49-F238E27FC236}">
              <a16:creationId xmlns:a16="http://schemas.microsoft.com/office/drawing/2014/main" id="{7BBCF140-3FB2-4238-AA8C-0230DD069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4" y="0"/>
          <a:ext cx="5410201" cy="1435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A1BDE5-65C8-4E32-958E-3D3DAC42C1D7}" name="Tabela1" displayName="Tabela1" ref="A1:F552" totalsRowCount="1" headerRowDxfId="9" dataDxfId="14" totalsRowDxfId="15" headerRowBorderDxfId="13">
  <autoFilter ref="A1:F551" xr:uid="{88E62D62-2409-4B31-992F-DB5DBB050A7E}"/>
  <tableColumns count="6">
    <tableColumn id="3" xr3:uid="{680C319B-BBDC-4249-BCB3-F31939CEA5FD}" name="ITEM PCA" dataDxfId="8" totalsRowDxfId="5"/>
    <tableColumn id="4" xr3:uid="{9AA88DF7-2BA4-4B9B-B03D-C2A77CDF5525}" name="DESCRIÇÃO" dataDxfId="7" totalsRowDxfId="4"/>
    <tableColumn id="5" xr3:uid="{060A3CA1-5D26-49A8-9CC3-6BA4946838C7}" name="UNID" dataDxfId="6" totalsRowDxfId="3"/>
    <tableColumn id="6" xr3:uid="{B87097D8-044E-4FDA-871A-5C7A75B4DCC9}" name="QTDE" dataDxfId="12" totalsRowDxfId="2"/>
    <tableColumn id="7" xr3:uid="{D2A46ED7-B086-4964-9C48-79B5879537EA}" name="VALOR UNIT" dataDxfId="11" totalsRowDxfId="1" dataCellStyle="Moeda"/>
    <tableColumn id="8" xr3:uid="{C7DBC07F-F5C4-46AB-9420-87441501DC13}" name="VALOR TOTAL" totalsRowFunction="custom" dataDxfId="10" totalsRowDxfId="0" dataCellStyle="Moeda">
      <totalsRowFormula>SUM(F2:F551)</totalsRowFormula>
    </tableColumn>
  </tableColumns>
  <tableStyleInfo name="TableStyleMedium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AE78A-6DE8-470D-8394-60AF8F7210F9}">
  <dimension ref="B9:AP29"/>
  <sheetViews>
    <sheetView zoomScaleNormal="100" workbookViewId="0">
      <selection activeCell="B19" sqref="B19"/>
    </sheetView>
  </sheetViews>
  <sheetFormatPr defaultRowHeight="14.4" x14ac:dyDescent="0.3"/>
  <cols>
    <col min="1" max="1" width="8.88671875" style="18"/>
    <col min="2" max="2" width="145.33203125" style="18" customWidth="1"/>
    <col min="3" max="16384" width="8.88671875" style="18"/>
  </cols>
  <sheetData>
    <row r="9" spans="2:15" ht="6.6" customHeight="1" x14ac:dyDescent="0.3"/>
    <row r="10" spans="2:15" x14ac:dyDescent="0.3">
      <c r="B10" s="190" t="s">
        <v>4092</v>
      </c>
    </row>
    <row r="11" spans="2:15" ht="4.2" customHeight="1" x14ac:dyDescent="0.3">
      <c r="B11" s="190"/>
    </row>
    <row r="12" spans="2:15" ht="100.8" x14ac:dyDescent="0.3">
      <c r="B12" s="470" t="s">
        <v>4099</v>
      </c>
      <c r="C12" s="166"/>
      <c r="D12" s="166"/>
      <c r="E12" s="166"/>
      <c r="F12" s="166"/>
      <c r="G12" s="166"/>
      <c r="H12" s="166"/>
      <c r="I12" s="166"/>
      <c r="J12" s="166"/>
      <c r="K12" s="166"/>
      <c r="L12" s="166"/>
      <c r="M12" s="166"/>
      <c r="N12" s="166"/>
      <c r="O12" s="166"/>
    </row>
    <row r="13" spans="2:15" x14ac:dyDescent="0.3">
      <c r="B13" s="190" t="s">
        <v>4085</v>
      </c>
    </row>
    <row r="14" spans="2:15" ht="28.8" x14ac:dyDescent="0.3">
      <c r="B14" s="469" t="s">
        <v>4094</v>
      </c>
    </row>
    <row r="15" spans="2:15" ht="28.8" x14ac:dyDescent="0.3">
      <c r="B15" s="469" t="s">
        <v>4087</v>
      </c>
    </row>
    <row r="16" spans="2:15" ht="28.8" x14ac:dyDescent="0.3">
      <c r="B16" s="469" t="s">
        <v>4088</v>
      </c>
    </row>
    <row r="17" spans="2:42" x14ac:dyDescent="0.3">
      <c r="B17" s="18" t="s">
        <v>4089</v>
      </c>
    </row>
    <row r="18" spans="2:42" x14ac:dyDescent="0.3">
      <c r="B18" s="18" t="s">
        <v>4086</v>
      </c>
    </row>
    <row r="19" spans="2:42" x14ac:dyDescent="0.3">
      <c r="B19" s="18" t="s">
        <v>4090</v>
      </c>
    </row>
    <row r="20" spans="2:42" ht="0.6" customHeight="1" x14ac:dyDescent="0.3"/>
    <row r="21" spans="2:42" x14ac:dyDescent="0.3">
      <c r="B21" s="190" t="s">
        <v>4091</v>
      </c>
    </row>
    <row r="22" spans="2:42" ht="57.6" x14ac:dyDescent="0.3">
      <c r="B22" s="469" t="s">
        <v>4100</v>
      </c>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179"/>
      <c r="AN22" s="179"/>
      <c r="AO22" s="179"/>
      <c r="AP22" s="179"/>
    </row>
    <row r="23" spans="2:42" ht="1.8" customHeight="1" x14ac:dyDescent="0.3">
      <c r="B23" s="179"/>
      <c r="C23" s="471"/>
      <c r="D23" s="471"/>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179"/>
      <c r="AN23" s="179"/>
      <c r="AO23" s="179"/>
      <c r="AP23" s="179"/>
    </row>
    <row r="24" spans="2:42" ht="172.8" x14ac:dyDescent="0.3">
      <c r="B24" s="471" t="s">
        <v>4093</v>
      </c>
    </row>
    <row r="25" spans="2:42" x14ac:dyDescent="0.3">
      <c r="B25" s="18" t="s">
        <v>4096</v>
      </c>
    </row>
    <row r="28" spans="2:42" x14ac:dyDescent="0.3">
      <c r="B28" s="18" t="s">
        <v>4097</v>
      </c>
    </row>
    <row r="29" spans="2:42" x14ac:dyDescent="0.3">
      <c r="B29" s="472" t="s">
        <v>4098</v>
      </c>
    </row>
  </sheetData>
  <pageMargins left="0.25" right="0.25"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1CE7-8014-4065-98A5-5030D5F9462D}">
  <dimension ref="A1:S245"/>
  <sheetViews>
    <sheetView zoomScale="90" zoomScaleNormal="90" workbookViewId="0">
      <pane xSplit="5" ySplit="2" topLeftCell="F3" activePane="bottomRight" state="frozen"/>
      <selection pane="topRight" activeCell="I1" sqref="I1"/>
      <selection pane="bottomLeft" activeCell="A3" sqref="A3"/>
      <selection pane="bottomRight" activeCell="B2" sqref="B2"/>
    </sheetView>
  </sheetViews>
  <sheetFormatPr defaultRowHeight="14.4" x14ac:dyDescent="0.3"/>
  <cols>
    <col min="1" max="1" width="6" style="77" customWidth="1"/>
    <col min="2" max="2" width="67" style="35" customWidth="1"/>
    <col min="3" max="3" width="9.109375" style="34" customWidth="1"/>
    <col min="4" max="4" width="14.6640625" style="39" customWidth="1"/>
    <col min="5" max="5" width="16.6640625" style="39" customWidth="1"/>
    <col min="6" max="6" width="14.33203125" style="35" customWidth="1"/>
    <col min="7" max="7" width="15" style="35" bestFit="1" customWidth="1"/>
    <col min="8" max="8" width="12.44140625" style="35" customWidth="1"/>
    <col min="9" max="9" width="14.88671875" style="35" customWidth="1"/>
    <col min="10" max="10" width="13.5546875" style="35" customWidth="1"/>
    <col min="11" max="11" width="13.88671875" style="35" customWidth="1"/>
    <col min="12" max="12" width="9.109375" style="35" customWidth="1"/>
    <col min="13" max="13" width="13.77734375" style="35" bestFit="1" customWidth="1"/>
    <col min="14" max="14" width="9.109375" style="34" customWidth="1"/>
    <col min="15" max="15" width="13.33203125" style="35" bestFit="1" customWidth="1"/>
    <col min="16" max="16" width="12.44140625" style="34" customWidth="1"/>
    <col min="17" max="17" width="14.109375" style="35" customWidth="1"/>
    <col min="18" max="18" width="17.5546875" style="35" customWidth="1"/>
    <col min="19" max="19" width="16.6640625" style="35" customWidth="1"/>
    <col min="20" max="16384" width="8.88671875" style="35"/>
  </cols>
  <sheetData>
    <row r="1" spans="1:19" ht="15.6" x14ac:dyDescent="0.3">
      <c r="A1" s="156"/>
      <c r="B1" s="156"/>
      <c r="C1" s="156"/>
      <c r="D1" s="156"/>
      <c r="E1" s="156"/>
    </row>
    <row r="2" spans="1:19" ht="28.8" x14ac:dyDescent="0.3">
      <c r="A2" s="97" t="s">
        <v>2015</v>
      </c>
      <c r="B2" s="107" t="s">
        <v>0</v>
      </c>
      <c r="C2" s="107" t="s">
        <v>1</v>
      </c>
      <c r="D2" s="107" t="s">
        <v>4</v>
      </c>
      <c r="E2" s="107" t="s">
        <v>5</v>
      </c>
      <c r="F2" s="107" t="s">
        <v>527</v>
      </c>
      <c r="G2" s="107" t="s">
        <v>1394</v>
      </c>
      <c r="H2" s="107" t="s">
        <v>6</v>
      </c>
      <c r="I2" s="107" t="s">
        <v>48</v>
      </c>
      <c r="J2" s="107" t="s">
        <v>1396</v>
      </c>
      <c r="K2" s="107" t="s">
        <v>526</v>
      </c>
      <c r="L2" s="107" t="s">
        <v>1523</v>
      </c>
      <c r="M2" s="107" t="s">
        <v>1524</v>
      </c>
      <c r="N2" s="107" t="s">
        <v>1525</v>
      </c>
      <c r="O2" s="107" t="s">
        <v>1526</v>
      </c>
      <c r="P2" s="107" t="s">
        <v>1527</v>
      </c>
      <c r="Q2" s="107" t="s">
        <v>1528</v>
      </c>
      <c r="R2" s="107" t="s">
        <v>1529</v>
      </c>
      <c r="S2" s="107" t="s">
        <v>1530</v>
      </c>
    </row>
    <row r="3" spans="1:19" x14ac:dyDescent="0.3">
      <c r="A3" s="140">
        <v>1651</v>
      </c>
      <c r="B3" s="141" t="s">
        <v>1531</v>
      </c>
      <c r="C3" s="137" t="s">
        <v>529</v>
      </c>
      <c r="D3" s="138">
        <v>37</v>
      </c>
      <c r="E3" s="138">
        <v>5180</v>
      </c>
      <c r="F3" s="137">
        <v>40</v>
      </c>
      <c r="G3" s="138">
        <f t="shared" ref="G3:G66" si="0">F3*D3</f>
        <v>1480</v>
      </c>
      <c r="H3" s="137">
        <v>40</v>
      </c>
      <c r="I3" s="138">
        <f t="shared" ref="I3:I66" si="1">H3*D3</f>
        <v>1480</v>
      </c>
      <c r="J3" s="137">
        <v>30</v>
      </c>
      <c r="K3" s="138">
        <f t="shared" ref="K3:K66" si="2">J3*D3</f>
        <v>1110</v>
      </c>
      <c r="L3" s="137">
        <v>10</v>
      </c>
      <c r="M3" s="138">
        <f>L3*D3</f>
        <v>370</v>
      </c>
      <c r="N3" s="137">
        <v>10</v>
      </c>
      <c r="O3" s="138">
        <f>N3*D3</f>
        <v>370</v>
      </c>
      <c r="P3" s="137">
        <v>0</v>
      </c>
      <c r="Q3" s="138">
        <f>P3*D3</f>
        <v>0</v>
      </c>
      <c r="R3" s="137">
        <v>10</v>
      </c>
      <c r="S3" s="138">
        <f>R3*D3</f>
        <v>370</v>
      </c>
    </row>
    <row r="4" spans="1:19" x14ac:dyDescent="0.3">
      <c r="A4" s="140">
        <v>1652</v>
      </c>
      <c r="B4" s="141" t="s">
        <v>1532</v>
      </c>
      <c r="C4" s="137" t="s">
        <v>1533</v>
      </c>
      <c r="D4" s="138">
        <v>40</v>
      </c>
      <c r="E4" s="138">
        <v>3600</v>
      </c>
      <c r="F4" s="137">
        <v>40</v>
      </c>
      <c r="G4" s="138">
        <f t="shared" si="0"/>
        <v>1600</v>
      </c>
      <c r="H4" s="137">
        <v>20</v>
      </c>
      <c r="I4" s="138">
        <f t="shared" si="1"/>
        <v>800</v>
      </c>
      <c r="J4" s="137">
        <v>30</v>
      </c>
      <c r="K4" s="138">
        <f t="shared" si="2"/>
        <v>1200</v>
      </c>
      <c r="L4" s="137">
        <v>0</v>
      </c>
      <c r="M4" s="138">
        <f>L4*D4</f>
        <v>0</v>
      </c>
      <c r="N4" s="137">
        <v>0</v>
      </c>
      <c r="O4" s="138">
        <f>N4*D4</f>
        <v>0</v>
      </c>
      <c r="P4" s="137">
        <v>0</v>
      </c>
      <c r="Q4" s="138">
        <f>P4*D4</f>
        <v>0</v>
      </c>
      <c r="R4" s="137">
        <v>0</v>
      </c>
      <c r="S4" s="138">
        <f>R4*D4</f>
        <v>0</v>
      </c>
    </row>
    <row r="5" spans="1:19" ht="15" customHeight="1" x14ac:dyDescent="0.3">
      <c r="A5" s="140">
        <v>1653</v>
      </c>
      <c r="B5" s="141" t="s">
        <v>1534</v>
      </c>
      <c r="C5" s="137" t="s">
        <v>529</v>
      </c>
      <c r="D5" s="138">
        <v>22</v>
      </c>
      <c r="E5" s="138">
        <v>3916</v>
      </c>
      <c r="F5" s="137">
        <v>30</v>
      </c>
      <c r="G5" s="138">
        <f t="shared" si="0"/>
        <v>660</v>
      </c>
      <c r="H5" s="137">
        <v>0</v>
      </c>
      <c r="I5" s="138">
        <f t="shared" si="1"/>
        <v>0</v>
      </c>
      <c r="J5" s="137">
        <v>30</v>
      </c>
      <c r="K5" s="138">
        <f t="shared" si="2"/>
        <v>660</v>
      </c>
      <c r="L5" s="137">
        <v>53</v>
      </c>
      <c r="M5" s="138">
        <f>L5*D5</f>
        <v>1166</v>
      </c>
      <c r="N5" s="137">
        <v>25</v>
      </c>
      <c r="O5" s="138">
        <f>N5*D5</f>
        <v>550</v>
      </c>
      <c r="P5" s="137">
        <v>0</v>
      </c>
      <c r="Q5" s="138">
        <f>P5*D5</f>
        <v>0</v>
      </c>
      <c r="R5" s="137">
        <v>40</v>
      </c>
      <c r="S5" s="138">
        <f>R5*D5</f>
        <v>880</v>
      </c>
    </row>
    <row r="6" spans="1:19" ht="15" customHeight="1" x14ac:dyDescent="0.3">
      <c r="A6" s="140">
        <v>1654</v>
      </c>
      <c r="B6" s="141" t="s">
        <v>1535</v>
      </c>
      <c r="C6" s="137" t="s">
        <v>529</v>
      </c>
      <c r="D6" s="138">
        <v>15</v>
      </c>
      <c r="E6" s="138">
        <v>1350</v>
      </c>
      <c r="F6" s="137">
        <v>30</v>
      </c>
      <c r="G6" s="138">
        <f t="shared" si="0"/>
        <v>450</v>
      </c>
      <c r="H6" s="137">
        <v>0</v>
      </c>
      <c r="I6" s="138">
        <f t="shared" si="1"/>
        <v>0</v>
      </c>
      <c r="J6" s="137">
        <v>30</v>
      </c>
      <c r="K6" s="138">
        <f t="shared" si="2"/>
        <v>450</v>
      </c>
      <c r="L6" s="137">
        <v>15</v>
      </c>
      <c r="M6" s="138">
        <f>L6*D6</f>
        <v>225</v>
      </c>
      <c r="N6" s="137">
        <v>5</v>
      </c>
      <c r="O6" s="138">
        <f>N6*D6</f>
        <v>75</v>
      </c>
      <c r="P6" s="137">
        <v>0</v>
      </c>
      <c r="Q6" s="138">
        <f>P6*D6</f>
        <v>0</v>
      </c>
      <c r="R6" s="137">
        <v>10</v>
      </c>
      <c r="S6" s="138">
        <f>R6*D6</f>
        <v>150</v>
      </c>
    </row>
    <row r="7" spans="1:19" x14ac:dyDescent="0.3">
      <c r="A7" s="140">
        <v>1655</v>
      </c>
      <c r="B7" s="141" t="s">
        <v>1536</v>
      </c>
      <c r="C7" s="137" t="s">
        <v>529</v>
      </c>
      <c r="D7" s="138">
        <v>50</v>
      </c>
      <c r="E7" s="138">
        <v>250</v>
      </c>
      <c r="F7" s="137">
        <v>0</v>
      </c>
      <c r="G7" s="138">
        <f t="shared" si="0"/>
        <v>0</v>
      </c>
      <c r="H7" s="137">
        <v>0</v>
      </c>
      <c r="I7" s="138">
        <f t="shared" si="1"/>
        <v>0</v>
      </c>
      <c r="J7" s="137">
        <v>0</v>
      </c>
      <c r="K7" s="138">
        <f t="shared" si="2"/>
        <v>0</v>
      </c>
      <c r="L7" s="137">
        <v>2</v>
      </c>
      <c r="M7" s="138">
        <f>L7*D7</f>
        <v>100</v>
      </c>
      <c r="N7" s="137">
        <v>2</v>
      </c>
      <c r="O7" s="138">
        <f>N7*D7</f>
        <v>100</v>
      </c>
      <c r="P7" s="137">
        <v>0</v>
      </c>
      <c r="Q7" s="138">
        <f>P7*D7</f>
        <v>0</v>
      </c>
      <c r="R7" s="137">
        <v>1</v>
      </c>
      <c r="S7" s="138">
        <f>R7*D7</f>
        <v>50</v>
      </c>
    </row>
    <row r="8" spans="1:19" x14ac:dyDescent="0.3">
      <c r="A8" s="140">
        <v>1656</v>
      </c>
      <c r="B8" s="141" t="s">
        <v>1537</v>
      </c>
      <c r="C8" s="137" t="s">
        <v>1538</v>
      </c>
      <c r="D8" s="138">
        <v>4.9000000000000004</v>
      </c>
      <c r="E8" s="138">
        <v>588</v>
      </c>
      <c r="F8" s="137">
        <v>50</v>
      </c>
      <c r="G8" s="138">
        <f t="shared" si="0"/>
        <v>245.00000000000003</v>
      </c>
      <c r="H8" s="137">
        <v>0</v>
      </c>
      <c r="I8" s="138">
        <f t="shared" si="1"/>
        <v>0</v>
      </c>
      <c r="J8" s="137">
        <v>30</v>
      </c>
      <c r="K8" s="138">
        <f t="shared" si="2"/>
        <v>147</v>
      </c>
      <c r="L8" s="137">
        <v>20</v>
      </c>
      <c r="M8" s="138">
        <f>L8*D8</f>
        <v>98</v>
      </c>
      <c r="N8" s="137">
        <v>10</v>
      </c>
      <c r="O8" s="138">
        <f>N8*D8</f>
        <v>49</v>
      </c>
      <c r="P8" s="137">
        <v>0</v>
      </c>
      <c r="Q8" s="138">
        <f>P8*D8</f>
        <v>0</v>
      </c>
      <c r="R8" s="137">
        <v>10</v>
      </c>
      <c r="S8" s="138">
        <f>R8*D8</f>
        <v>49</v>
      </c>
    </row>
    <row r="9" spans="1:19" x14ac:dyDescent="0.3">
      <c r="A9" s="140">
        <v>1657</v>
      </c>
      <c r="B9" s="141" t="s">
        <v>1539</v>
      </c>
      <c r="C9" s="137" t="s">
        <v>1540</v>
      </c>
      <c r="D9" s="138">
        <v>81</v>
      </c>
      <c r="E9" s="138">
        <v>9720</v>
      </c>
      <c r="F9" s="137">
        <v>20</v>
      </c>
      <c r="G9" s="138">
        <f t="shared" si="0"/>
        <v>1620</v>
      </c>
      <c r="H9" s="137">
        <v>100</v>
      </c>
      <c r="I9" s="138">
        <f t="shared" si="1"/>
        <v>8100</v>
      </c>
      <c r="J9" s="137">
        <v>0</v>
      </c>
      <c r="K9" s="138">
        <f t="shared" si="2"/>
        <v>0</v>
      </c>
      <c r="L9" s="137">
        <v>0</v>
      </c>
      <c r="M9" s="138">
        <f>L9*D9</f>
        <v>0</v>
      </c>
      <c r="N9" s="137">
        <v>0</v>
      </c>
      <c r="O9" s="138">
        <f>N9*D9</f>
        <v>0</v>
      </c>
      <c r="P9" s="137">
        <v>0</v>
      </c>
      <c r="Q9" s="138">
        <f>P9*D9</f>
        <v>0</v>
      </c>
      <c r="R9" s="137">
        <v>0</v>
      </c>
      <c r="S9" s="138">
        <f>R9*D9</f>
        <v>0</v>
      </c>
    </row>
    <row r="10" spans="1:19" x14ac:dyDescent="0.3">
      <c r="A10" s="140">
        <v>1658</v>
      </c>
      <c r="B10" s="141" t="s">
        <v>1541</v>
      </c>
      <c r="C10" s="137" t="s">
        <v>529</v>
      </c>
      <c r="D10" s="138">
        <v>16.899999999999999</v>
      </c>
      <c r="E10" s="138">
        <v>2484.3000000000002</v>
      </c>
      <c r="F10" s="137">
        <v>0</v>
      </c>
      <c r="G10" s="138">
        <f t="shared" si="0"/>
        <v>0</v>
      </c>
      <c r="H10" s="137">
        <v>20</v>
      </c>
      <c r="I10" s="138">
        <f t="shared" si="1"/>
        <v>338</v>
      </c>
      <c r="J10" s="137">
        <v>0</v>
      </c>
      <c r="K10" s="138">
        <f t="shared" si="2"/>
        <v>0</v>
      </c>
      <c r="L10" s="137">
        <v>85</v>
      </c>
      <c r="M10" s="138">
        <f>L10*D10</f>
        <v>1436.4999999999998</v>
      </c>
      <c r="N10" s="137">
        <v>1</v>
      </c>
      <c r="O10" s="138">
        <f>N10*D10</f>
        <v>16.899999999999999</v>
      </c>
      <c r="P10" s="137">
        <v>10</v>
      </c>
      <c r="Q10" s="138">
        <f>P10*D10</f>
        <v>169</v>
      </c>
      <c r="R10" s="137">
        <v>31</v>
      </c>
      <c r="S10" s="138">
        <f>R10*D10</f>
        <v>523.9</v>
      </c>
    </row>
    <row r="11" spans="1:19" x14ac:dyDescent="0.3">
      <c r="A11" s="140">
        <v>1659</v>
      </c>
      <c r="B11" s="141" t="s">
        <v>1542</v>
      </c>
      <c r="C11" s="137" t="s">
        <v>529</v>
      </c>
      <c r="D11" s="138">
        <v>142</v>
      </c>
      <c r="E11" s="138">
        <v>426</v>
      </c>
      <c r="F11" s="137">
        <v>0</v>
      </c>
      <c r="G11" s="138">
        <f t="shared" si="0"/>
        <v>0</v>
      </c>
      <c r="H11" s="137">
        <v>3</v>
      </c>
      <c r="I11" s="138">
        <f t="shared" si="1"/>
        <v>426</v>
      </c>
      <c r="J11" s="137">
        <v>0</v>
      </c>
      <c r="K11" s="138">
        <f t="shared" si="2"/>
        <v>0</v>
      </c>
      <c r="L11" s="137">
        <v>0</v>
      </c>
      <c r="M11" s="138">
        <f>L11*D11</f>
        <v>0</v>
      </c>
      <c r="N11" s="137">
        <v>0</v>
      </c>
      <c r="O11" s="138">
        <f>N11*D11</f>
        <v>0</v>
      </c>
      <c r="P11" s="137">
        <v>0</v>
      </c>
      <c r="Q11" s="138">
        <f>P11*D11</f>
        <v>0</v>
      </c>
      <c r="R11" s="137">
        <v>0</v>
      </c>
      <c r="S11" s="138">
        <f>R11*D11</f>
        <v>0</v>
      </c>
    </row>
    <row r="12" spans="1:19" x14ac:dyDescent="0.3">
      <c r="A12" s="140">
        <v>1660</v>
      </c>
      <c r="B12" s="141" t="s">
        <v>1543</v>
      </c>
      <c r="C12" s="137" t="s">
        <v>529</v>
      </c>
      <c r="D12" s="138">
        <v>1130</v>
      </c>
      <c r="E12" s="138">
        <v>3390</v>
      </c>
      <c r="F12" s="137">
        <v>0</v>
      </c>
      <c r="G12" s="138">
        <f t="shared" si="0"/>
        <v>0</v>
      </c>
      <c r="H12" s="137">
        <v>3</v>
      </c>
      <c r="I12" s="138">
        <f t="shared" si="1"/>
        <v>3390</v>
      </c>
      <c r="J12" s="137">
        <v>0</v>
      </c>
      <c r="K12" s="138">
        <f t="shared" si="2"/>
        <v>0</v>
      </c>
      <c r="L12" s="137">
        <v>0</v>
      </c>
      <c r="M12" s="138">
        <f>L12*D12</f>
        <v>0</v>
      </c>
      <c r="N12" s="137">
        <v>0</v>
      </c>
      <c r="O12" s="138">
        <f>N12*D12</f>
        <v>0</v>
      </c>
      <c r="P12" s="137">
        <v>0</v>
      </c>
      <c r="Q12" s="138">
        <f>P12*D12</f>
        <v>0</v>
      </c>
      <c r="R12" s="137">
        <v>0</v>
      </c>
      <c r="S12" s="138">
        <f>R12*D12</f>
        <v>0</v>
      </c>
    </row>
    <row r="13" spans="1:19" x14ac:dyDescent="0.3">
      <c r="A13" s="140">
        <v>1661</v>
      </c>
      <c r="B13" s="141" t="s">
        <v>1544</v>
      </c>
      <c r="C13" s="137" t="s">
        <v>529</v>
      </c>
      <c r="D13" s="138">
        <v>80</v>
      </c>
      <c r="E13" s="138">
        <v>240</v>
      </c>
      <c r="F13" s="137">
        <v>0</v>
      </c>
      <c r="G13" s="138">
        <f t="shared" si="0"/>
        <v>0</v>
      </c>
      <c r="H13" s="137">
        <v>3</v>
      </c>
      <c r="I13" s="138">
        <f t="shared" si="1"/>
        <v>240</v>
      </c>
      <c r="J13" s="137">
        <v>0</v>
      </c>
      <c r="K13" s="138">
        <f t="shared" si="2"/>
        <v>0</v>
      </c>
      <c r="L13" s="137">
        <v>0</v>
      </c>
      <c r="M13" s="138">
        <f>L13*D13</f>
        <v>0</v>
      </c>
      <c r="N13" s="137">
        <v>0</v>
      </c>
      <c r="O13" s="138">
        <f>N13*D13</f>
        <v>0</v>
      </c>
      <c r="P13" s="137">
        <v>0</v>
      </c>
      <c r="Q13" s="138">
        <f>P13*D13</f>
        <v>0</v>
      </c>
      <c r="R13" s="137">
        <v>0</v>
      </c>
      <c r="S13" s="138">
        <f>R13*D13</f>
        <v>0</v>
      </c>
    </row>
    <row r="14" spans="1:19" x14ac:dyDescent="0.3">
      <c r="A14" s="140">
        <v>1662</v>
      </c>
      <c r="B14" s="141" t="s">
        <v>1545</v>
      </c>
      <c r="C14" s="137" t="s">
        <v>529</v>
      </c>
      <c r="D14" s="138">
        <v>27</v>
      </c>
      <c r="E14" s="138">
        <v>81</v>
      </c>
      <c r="F14" s="137">
        <v>0</v>
      </c>
      <c r="G14" s="138">
        <f t="shared" si="0"/>
        <v>0</v>
      </c>
      <c r="H14" s="137">
        <v>3</v>
      </c>
      <c r="I14" s="138">
        <f t="shared" si="1"/>
        <v>81</v>
      </c>
      <c r="J14" s="137">
        <v>0</v>
      </c>
      <c r="K14" s="138">
        <f t="shared" si="2"/>
        <v>0</v>
      </c>
      <c r="L14" s="137">
        <v>0</v>
      </c>
      <c r="M14" s="138">
        <f>L14*D14</f>
        <v>0</v>
      </c>
      <c r="N14" s="137">
        <v>0</v>
      </c>
      <c r="O14" s="138">
        <f>N14*D14</f>
        <v>0</v>
      </c>
      <c r="P14" s="137">
        <v>0</v>
      </c>
      <c r="Q14" s="138">
        <f>P14*D14</f>
        <v>0</v>
      </c>
      <c r="R14" s="137">
        <v>0</v>
      </c>
      <c r="S14" s="138">
        <f>R14*D14</f>
        <v>0</v>
      </c>
    </row>
    <row r="15" spans="1:19" ht="15" customHeight="1" x14ac:dyDescent="0.3">
      <c r="A15" s="140">
        <v>1663</v>
      </c>
      <c r="B15" s="141" t="s">
        <v>1546</v>
      </c>
      <c r="C15" s="137" t="s">
        <v>529</v>
      </c>
      <c r="D15" s="138">
        <v>109</v>
      </c>
      <c r="E15" s="138">
        <v>1308</v>
      </c>
      <c r="F15" s="137">
        <v>0</v>
      </c>
      <c r="G15" s="138">
        <f t="shared" si="0"/>
        <v>0</v>
      </c>
      <c r="H15" s="137">
        <v>12</v>
      </c>
      <c r="I15" s="138">
        <f t="shared" si="1"/>
        <v>1308</v>
      </c>
      <c r="J15" s="137">
        <v>0</v>
      </c>
      <c r="K15" s="138">
        <f t="shared" si="2"/>
        <v>0</v>
      </c>
      <c r="L15" s="137">
        <v>0</v>
      </c>
      <c r="M15" s="138">
        <f>L15*D15</f>
        <v>0</v>
      </c>
      <c r="N15" s="137">
        <v>0</v>
      </c>
      <c r="O15" s="138">
        <f>N15*D15</f>
        <v>0</v>
      </c>
      <c r="P15" s="137">
        <v>0</v>
      </c>
      <c r="Q15" s="138">
        <f>P15*D15</f>
        <v>0</v>
      </c>
      <c r="R15" s="137">
        <v>0</v>
      </c>
      <c r="S15" s="138">
        <f>R15*D15</f>
        <v>0</v>
      </c>
    </row>
    <row r="16" spans="1:19" ht="15" customHeight="1" x14ac:dyDescent="0.3">
      <c r="A16" s="140">
        <v>1664</v>
      </c>
      <c r="B16" s="141" t="s">
        <v>1547</v>
      </c>
      <c r="C16" s="137" t="s">
        <v>529</v>
      </c>
      <c r="D16" s="138">
        <v>44</v>
      </c>
      <c r="E16" s="138">
        <v>528</v>
      </c>
      <c r="F16" s="137">
        <v>0</v>
      </c>
      <c r="G16" s="138">
        <f t="shared" si="0"/>
        <v>0</v>
      </c>
      <c r="H16" s="137">
        <v>12</v>
      </c>
      <c r="I16" s="138">
        <f t="shared" si="1"/>
        <v>528</v>
      </c>
      <c r="J16" s="137">
        <v>0</v>
      </c>
      <c r="K16" s="138">
        <f t="shared" si="2"/>
        <v>0</v>
      </c>
      <c r="L16" s="137">
        <v>0</v>
      </c>
      <c r="M16" s="138">
        <f>L16*D16</f>
        <v>0</v>
      </c>
      <c r="N16" s="137">
        <v>0</v>
      </c>
      <c r="O16" s="138">
        <f>N16*D16</f>
        <v>0</v>
      </c>
      <c r="P16" s="137">
        <v>0</v>
      </c>
      <c r="Q16" s="138">
        <f>P16*D16</f>
        <v>0</v>
      </c>
      <c r="R16" s="137">
        <v>0</v>
      </c>
      <c r="S16" s="138">
        <f>R16*D16</f>
        <v>0</v>
      </c>
    </row>
    <row r="17" spans="1:19" x14ac:dyDescent="0.3">
      <c r="A17" s="140">
        <v>1665</v>
      </c>
      <c r="B17" s="141" t="s">
        <v>1548</v>
      </c>
      <c r="C17" s="137" t="s">
        <v>529</v>
      </c>
      <c r="D17" s="138">
        <v>68</v>
      </c>
      <c r="E17" s="138">
        <v>204</v>
      </c>
      <c r="F17" s="137">
        <v>0</v>
      </c>
      <c r="G17" s="138">
        <f t="shared" si="0"/>
        <v>0</v>
      </c>
      <c r="H17" s="137">
        <v>3</v>
      </c>
      <c r="I17" s="138">
        <f t="shared" si="1"/>
        <v>204</v>
      </c>
      <c r="J17" s="137">
        <v>0</v>
      </c>
      <c r="K17" s="138">
        <f t="shared" si="2"/>
        <v>0</v>
      </c>
      <c r="L17" s="137">
        <v>0</v>
      </c>
      <c r="M17" s="138">
        <f>L17*D17</f>
        <v>0</v>
      </c>
      <c r="N17" s="137">
        <v>0</v>
      </c>
      <c r="O17" s="138">
        <f>N17*D17</f>
        <v>0</v>
      </c>
      <c r="P17" s="137">
        <v>0</v>
      </c>
      <c r="Q17" s="138">
        <f>P17*D17</f>
        <v>0</v>
      </c>
      <c r="R17" s="137">
        <v>0</v>
      </c>
      <c r="S17" s="138">
        <f>R17*D17</f>
        <v>0</v>
      </c>
    </row>
    <row r="18" spans="1:19" ht="15" customHeight="1" x14ac:dyDescent="0.3">
      <c r="A18" s="140">
        <v>1666</v>
      </c>
      <c r="B18" s="141" t="s">
        <v>1549</v>
      </c>
      <c r="C18" s="137" t="s">
        <v>529</v>
      </c>
      <c r="D18" s="138">
        <v>105</v>
      </c>
      <c r="E18" s="138">
        <v>1050</v>
      </c>
      <c r="F18" s="137">
        <v>0</v>
      </c>
      <c r="G18" s="138">
        <f t="shared" si="0"/>
        <v>0</v>
      </c>
      <c r="H18" s="137">
        <v>10</v>
      </c>
      <c r="I18" s="138">
        <f t="shared" si="1"/>
        <v>1050</v>
      </c>
      <c r="J18" s="137">
        <v>0</v>
      </c>
      <c r="K18" s="138">
        <f t="shared" si="2"/>
        <v>0</v>
      </c>
      <c r="L18" s="137">
        <v>0</v>
      </c>
      <c r="M18" s="138">
        <f>L18*D18</f>
        <v>0</v>
      </c>
      <c r="N18" s="137">
        <v>0</v>
      </c>
      <c r="O18" s="138">
        <f>N18*D18</f>
        <v>0</v>
      </c>
      <c r="P18" s="137">
        <v>0</v>
      </c>
      <c r="Q18" s="138">
        <f>P18*D18</f>
        <v>0</v>
      </c>
      <c r="R18" s="137">
        <v>0</v>
      </c>
      <c r="S18" s="138">
        <f>R18*D18</f>
        <v>0</v>
      </c>
    </row>
    <row r="19" spans="1:19" ht="15" customHeight="1" x14ac:dyDescent="0.3">
      <c r="A19" s="140">
        <v>1667</v>
      </c>
      <c r="B19" s="141" t="s">
        <v>1550</v>
      </c>
      <c r="C19" s="137" t="s">
        <v>529</v>
      </c>
      <c r="D19" s="138">
        <v>60</v>
      </c>
      <c r="E19" s="138">
        <v>360</v>
      </c>
      <c r="F19" s="137">
        <v>0</v>
      </c>
      <c r="G19" s="138">
        <f t="shared" si="0"/>
        <v>0</v>
      </c>
      <c r="H19" s="137">
        <v>6</v>
      </c>
      <c r="I19" s="138">
        <f t="shared" si="1"/>
        <v>360</v>
      </c>
      <c r="J19" s="137">
        <v>0</v>
      </c>
      <c r="K19" s="138">
        <f t="shared" si="2"/>
        <v>0</v>
      </c>
      <c r="L19" s="137">
        <v>0</v>
      </c>
      <c r="M19" s="138">
        <f>L19*D19</f>
        <v>0</v>
      </c>
      <c r="N19" s="137">
        <v>0</v>
      </c>
      <c r="O19" s="138">
        <f>N19*D19</f>
        <v>0</v>
      </c>
      <c r="P19" s="137">
        <v>0</v>
      </c>
      <c r="Q19" s="138">
        <f>P19*D19</f>
        <v>0</v>
      </c>
      <c r="R19" s="137">
        <v>0</v>
      </c>
      <c r="S19" s="138">
        <f>R19*D19</f>
        <v>0</v>
      </c>
    </row>
    <row r="20" spans="1:19" x14ac:dyDescent="0.3">
      <c r="A20" s="140">
        <v>1668</v>
      </c>
      <c r="B20" s="141" t="s">
        <v>1551</v>
      </c>
      <c r="C20" s="137" t="s">
        <v>529</v>
      </c>
      <c r="D20" s="138">
        <v>150</v>
      </c>
      <c r="E20" s="138">
        <v>450</v>
      </c>
      <c r="F20" s="137">
        <v>0</v>
      </c>
      <c r="G20" s="138">
        <f t="shared" si="0"/>
        <v>0</v>
      </c>
      <c r="H20" s="137">
        <v>3</v>
      </c>
      <c r="I20" s="138">
        <f t="shared" si="1"/>
        <v>450</v>
      </c>
      <c r="J20" s="137">
        <v>0</v>
      </c>
      <c r="K20" s="138">
        <f t="shared" si="2"/>
        <v>0</v>
      </c>
      <c r="L20" s="137">
        <v>0</v>
      </c>
      <c r="M20" s="138">
        <f>L20*D20</f>
        <v>0</v>
      </c>
      <c r="N20" s="137">
        <v>0</v>
      </c>
      <c r="O20" s="138">
        <f>N20*D20</f>
        <v>0</v>
      </c>
      <c r="P20" s="137">
        <v>0</v>
      </c>
      <c r="Q20" s="138">
        <f>P20*D20</f>
        <v>0</v>
      </c>
      <c r="R20" s="137">
        <v>0</v>
      </c>
      <c r="S20" s="138">
        <f>R20*D20</f>
        <v>0</v>
      </c>
    </row>
    <row r="21" spans="1:19" x14ac:dyDescent="0.3">
      <c r="A21" s="140">
        <v>1669</v>
      </c>
      <c r="B21" s="141" t="s">
        <v>1552</v>
      </c>
      <c r="C21" s="137" t="s">
        <v>529</v>
      </c>
      <c r="D21" s="138">
        <v>61.5</v>
      </c>
      <c r="E21" s="138">
        <v>615</v>
      </c>
      <c r="F21" s="137">
        <v>0</v>
      </c>
      <c r="G21" s="138">
        <f t="shared" si="0"/>
        <v>0</v>
      </c>
      <c r="H21" s="137">
        <v>10</v>
      </c>
      <c r="I21" s="138">
        <f t="shared" si="1"/>
        <v>615</v>
      </c>
      <c r="J21" s="137">
        <v>0</v>
      </c>
      <c r="K21" s="138">
        <f t="shared" si="2"/>
        <v>0</v>
      </c>
      <c r="L21" s="137">
        <v>0</v>
      </c>
      <c r="M21" s="138">
        <f>L21*D21</f>
        <v>0</v>
      </c>
      <c r="N21" s="137">
        <v>0</v>
      </c>
      <c r="O21" s="138">
        <f>N21*D21</f>
        <v>0</v>
      </c>
      <c r="P21" s="137">
        <v>0</v>
      </c>
      <c r="Q21" s="138">
        <f>P21*D21</f>
        <v>0</v>
      </c>
      <c r="R21" s="137">
        <v>0</v>
      </c>
      <c r="S21" s="138">
        <f>R21*D21</f>
        <v>0</v>
      </c>
    </row>
    <row r="22" spans="1:19" ht="15" customHeight="1" x14ac:dyDescent="0.3">
      <c r="A22" s="140">
        <v>1670</v>
      </c>
      <c r="B22" s="141" t="s">
        <v>1553</v>
      </c>
      <c r="C22" s="137" t="s">
        <v>529</v>
      </c>
      <c r="D22" s="138">
        <v>200</v>
      </c>
      <c r="E22" s="138">
        <v>2400</v>
      </c>
      <c r="F22" s="137">
        <v>0</v>
      </c>
      <c r="G22" s="138">
        <f t="shared" si="0"/>
        <v>0</v>
      </c>
      <c r="H22" s="137">
        <v>12</v>
      </c>
      <c r="I22" s="138">
        <f t="shared" si="1"/>
        <v>2400</v>
      </c>
      <c r="J22" s="137">
        <v>0</v>
      </c>
      <c r="K22" s="138">
        <f t="shared" si="2"/>
        <v>0</v>
      </c>
      <c r="L22" s="137">
        <v>0</v>
      </c>
      <c r="M22" s="138">
        <f>L22*D22</f>
        <v>0</v>
      </c>
      <c r="N22" s="137">
        <v>0</v>
      </c>
      <c r="O22" s="138">
        <f>N22*D22</f>
        <v>0</v>
      </c>
      <c r="P22" s="137">
        <v>0</v>
      </c>
      <c r="Q22" s="138">
        <f>P22*D22</f>
        <v>0</v>
      </c>
      <c r="R22" s="137">
        <v>0</v>
      </c>
      <c r="S22" s="138">
        <f>R22*D22</f>
        <v>0</v>
      </c>
    </row>
    <row r="23" spans="1:19" ht="15" customHeight="1" x14ac:dyDescent="0.3">
      <c r="A23" s="140">
        <v>1671</v>
      </c>
      <c r="B23" s="141" t="s">
        <v>1554</v>
      </c>
      <c r="C23" s="137" t="s">
        <v>529</v>
      </c>
      <c r="D23" s="138">
        <v>160</v>
      </c>
      <c r="E23" s="138">
        <v>960</v>
      </c>
      <c r="F23" s="137">
        <v>0</v>
      </c>
      <c r="G23" s="138">
        <f t="shared" si="0"/>
        <v>0</v>
      </c>
      <c r="H23" s="137">
        <v>0</v>
      </c>
      <c r="I23" s="138">
        <f t="shared" si="1"/>
        <v>0</v>
      </c>
      <c r="J23" s="137">
        <v>0</v>
      </c>
      <c r="K23" s="138">
        <f t="shared" si="2"/>
        <v>0</v>
      </c>
      <c r="L23" s="137">
        <v>0</v>
      </c>
      <c r="M23" s="138">
        <f>L23*D23</f>
        <v>0</v>
      </c>
      <c r="N23" s="137">
        <v>0</v>
      </c>
      <c r="O23" s="138">
        <f>N23*D23</f>
        <v>0</v>
      </c>
      <c r="P23" s="137">
        <v>0</v>
      </c>
      <c r="Q23" s="138">
        <f>P23*D23</f>
        <v>0</v>
      </c>
      <c r="R23" s="137">
        <v>6</v>
      </c>
      <c r="S23" s="138">
        <f>R23*D23</f>
        <v>960</v>
      </c>
    </row>
    <row r="24" spans="1:19" ht="15" customHeight="1" x14ac:dyDescent="0.3">
      <c r="A24" s="140">
        <v>1672</v>
      </c>
      <c r="B24" s="141" t="s">
        <v>1555</v>
      </c>
      <c r="C24" s="137" t="s">
        <v>529</v>
      </c>
      <c r="D24" s="138">
        <v>295</v>
      </c>
      <c r="E24" s="138">
        <v>1770</v>
      </c>
      <c r="F24" s="137">
        <v>0</v>
      </c>
      <c r="G24" s="138">
        <f t="shared" si="0"/>
        <v>0</v>
      </c>
      <c r="H24" s="137">
        <v>0</v>
      </c>
      <c r="I24" s="138">
        <f t="shared" si="1"/>
        <v>0</v>
      </c>
      <c r="J24" s="137">
        <v>0</v>
      </c>
      <c r="K24" s="138">
        <f t="shared" si="2"/>
        <v>0</v>
      </c>
      <c r="L24" s="137">
        <v>0</v>
      </c>
      <c r="M24" s="138">
        <f>L24*D24</f>
        <v>0</v>
      </c>
      <c r="N24" s="137">
        <v>0</v>
      </c>
      <c r="O24" s="138">
        <f>N24*D24</f>
        <v>0</v>
      </c>
      <c r="P24" s="137">
        <v>0</v>
      </c>
      <c r="Q24" s="138">
        <f>P24*D24</f>
        <v>0</v>
      </c>
      <c r="R24" s="137">
        <v>6</v>
      </c>
      <c r="S24" s="138">
        <f>R24*D24</f>
        <v>1770</v>
      </c>
    </row>
    <row r="25" spans="1:19" ht="15" customHeight="1" x14ac:dyDescent="0.3">
      <c r="A25" s="140">
        <v>1673</v>
      </c>
      <c r="B25" s="141" t="s">
        <v>1556</v>
      </c>
      <c r="C25" s="137" t="s">
        <v>529</v>
      </c>
      <c r="D25" s="138">
        <v>1000</v>
      </c>
      <c r="E25" s="138">
        <v>4000</v>
      </c>
      <c r="F25" s="137">
        <v>0</v>
      </c>
      <c r="G25" s="138">
        <f t="shared" si="0"/>
        <v>0</v>
      </c>
      <c r="H25" s="137">
        <v>0</v>
      </c>
      <c r="I25" s="138">
        <f t="shared" si="1"/>
        <v>0</v>
      </c>
      <c r="J25" s="137">
        <v>0</v>
      </c>
      <c r="K25" s="138">
        <f t="shared" si="2"/>
        <v>0</v>
      </c>
      <c r="L25" s="137">
        <v>0</v>
      </c>
      <c r="M25" s="138">
        <f>L25*D25</f>
        <v>0</v>
      </c>
      <c r="N25" s="137">
        <v>0</v>
      </c>
      <c r="O25" s="138">
        <f>N25*D25</f>
        <v>0</v>
      </c>
      <c r="P25" s="137">
        <v>0</v>
      </c>
      <c r="Q25" s="138">
        <f>P25*D25</f>
        <v>0</v>
      </c>
      <c r="R25" s="137">
        <v>4</v>
      </c>
      <c r="S25" s="138">
        <f>R25*D25</f>
        <v>4000</v>
      </c>
    </row>
    <row r="26" spans="1:19" ht="15" customHeight="1" x14ac:dyDescent="0.3">
      <c r="A26" s="140">
        <v>1674</v>
      </c>
      <c r="B26" s="141" t="s">
        <v>1557</v>
      </c>
      <c r="C26" s="137" t="s">
        <v>529</v>
      </c>
      <c r="D26" s="138">
        <v>940</v>
      </c>
      <c r="E26" s="138">
        <v>5640</v>
      </c>
      <c r="F26" s="137">
        <v>0</v>
      </c>
      <c r="G26" s="138">
        <f t="shared" si="0"/>
        <v>0</v>
      </c>
      <c r="H26" s="137">
        <v>0</v>
      </c>
      <c r="I26" s="138">
        <f t="shared" si="1"/>
        <v>0</v>
      </c>
      <c r="J26" s="137">
        <v>0</v>
      </c>
      <c r="K26" s="138">
        <f t="shared" si="2"/>
        <v>0</v>
      </c>
      <c r="L26" s="137">
        <v>0</v>
      </c>
      <c r="M26" s="138">
        <f>L26*D26</f>
        <v>0</v>
      </c>
      <c r="N26" s="137">
        <v>0</v>
      </c>
      <c r="O26" s="138">
        <f>N26*D26</f>
        <v>0</v>
      </c>
      <c r="P26" s="137">
        <v>0</v>
      </c>
      <c r="Q26" s="138">
        <f>P26*D26</f>
        <v>0</v>
      </c>
      <c r="R26" s="137">
        <v>6</v>
      </c>
      <c r="S26" s="138">
        <f>R26*D26</f>
        <v>5640</v>
      </c>
    </row>
    <row r="27" spans="1:19" ht="15" customHeight="1" x14ac:dyDescent="0.3">
      <c r="A27" s="140">
        <v>1675</v>
      </c>
      <c r="B27" s="141" t="s">
        <v>1558</v>
      </c>
      <c r="C27" s="137" t="s">
        <v>529</v>
      </c>
      <c r="D27" s="138">
        <v>290</v>
      </c>
      <c r="E27" s="138">
        <v>1740</v>
      </c>
      <c r="F27" s="137">
        <v>0</v>
      </c>
      <c r="G27" s="138">
        <f t="shared" si="0"/>
        <v>0</v>
      </c>
      <c r="H27" s="137">
        <v>0</v>
      </c>
      <c r="I27" s="138">
        <f t="shared" si="1"/>
        <v>0</v>
      </c>
      <c r="J27" s="137">
        <v>0</v>
      </c>
      <c r="K27" s="138">
        <f t="shared" si="2"/>
        <v>0</v>
      </c>
      <c r="L27" s="137">
        <v>0</v>
      </c>
      <c r="M27" s="138">
        <f>L27*D27</f>
        <v>0</v>
      </c>
      <c r="N27" s="137">
        <v>0</v>
      </c>
      <c r="O27" s="138">
        <f>N27*D27</f>
        <v>0</v>
      </c>
      <c r="P27" s="137">
        <v>0</v>
      </c>
      <c r="Q27" s="138">
        <f>P27*D27</f>
        <v>0</v>
      </c>
      <c r="R27" s="137">
        <v>6</v>
      </c>
      <c r="S27" s="138">
        <f>R27*D27</f>
        <v>1740</v>
      </c>
    </row>
    <row r="28" spans="1:19" ht="15" customHeight="1" x14ac:dyDescent="0.3">
      <c r="A28" s="140">
        <v>1676</v>
      </c>
      <c r="B28" s="141" t="s">
        <v>1559</v>
      </c>
      <c r="C28" s="137" t="s">
        <v>529</v>
      </c>
      <c r="D28" s="138">
        <v>185</v>
      </c>
      <c r="E28" s="138">
        <v>1850</v>
      </c>
      <c r="F28" s="137">
        <v>0</v>
      </c>
      <c r="G28" s="138">
        <f t="shared" si="0"/>
        <v>0</v>
      </c>
      <c r="H28" s="137">
        <v>10</v>
      </c>
      <c r="I28" s="138">
        <f t="shared" si="1"/>
        <v>1850</v>
      </c>
      <c r="J28" s="137">
        <v>0</v>
      </c>
      <c r="K28" s="138">
        <f t="shared" si="2"/>
        <v>0</v>
      </c>
      <c r="L28" s="137">
        <v>0</v>
      </c>
      <c r="M28" s="138">
        <f>L28*D28</f>
        <v>0</v>
      </c>
      <c r="N28" s="137">
        <v>0</v>
      </c>
      <c r="O28" s="138">
        <f>N28*D28</f>
        <v>0</v>
      </c>
      <c r="P28" s="137">
        <v>0</v>
      </c>
      <c r="Q28" s="138">
        <f>P28*D28</f>
        <v>0</v>
      </c>
      <c r="R28" s="137">
        <v>0</v>
      </c>
      <c r="S28" s="138">
        <f>R28*D28</f>
        <v>0</v>
      </c>
    </row>
    <row r="29" spans="1:19" ht="15" customHeight="1" x14ac:dyDescent="0.3">
      <c r="A29" s="140">
        <v>1677</v>
      </c>
      <c r="B29" s="141" t="s">
        <v>1560</v>
      </c>
      <c r="C29" s="137" t="s">
        <v>529</v>
      </c>
      <c r="D29" s="138">
        <v>400</v>
      </c>
      <c r="E29" s="138">
        <v>2400</v>
      </c>
      <c r="F29" s="137">
        <v>0</v>
      </c>
      <c r="G29" s="138">
        <f t="shared" si="0"/>
        <v>0</v>
      </c>
      <c r="H29" s="137">
        <v>0</v>
      </c>
      <c r="I29" s="138">
        <f t="shared" si="1"/>
        <v>0</v>
      </c>
      <c r="J29" s="137">
        <v>0</v>
      </c>
      <c r="K29" s="138">
        <f t="shared" si="2"/>
        <v>0</v>
      </c>
      <c r="L29" s="137">
        <v>0</v>
      </c>
      <c r="M29" s="138">
        <f>L29*D29</f>
        <v>0</v>
      </c>
      <c r="N29" s="137">
        <v>0</v>
      </c>
      <c r="O29" s="138">
        <f>N29*D29</f>
        <v>0</v>
      </c>
      <c r="P29" s="137">
        <v>0</v>
      </c>
      <c r="Q29" s="138">
        <f>P29*D29</f>
        <v>0</v>
      </c>
      <c r="R29" s="137">
        <v>6</v>
      </c>
      <c r="S29" s="138">
        <f>R29*D29</f>
        <v>2400</v>
      </c>
    </row>
    <row r="30" spans="1:19" ht="15" customHeight="1" x14ac:dyDescent="0.3">
      <c r="A30" s="140">
        <v>1678</v>
      </c>
      <c r="B30" s="141" t="s">
        <v>1561</v>
      </c>
      <c r="C30" s="137" t="s">
        <v>529</v>
      </c>
      <c r="D30" s="138">
        <v>105</v>
      </c>
      <c r="E30" s="138">
        <v>630</v>
      </c>
      <c r="F30" s="137">
        <v>0</v>
      </c>
      <c r="G30" s="138">
        <f t="shared" si="0"/>
        <v>0</v>
      </c>
      <c r="H30" s="137">
        <v>0</v>
      </c>
      <c r="I30" s="138">
        <f t="shared" si="1"/>
        <v>0</v>
      </c>
      <c r="J30" s="137">
        <v>0</v>
      </c>
      <c r="K30" s="138">
        <f t="shared" si="2"/>
        <v>0</v>
      </c>
      <c r="L30" s="137">
        <v>0</v>
      </c>
      <c r="M30" s="138">
        <f>L30*D30</f>
        <v>0</v>
      </c>
      <c r="N30" s="137">
        <v>0</v>
      </c>
      <c r="O30" s="138">
        <f>N30*D30</f>
        <v>0</v>
      </c>
      <c r="P30" s="137">
        <v>0</v>
      </c>
      <c r="Q30" s="138">
        <f>P30*D30</f>
        <v>0</v>
      </c>
      <c r="R30" s="137">
        <v>6</v>
      </c>
      <c r="S30" s="138">
        <f>R30*D30</f>
        <v>630</v>
      </c>
    </row>
    <row r="31" spans="1:19" ht="15" customHeight="1" x14ac:dyDescent="0.3">
      <c r="A31" s="140">
        <v>1679</v>
      </c>
      <c r="B31" s="141" t="s">
        <v>1562</v>
      </c>
      <c r="C31" s="137" t="s">
        <v>529</v>
      </c>
      <c r="D31" s="138">
        <v>125</v>
      </c>
      <c r="E31" s="138">
        <v>1125</v>
      </c>
      <c r="F31" s="137">
        <v>0</v>
      </c>
      <c r="G31" s="138">
        <f t="shared" si="0"/>
        <v>0</v>
      </c>
      <c r="H31" s="137">
        <v>0</v>
      </c>
      <c r="I31" s="138">
        <f t="shared" si="1"/>
        <v>0</v>
      </c>
      <c r="J31" s="137">
        <v>0</v>
      </c>
      <c r="K31" s="138">
        <f t="shared" si="2"/>
        <v>0</v>
      </c>
      <c r="L31" s="137">
        <v>0</v>
      </c>
      <c r="M31" s="138">
        <f>L31*D31</f>
        <v>0</v>
      </c>
      <c r="N31" s="137">
        <v>0</v>
      </c>
      <c r="O31" s="138">
        <f>N31*D31</f>
        <v>0</v>
      </c>
      <c r="P31" s="137">
        <v>9</v>
      </c>
      <c r="Q31" s="138">
        <f>P31*D31</f>
        <v>1125</v>
      </c>
      <c r="R31" s="137">
        <v>0</v>
      </c>
      <c r="S31" s="138">
        <f>R31*D31</f>
        <v>0</v>
      </c>
    </row>
    <row r="32" spans="1:19" ht="15" customHeight="1" x14ac:dyDescent="0.3">
      <c r="A32" s="140">
        <v>1680</v>
      </c>
      <c r="B32" s="141" t="s">
        <v>1563</v>
      </c>
      <c r="C32" s="137" t="s">
        <v>529</v>
      </c>
      <c r="D32" s="138">
        <v>135</v>
      </c>
      <c r="E32" s="138">
        <v>2430</v>
      </c>
      <c r="F32" s="137">
        <v>0</v>
      </c>
      <c r="G32" s="138">
        <f t="shared" si="0"/>
        <v>0</v>
      </c>
      <c r="H32" s="137">
        <v>0</v>
      </c>
      <c r="I32" s="138">
        <f t="shared" si="1"/>
        <v>0</v>
      </c>
      <c r="J32" s="137">
        <v>0</v>
      </c>
      <c r="K32" s="138">
        <f t="shared" si="2"/>
        <v>0</v>
      </c>
      <c r="L32" s="137">
        <v>0</v>
      </c>
      <c r="M32" s="138">
        <f>L32*D32</f>
        <v>0</v>
      </c>
      <c r="N32" s="137">
        <v>0</v>
      </c>
      <c r="O32" s="138">
        <f>N32*D32</f>
        <v>0</v>
      </c>
      <c r="P32" s="137">
        <v>0</v>
      </c>
      <c r="Q32" s="138">
        <f>P32*D32</f>
        <v>0</v>
      </c>
      <c r="R32" s="137">
        <v>18</v>
      </c>
      <c r="S32" s="138">
        <f>R32*D32</f>
        <v>2430</v>
      </c>
    </row>
    <row r="33" spans="1:19" ht="15" customHeight="1" x14ac:dyDescent="0.3">
      <c r="A33" s="140">
        <v>1681</v>
      </c>
      <c r="B33" s="141" t="s">
        <v>1564</v>
      </c>
      <c r="C33" s="137" t="s">
        <v>529</v>
      </c>
      <c r="D33" s="138">
        <v>310</v>
      </c>
      <c r="E33" s="138">
        <v>1860</v>
      </c>
      <c r="F33" s="137">
        <v>0</v>
      </c>
      <c r="G33" s="138">
        <f t="shared" si="0"/>
        <v>0</v>
      </c>
      <c r="H33" s="137">
        <v>0</v>
      </c>
      <c r="I33" s="138">
        <f t="shared" si="1"/>
        <v>0</v>
      </c>
      <c r="J33" s="137">
        <v>0</v>
      </c>
      <c r="K33" s="138">
        <f t="shared" si="2"/>
        <v>0</v>
      </c>
      <c r="L33" s="137">
        <v>0</v>
      </c>
      <c r="M33" s="138">
        <f>L33*D33</f>
        <v>0</v>
      </c>
      <c r="N33" s="137">
        <v>0</v>
      </c>
      <c r="O33" s="138">
        <f>N33*D33</f>
        <v>0</v>
      </c>
      <c r="P33" s="137">
        <v>0</v>
      </c>
      <c r="Q33" s="138">
        <f>P33*D33</f>
        <v>0</v>
      </c>
      <c r="R33" s="137">
        <v>6</v>
      </c>
      <c r="S33" s="138">
        <f>R33*D33</f>
        <v>1860</v>
      </c>
    </row>
    <row r="34" spans="1:19" ht="15" customHeight="1" x14ac:dyDescent="0.3">
      <c r="A34" s="140">
        <v>1682</v>
      </c>
      <c r="B34" s="141" t="s">
        <v>1565</v>
      </c>
      <c r="C34" s="137" t="s">
        <v>529</v>
      </c>
      <c r="D34" s="138">
        <v>340</v>
      </c>
      <c r="E34" s="138">
        <v>2040</v>
      </c>
      <c r="F34" s="137">
        <v>0</v>
      </c>
      <c r="G34" s="138">
        <f t="shared" si="0"/>
        <v>0</v>
      </c>
      <c r="H34" s="137">
        <v>0</v>
      </c>
      <c r="I34" s="138">
        <f t="shared" si="1"/>
        <v>0</v>
      </c>
      <c r="J34" s="137">
        <v>0</v>
      </c>
      <c r="K34" s="138">
        <f t="shared" si="2"/>
        <v>0</v>
      </c>
      <c r="L34" s="137">
        <v>0</v>
      </c>
      <c r="M34" s="138">
        <f>L34*D34</f>
        <v>0</v>
      </c>
      <c r="N34" s="137">
        <v>0</v>
      </c>
      <c r="O34" s="138">
        <f>N34*D34</f>
        <v>0</v>
      </c>
      <c r="P34" s="137">
        <v>0</v>
      </c>
      <c r="Q34" s="138">
        <f>P34*D34</f>
        <v>0</v>
      </c>
      <c r="R34" s="137">
        <v>6</v>
      </c>
      <c r="S34" s="138">
        <f>R34*D34</f>
        <v>2040</v>
      </c>
    </row>
    <row r="35" spans="1:19" ht="15" customHeight="1" x14ac:dyDescent="0.3">
      <c r="A35" s="140">
        <v>1683</v>
      </c>
      <c r="B35" s="141" t="s">
        <v>1566</v>
      </c>
      <c r="C35" s="137" t="s">
        <v>529</v>
      </c>
      <c r="D35" s="138">
        <v>170</v>
      </c>
      <c r="E35" s="138">
        <v>1020</v>
      </c>
      <c r="F35" s="137">
        <v>0</v>
      </c>
      <c r="G35" s="138">
        <f t="shared" si="0"/>
        <v>0</v>
      </c>
      <c r="H35" s="137">
        <v>0</v>
      </c>
      <c r="I35" s="138">
        <f t="shared" si="1"/>
        <v>0</v>
      </c>
      <c r="J35" s="137">
        <v>0</v>
      </c>
      <c r="K35" s="138">
        <f t="shared" si="2"/>
        <v>0</v>
      </c>
      <c r="L35" s="137">
        <v>0</v>
      </c>
      <c r="M35" s="138">
        <f>L35*D35</f>
        <v>0</v>
      </c>
      <c r="N35" s="137">
        <v>0</v>
      </c>
      <c r="O35" s="138">
        <f>N35*D35</f>
        <v>0</v>
      </c>
      <c r="P35" s="137">
        <v>0</v>
      </c>
      <c r="Q35" s="138">
        <f>P35*D35</f>
        <v>0</v>
      </c>
      <c r="R35" s="137">
        <v>6</v>
      </c>
      <c r="S35" s="138">
        <f>R35*D35</f>
        <v>1020</v>
      </c>
    </row>
    <row r="36" spans="1:19" ht="15" customHeight="1" x14ac:dyDescent="0.3">
      <c r="A36" s="140">
        <v>1684</v>
      </c>
      <c r="B36" s="141" t="s">
        <v>1567</v>
      </c>
      <c r="C36" s="137" t="s">
        <v>529</v>
      </c>
      <c r="D36" s="138">
        <v>170</v>
      </c>
      <c r="E36" s="138">
        <v>1020</v>
      </c>
      <c r="F36" s="137">
        <v>0</v>
      </c>
      <c r="G36" s="138">
        <f t="shared" si="0"/>
        <v>0</v>
      </c>
      <c r="H36" s="137">
        <v>0</v>
      </c>
      <c r="I36" s="138">
        <f t="shared" si="1"/>
        <v>0</v>
      </c>
      <c r="J36" s="137">
        <v>0</v>
      </c>
      <c r="K36" s="138">
        <f t="shared" si="2"/>
        <v>0</v>
      </c>
      <c r="L36" s="137">
        <v>0</v>
      </c>
      <c r="M36" s="138">
        <f>L36*D36</f>
        <v>0</v>
      </c>
      <c r="N36" s="137">
        <v>0</v>
      </c>
      <c r="O36" s="138">
        <f>N36*D36</f>
        <v>0</v>
      </c>
      <c r="P36" s="137">
        <v>0</v>
      </c>
      <c r="Q36" s="138">
        <f>P36*D36</f>
        <v>0</v>
      </c>
      <c r="R36" s="137">
        <v>6</v>
      </c>
      <c r="S36" s="138">
        <f>R36*D36</f>
        <v>1020</v>
      </c>
    </row>
    <row r="37" spans="1:19" ht="15" customHeight="1" x14ac:dyDescent="0.3">
      <c r="A37" s="140">
        <v>1685</v>
      </c>
      <c r="B37" s="141" t="s">
        <v>1568</v>
      </c>
      <c r="C37" s="137" t="s">
        <v>529</v>
      </c>
      <c r="D37" s="138">
        <v>240</v>
      </c>
      <c r="E37" s="138">
        <v>1440</v>
      </c>
      <c r="F37" s="137">
        <v>0</v>
      </c>
      <c r="G37" s="138">
        <f t="shared" si="0"/>
        <v>0</v>
      </c>
      <c r="H37" s="137">
        <v>0</v>
      </c>
      <c r="I37" s="138">
        <f t="shared" si="1"/>
        <v>0</v>
      </c>
      <c r="J37" s="137">
        <v>0</v>
      </c>
      <c r="K37" s="138">
        <f t="shared" si="2"/>
        <v>0</v>
      </c>
      <c r="L37" s="137">
        <v>0</v>
      </c>
      <c r="M37" s="138">
        <f>L37*D37</f>
        <v>0</v>
      </c>
      <c r="N37" s="137">
        <v>0</v>
      </c>
      <c r="O37" s="138">
        <f>N37*D37</f>
        <v>0</v>
      </c>
      <c r="P37" s="137">
        <v>0</v>
      </c>
      <c r="Q37" s="138">
        <f>P37*D37</f>
        <v>0</v>
      </c>
      <c r="R37" s="137">
        <v>6</v>
      </c>
      <c r="S37" s="138">
        <f>R37*D37</f>
        <v>1440</v>
      </c>
    </row>
    <row r="38" spans="1:19" ht="15" customHeight="1" x14ac:dyDescent="0.3">
      <c r="A38" s="140">
        <v>1686</v>
      </c>
      <c r="B38" s="141" t="s">
        <v>1569</v>
      </c>
      <c r="C38" s="137" t="s">
        <v>529</v>
      </c>
      <c r="D38" s="138">
        <v>285</v>
      </c>
      <c r="E38" s="138">
        <v>1710</v>
      </c>
      <c r="F38" s="137">
        <v>0</v>
      </c>
      <c r="G38" s="138">
        <f t="shared" si="0"/>
        <v>0</v>
      </c>
      <c r="H38" s="137">
        <v>0</v>
      </c>
      <c r="I38" s="138">
        <f t="shared" si="1"/>
        <v>0</v>
      </c>
      <c r="J38" s="137">
        <v>0</v>
      </c>
      <c r="K38" s="138">
        <f t="shared" si="2"/>
        <v>0</v>
      </c>
      <c r="L38" s="137">
        <v>0</v>
      </c>
      <c r="M38" s="138">
        <f>L38*D38</f>
        <v>0</v>
      </c>
      <c r="N38" s="137">
        <v>0</v>
      </c>
      <c r="O38" s="138">
        <f>N38*D38</f>
        <v>0</v>
      </c>
      <c r="P38" s="137">
        <v>0</v>
      </c>
      <c r="Q38" s="138">
        <f>P38*D38</f>
        <v>0</v>
      </c>
      <c r="R38" s="137">
        <v>6</v>
      </c>
      <c r="S38" s="138">
        <f>R38*D38</f>
        <v>1710</v>
      </c>
    </row>
    <row r="39" spans="1:19" ht="15" customHeight="1" x14ac:dyDescent="0.3">
      <c r="A39" s="140">
        <v>1687</v>
      </c>
      <c r="B39" s="141" t="s">
        <v>1570</v>
      </c>
      <c r="C39" s="137" t="s">
        <v>529</v>
      </c>
      <c r="D39" s="138">
        <v>250</v>
      </c>
      <c r="E39" s="138">
        <v>1500</v>
      </c>
      <c r="F39" s="137">
        <v>0</v>
      </c>
      <c r="G39" s="138">
        <f t="shared" si="0"/>
        <v>0</v>
      </c>
      <c r="H39" s="137">
        <v>0</v>
      </c>
      <c r="I39" s="138">
        <f t="shared" si="1"/>
        <v>0</v>
      </c>
      <c r="J39" s="137">
        <v>0</v>
      </c>
      <c r="K39" s="138">
        <f t="shared" si="2"/>
        <v>0</v>
      </c>
      <c r="L39" s="137">
        <v>0</v>
      </c>
      <c r="M39" s="138">
        <f>L39*D39</f>
        <v>0</v>
      </c>
      <c r="N39" s="137">
        <v>0</v>
      </c>
      <c r="O39" s="138">
        <f>N39*D39</f>
        <v>0</v>
      </c>
      <c r="P39" s="137">
        <v>0</v>
      </c>
      <c r="Q39" s="138">
        <f>P39*D39</f>
        <v>0</v>
      </c>
      <c r="R39" s="137">
        <v>6</v>
      </c>
      <c r="S39" s="138">
        <f>R39*D39</f>
        <v>1500</v>
      </c>
    </row>
    <row r="40" spans="1:19" ht="15" customHeight="1" x14ac:dyDescent="0.3">
      <c r="A40" s="140">
        <v>1688</v>
      </c>
      <c r="B40" s="141" t="s">
        <v>1571</v>
      </c>
      <c r="C40" s="137" t="s">
        <v>529</v>
      </c>
      <c r="D40" s="138">
        <v>475</v>
      </c>
      <c r="E40" s="138">
        <v>4275</v>
      </c>
      <c r="F40" s="137">
        <v>0</v>
      </c>
      <c r="G40" s="138">
        <f t="shared" si="0"/>
        <v>0</v>
      </c>
      <c r="H40" s="137">
        <v>0</v>
      </c>
      <c r="I40" s="138">
        <f t="shared" si="1"/>
        <v>0</v>
      </c>
      <c r="J40" s="137">
        <v>0</v>
      </c>
      <c r="K40" s="138">
        <f t="shared" si="2"/>
        <v>0</v>
      </c>
      <c r="L40" s="137">
        <v>0</v>
      </c>
      <c r="M40" s="138">
        <f>L40*D40</f>
        <v>0</v>
      </c>
      <c r="N40" s="137">
        <v>0</v>
      </c>
      <c r="O40" s="138">
        <f>N40*D40</f>
        <v>0</v>
      </c>
      <c r="P40" s="137">
        <v>9</v>
      </c>
      <c r="Q40" s="138">
        <f>P40*D40</f>
        <v>4275</v>
      </c>
      <c r="R40" s="137">
        <v>0</v>
      </c>
      <c r="S40" s="138">
        <f>R40*D40</f>
        <v>0</v>
      </c>
    </row>
    <row r="41" spans="1:19" ht="15" customHeight="1" x14ac:dyDescent="0.3">
      <c r="A41" s="140">
        <v>1689</v>
      </c>
      <c r="B41" s="141" t="s">
        <v>1572</v>
      </c>
      <c r="C41" s="137" t="s">
        <v>529</v>
      </c>
      <c r="D41" s="138">
        <v>700</v>
      </c>
      <c r="E41" s="138">
        <v>12600</v>
      </c>
      <c r="F41" s="137">
        <v>0</v>
      </c>
      <c r="G41" s="138">
        <f t="shared" si="0"/>
        <v>0</v>
      </c>
      <c r="H41" s="137">
        <v>0</v>
      </c>
      <c r="I41" s="138">
        <f t="shared" si="1"/>
        <v>0</v>
      </c>
      <c r="J41" s="137">
        <v>0</v>
      </c>
      <c r="K41" s="138">
        <f t="shared" si="2"/>
        <v>0</v>
      </c>
      <c r="L41" s="137">
        <v>0</v>
      </c>
      <c r="M41" s="138">
        <f>L41*D41</f>
        <v>0</v>
      </c>
      <c r="N41" s="137">
        <v>0</v>
      </c>
      <c r="O41" s="138">
        <f>N41*D41</f>
        <v>0</v>
      </c>
      <c r="P41" s="137">
        <v>0</v>
      </c>
      <c r="Q41" s="138">
        <f>P41*D41</f>
        <v>0</v>
      </c>
      <c r="R41" s="137">
        <v>18</v>
      </c>
      <c r="S41" s="138">
        <f>R41*D41</f>
        <v>12600</v>
      </c>
    </row>
    <row r="42" spans="1:19" ht="15" customHeight="1" x14ac:dyDescent="0.3">
      <c r="A42" s="140">
        <v>1690</v>
      </c>
      <c r="B42" s="141" t="s">
        <v>1573</v>
      </c>
      <c r="C42" s="137" t="s">
        <v>529</v>
      </c>
      <c r="D42" s="138">
        <v>140</v>
      </c>
      <c r="E42" s="138">
        <v>840</v>
      </c>
      <c r="F42" s="137">
        <v>0</v>
      </c>
      <c r="G42" s="138">
        <f t="shared" si="0"/>
        <v>0</v>
      </c>
      <c r="H42" s="137">
        <v>0</v>
      </c>
      <c r="I42" s="138">
        <f t="shared" si="1"/>
        <v>0</v>
      </c>
      <c r="J42" s="137">
        <v>0</v>
      </c>
      <c r="K42" s="138">
        <f t="shared" si="2"/>
        <v>0</v>
      </c>
      <c r="L42" s="137">
        <v>0</v>
      </c>
      <c r="M42" s="138">
        <f>L42*D42</f>
        <v>0</v>
      </c>
      <c r="N42" s="137">
        <v>0</v>
      </c>
      <c r="O42" s="138">
        <f>N42*D42</f>
        <v>0</v>
      </c>
      <c r="P42" s="137">
        <v>0</v>
      </c>
      <c r="Q42" s="138">
        <f>P42*D42</f>
        <v>0</v>
      </c>
      <c r="R42" s="137">
        <v>6</v>
      </c>
      <c r="S42" s="138">
        <f>R42*D42</f>
        <v>840</v>
      </c>
    </row>
    <row r="43" spans="1:19" ht="15" customHeight="1" x14ac:dyDescent="0.3">
      <c r="A43" s="140">
        <v>1691</v>
      </c>
      <c r="B43" s="141" t="s">
        <v>1574</v>
      </c>
      <c r="C43" s="137" t="s">
        <v>529</v>
      </c>
      <c r="D43" s="138">
        <v>140</v>
      </c>
      <c r="E43" s="138">
        <v>840</v>
      </c>
      <c r="F43" s="137">
        <v>0</v>
      </c>
      <c r="G43" s="138">
        <f t="shared" si="0"/>
        <v>0</v>
      </c>
      <c r="H43" s="137">
        <v>0</v>
      </c>
      <c r="I43" s="138">
        <f t="shared" si="1"/>
        <v>0</v>
      </c>
      <c r="J43" s="137">
        <v>0</v>
      </c>
      <c r="K43" s="138">
        <f t="shared" si="2"/>
        <v>0</v>
      </c>
      <c r="L43" s="137">
        <v>0</v>
      </c>
      <c r="M43" s="138">
        <f>L43*D43</f>
        <v>0</v>
      </c>
      <c r="N43" s="137">
        <v>0</v>
      </c>
      <c r="O43" s="138">
        <f>N43*D43</f>
        <v>0</v>
      </c>
      <c r="P43" s="137">
        <v>0</v>
      </c>
      <c r="Q43" s="138">
        <f>P43*D43</f>
        <v>0</v>
      </c>
      <c r="R43" s="137">
        <v>6</v>
      </c>
      <c r="S43" s="138">
        <f>R43*D43</f>
        <v>840</v>
      </c>
    </row>
    <row r="44" spans="1:19" x14ac:dyDescent="0.3">
      <c r="A44" s="140">
        <v>1692</v>
      </c>
      <c r="B44" s="141" t="s">
        <v>1575</v>
      </c>
      <c r="C44" s="137" t="s">
        <v>1576</v>
      </c>
      <c r="D44" s="138">
        <v>20.5</v>
      </c>
      <c r="E44" s="138">
        <v>820</v>
      </c>
      <c r="F44" s="137">
        <v>10</v>
      </c>
      <c r="G44" s="138">
        <f t="shared" si="0"/>
        <v>205</v>
      </c>
      <c r="H44" s="137">
        <v>0</v>
      </c>
      <c r="I44" s="138">
        <f t="shared" si="1"/>
        <v>0</v>
      </c>
      <c r="J44" s="137">
        <v>30</v>
      </c>
      <c r="K44" s="138">
        <f t="shared" si="2"/>
        <v>615</v>
      </c>
      <c r="L44" s="137">
        <v>0</v>
      </c>
      <c r="M44" s="138">
        <f>L44*D44</f>
        <v>0</v>
      </c>
      <c r="N44" s="137">
        <v>0</v>
      </c>
      <c r="O44" s="138">
        <f>N44*D44</f>
        <v>0</v>
      </c>
      <c r="P44" s="137">
        <v>0</v>
      </c>
      <c r="Q44" s="138">
        <f>P44*D44</f>
        <v>0</v>
      </c>
      <c r="R44" s="137">
        <v>0</v>
      </c>
      <c r="S44" s="138">
        <f>R44*D44</f>
        <v>0</v>
      </c>
    </row>
    <row r="45" spans="1:19" x14ac:dyDescent="0.3">
      <c r="A45" s="140">
        <v>1693</v>
      </c>
      <c r="B45" s="141" t="s">
        <v>1577</v>
      </c>
      <c r="C45" s="137" t="s">
        <v>1576</v>
      </c>
      <c r="D45" s="138">
        <v>24</v>
      </c>
      <c r="E45" s="138">
        <v>840</v>
      </c>
      <c r="F45" s="137">
        <v>5</v>
      </c>
      <c r="G45" s="138">
        <f t="shared" si="0"/>
        <v>120</v>
      </c>
      <c r="H45" s="137">
        <v>0</v>
      </c>
      <c r="I45" s="138">
        <f t="shared" si="1"/>
        <v>0</v>
      </c>
      <c r="J45" s="137">
        <v>30</v>
      </c>
      <c r="K45" s="138">
        <f t="shared" si="2"/>
        <v>720</v>
      </c>
      <c r="L45" s="137">
        <v>0</v>
      </c>
      <c r="M45" s="138">
        <f>L45*D45</f>
        <v>0</v>
      </c>
      <c r="N45" s="137">
        <v>0</v>
      </c>
      <c r="O45" s="138">
        <f>N45*D45</f>
        <v>0</v>
      </c>
      <c r="P45" s="137">
        <v>0</v>
      </c>
      <c r="Q45" s="138">
        <f>P45*D45</f>
        <v>0</v>
      </c>
      <c r="R45" s="137">
        <v>0</v>
      </c>
      <c r="S45" s="138">
        <f>R45*D45</f>
        <v>0</v>
      </c>
    </row>
    <row r="46" spans="1:19" x14ac:dyDescent="0.3">
      <c r="A46" s="140">
        <v>1694</v>
      </c>
      <c r="B46" s="141" t="s">
        <v>1578</v>
      </c>
      <c r="C46" s="137" t="s">
        <v>1576</v>
      </c>
      <c r="D46" s="138">
        <v>39.9</v>
      </c>
      <c r="E46" s="138">
        <v>2034.9</v>
      </c>
      <c r="F46" s="137">
        <v>10</v>
      </c>
      <c r="G46" s="138">
        <f t="shared" si="0"/>
        <v>399</v>
      </c>
      <c r="H46" s="137">
        <v>41</v>
      </c>
      <c r="I46" s="138">
        <f t="shared" si="1"/>
        <v>1635.8999999999999</v>
      </c>
      <c r="J46" s="137">
        <v>0</v>
      </c>
      <c r="K46" s="138">
        <f t="shared" si="2"/>
        <v>0</v>
      </c>
      <c r="L46" s="137">
        <v>0</v>
      </c>
      <c r="M46" s="138">
        <f>L46*D46</f>
        <v>0</v>
      </c>
      <c r="N46" s="137">
        <v>0</v>
      </c>
      <c r="O46" s="138">
        <f>N46*D46</f>
        <v>0</v>
      </c>
      <c r="P46" s="137">
        <v>0</v>
      </c>
      <c r="Q46" s="138">
        <f>P46*D46</f>
        <v>0</v>
      </c>
      <c r="R46" s="137">
        <v>0</v>
      </c>
      <c r="S46" s="138">
        <f>R46*D46</f>
        <v>0</v>
      </c>
    </row>
    <row r="47" spans="1:19" x14ac:dyDescent="0.3">
      <c r="A47" s="140">
        <v>1695</v>
      </c>
      <c r="B47" s="141" t="s">
        <v>1579</v>
      </c>
      <c r="C47" s="137" t="s">
        <v>1576</v>
      </c>
      <c r="D47" s="138">
        <v>17.5</v>
      </c>
      <c r="E47" s="138">
        <v>910</v>
      </c>
      <c r="F47" s="137">
        <v>10</v>
      </c>
      <c r="G47" s="138">
        <f t="shared" si="0"/>
        <v>175</v>
      </c>
      <c r="H47" s="137">
        <v>12</v>
      </c>
      <c r="I47" s="138">
        <f t="shared" si="1"/>
        <v>210</v>
      </c>
      <c r="J47" s="137">
        <v>30</v>
      </c>
      <c r="K47" s="138">
        <f t="shared" si="2"/>
        <v>525</v>
      </c>
      <c r="L47" s="137">
        <v>0</v>
      </c>
      <c r="M47" s="138">
        <f>L47*D47</f>
        <v>0</v>
      </c>
      <c r="N47" s="137">
        <v>0</v>
      </c>
      <c r="O47" s="138">
        <f>N47*D47</f>
        <v>0</v>
      </c>
      <c r="P47" s="137">
        <v>0</v>
      </c>
      <c r="Q47" s="138">
        <f>P47*D47</f>
        <v>0</v>
      </c>
      <c r="R47" s="137">
        <v>0</v>
      </c>
      <c r="S47" s="138">
        <f>R47*D47</f>
        <v>0</v>
      </c>
    </row>
    <row r="48" spans="1:19" x14ac:dyDescent="0.3">
      <c r="A48" s="140">
        <v>1696</v>
      </c>
      <c r="B48" s="141" t="s">
        <v>1580</v>
      </c>
      <c r="C48" s="137" t="s">
        <v>529</v>
      </c>
      <c r="D48" s="138">
        <v>25</v>
      </c>
      <c r="E48" s="138">
        <v>150</v>
      </c>
      <c r="F48" s="137">
        <v>6</v>
      </c>
      <c r="G48" s="138">
        <f t="shared" si="0"/>
        <v>150</v>
      </c>
      <c r="H48" s="137">
        <v>0</v>
      </c>
      <c r="I48" s="138">
        <f t="shared" si="1"/>
        <v>0</v>
      </c>
      <c r="J48" s="137">
        <v>0</v>
      </c>
      <c r="K48" s="138">
        <f t="shared" si="2"/>
        <v>0</v>
      </c>
      <c r="L48" s="137">
        <v>0</v>
      </c>
      <c r="M48" s="138">
        <f>L48*D48</f>
        <v>0</v>
      </c>
      <c r="N48" s="137">
        <v>0</v>
      </c>
      <c r="O48" s="138">
        <f>N48*D48</f>
        <v>0</v>
      </c>
      <c r="P48" s="137">
        <v>0</v>
      </c>
      <c r="Q48" s="138">
        <f>P48*D48</f>
        <v>0</v>
      </c>
      <c r="R48" s="137">
        <v>0</v>
      </c>
      <c r="S48" s="138">
        <f>R48*D48</f>
        <v>0</v>
      </c>
    </row>
    <row r="49" spans="1:19" x14ac:dyDescent="0.3">
      <c r="A49" s="140">
        <v>1697</v>
      </c>
      <c r="B49" s="141" t="s">
        <v>1581</v>
      </c>
      <c r="C49" s="137" t="s">
        <v>1576</v>
      </c>
      <c r="D49" s="138">
        <v>38</v>
      </c>
      <c r="E49" s="138">
        <v>342</v>
      </c>
      <c r="F49" s="137">
        <v>9</v>
      </c>
      <c r="G49" s="138">
        <f t="shared" si="0"/>
        <v>342</v>
      </c>
      <c r="H49" s="137">
        <v>0</v>
      </c>
      <c r="I49" s="138">
        <f t="shared" si="1"/>
        <v>0</v>
      </c>
      <c r="J49" s="137">
        <v>0</v>
      </c>
      <c r="K49" s="138">
        <f t="shared" si="2"/>
        <v>0</v>
      </c>
      <c r="L49" s="137">
        <v>0</v>
      </c>
      <c r="M49" s="138">
        <f>L49*D49</f>
        <v>0</v>
      </c>
      <c r="N49" s="137">
        <v>0</v>
      </c>
      <c r="O49" s="138">
        <f>N49*D49</f>
        <v>0</v>
      </c>
      <c r="P49" s="137">
        <v>0</v>
      </c>
      <c r="Q49" s="138">
        <f>P49*D49</f>
        <v>0</v>
      </c>
      <c r="R49" s="137">
        <v>0</v>
      </c>
      <c r="S49" s="138">
        <f>R49*D49</f>
        <v>0</v>
      </c>
    </row>
    <row r="50" spans="1:19" x14ac:dyDescent="0.3">
      <c r="A50" s="140">
        <v>1698</v>
      </c>
      <c r="B50" s="141" t="s">
        <v>1582</v>
      </c>
      <c r="C50" s="137" t="s">
        <v>529</v>
      </c>
      <c r="D50" s="138">
        <v>27</v>
      </c>
      <c r="E50" s="138">
        <v>162</v>
      </c>
      <c r="F50" s="137">
        <v>6</v>
      </c>
      <c r="G50" s="138">
        <f t="shared" si="0"/>
        <v>162</v>
      </c>
      <c r="H50" s="137">
        <v>0</v>
      </c>
      <c r="I50" s="138">
        <f t="shared" si="1"/>
        <v>0</v>
      </c>
      <c r="J50" s="137">
        <v>0</v>
      </c>
      <c r="K50" s="138">
        <f t="shared" si="2"/>
        <v>0</v>
      </c>
      <c r="L50" s="137">
        <v>0</v>
      </c>
      <c r="M50" s="138">
        <f>L50*D50</f>
        <v>0</v>
      </c>
      <c r="N50" s="137">
        <v>0</v>
      </c>
      <c r="O50" s="138">
        <f>N50*D50</f>
        <v>0</v>
      </c>
      <c r="P50" s="137">
        <v>0</v>
      </c>
      <c r="Q50" s="138">
        <f>P50*D50</f>
        <v>0</v>
      </c>
      <c r="R50" s="137">
        <v>0</v>
      </c>
      <c r="S50" s="138">
        <f>R50*D50</f>
        <v>0</v>
      </c>
    </row>
    <row r="51" spans="1:19" x14ac:dyDescent="0.3">
      <c r="A51" s="140">
        <v>1699</v>
      </c>
      <c r="B51" s="141" t="s">
        <v>1583</v>
      </c>
      <c r="C51" s="137" t="s">
        <v>1576</v>
      </c>
      <c r="D51" s="138">
        <v>34</v>
      </c>
      <c r="E51" s="138">
        <v>1496</v>
      </c>
      <c r="F51" s="137">
        <v>10</v>
      </c>
      <c r="G51" s="138">
        <f t="shared" si="0"/>
        <v>340</v>
      </c>
      <c r="H51" s="137">
        <v>0</v>
      </c>
      <c r="I51" s="138">
        <f t="shared" si="1"/>
        <v>0</v>
      </c>
      <c r="J51" s="137">
        <v>30</v>
      </c>
      <c r="K51" s="138">
        <f t="shared" si="2"/>
        <v>1020</v>
      </c>
      <c r="L51" s="137">
        <v>4</v>
      </c>
      <c r="M51" s="138">
        <f>L51*D51</f>
        <v>136</v>
      </c>
      <c r="N51" s="137">
        <v>0</v>
      </c>
      <c r="O51" s="138">
        <f>N51*D51</f>
        <v>0</v>
      </c>
      <c r="P51" s="137">
        <v>0</v>
      </c>
      <c r="Q51" s="138">
        <f>P51*D51</f>
        <v>0</v>
      </c>
      <c r="R51" s="137">
        <v>0</v>
      </c>
      <c r="S51" s="138">
        <f>R51*D51</f>
        <v>0</v>
      </c>
    </row>
    <row r="52" spans="1:19" x14ac:dyDescent="0.3">
      <c r="A52" s="140">
        <v>1700</v>
      </c>
      <c r="B52" s="141" t="s">
        <v>1584</v>
      </c>
      <c r="C52" s="137" t="s">
        <v>1576</v>
      </c>
      <c r="D52" s="138">
        <v>19.899999999999999</v>
      </c>
      <c r="E52" s="138">
        <v>995</v>
      </c>
      <c r="F52" s="137">
        <v>10</v>
      </c>
      <c r="G52" s="138">
        <f t="shared" si="0"/>
        <v>199</v>
      </c>
      <c r="H52" s="137">
        <v>10</v>
      </c>
      <c r="I52" s="138">
        <f t="shared" si="1"/>
        <v>199</v>
      </c>
      <c r="J52" s="137">
        <v>30</v>
      </c>
      <c r="K52" s="138">
        <f t="shared" si="2"/>
        <v>597</v>
      </c>
      <c r="L52" s="137">
        <v>0</v>
      </c>
      <c r="M52" s="138">
        <f>L52*D52</f>
        <v>0</v>
      </c>
      <c r="N52" s="137">
        <v>0</v>
      </c>
      <c r="O52" s="138">
        <f>N52*D52</f>
        <v>0</v>
      </c>
      <c r="P52" s="137">
        <v>0</v>
      </c>
      <c r="Q52" s="138">
        <f>P52*D52</f>
        <v>0</v>
      </c>
      <c r="R52" s="137">
        <v>0</v>
      </c>
      <c r="S52" s="138">
        <f>R52*D52</f>
        <v>0</v>
      </c>
    </row>
    <row r="53" spans="1:19" x14ac:dyDescent="0.3">
      <c r="A53" s="140">
        <v>1701</v>
      </c>
      <c r="B53" s="141" t="s">
        <v>1585</v>
      </c>
      <c r="C53" s="137" t="s">
        <v>1576</v>
      </c>
      <c r="D53" s="138">
        <v>27</v>
      </c>
      <c r="E53" s="138">
        <v>1512</v>
      </c>
      <c r="F53" s="137">
        <v>8</v>
      </c>
      <c r="G53" s="138">
        <f t="shared" si="0"/>
        <v>216</v>
      </c>
      <c r="H53" s="137">
        <v>10</v>
      </c>
      <c r="I53" s="138">
        <f t="shared" si="1"/>
        <v>270</v>
      </c>
      <c r="J53" s="137">
        <v>30</v>
      </c>
      <c r="K53" s="138">
        <f t="shared" si="2"/>
        <v>810</v>
      </c>
      <c r="L53" s="137">
        <v>8</v>
      </c>
      <c r="M53" s="138">
        <f>L53*D53</f>
        <v>216</v>
      </c>
      <c r="N53" s="137">
        <v>0</v>
      </c>
      <c r="O53" s="138">
        <f>N53*D53</f>
        <v>0</v>
      </c>
      <c r="P53" s="137">
        <v>0</v>
      </c>
      <c r="Q53" s="138">
        <f>P53*D53</f>
        <v>0</v>
      </c>
      <c r="R53" s="137">
        <v>0</v>
      </c>
      <c r="S53" s="138">
        <f>R53*D53</f>
        <v>0</v>
      </c>
    </row>
    <row r="54" spans="1:19" x14ac:dyDescent="0.3">
      <c r="A54" s="140">
        <v>1702</v>
      </c>
      <c r="B54" s="141" t="s">
        <v>1586</v>
      </c>
      <c r="C54" s="137" t="s">
        <v>1576</v>
      </c>
      <c r="D54" s="138">
        <v>73</v>
      </c>
      <c r="E54" s="138">
        <v>730</v>
      </c>
      <c r="F54" s="137">
        <v>10</v>
      </c>
      <c r="G54" s="138">
        <f t="shared" si="0"/>
        <v>730</v>
      </c>
      <c r="H54" s="137">
        <v>0</v>
      </c>
      <c r="I54" s="138">
        <f t="shared" si="1"/>
        <v>0</v>
      </c>
      <c r="J54" s="137">
        <v>0</v>
      </c>
      <c r="K54" s="138">
        <f t="shared" si="2"/>
        <v>0</v>
      </c>
      <c r="L54" s="137">
        <v>0</v>
      </c>
      <c r="M54" s="138">
        <f>L54*D54</f>
        <v>0</v>
      </c>
      <c r="N54" s="137">
        <v>0</v>
      </c>
      <c r="O54" s="138">
        <f>N54*D54</f>
        <v>0</v>
      </c>
      <c r="P54" s="137">
        <v>0</v>
      </c>
      <c r="Q54" s="138">
        <f>P54*D54</f>
        <v>0</v>
      </c>
      <c r="R54" s="137">
        <v>0</v>
      </c>
      <c r="S54" s="138">
        <f>R54*D54</f>
        <v>0</v>
      </c>
    </row>
    <row r="55" spans="1:19" x14ac:dyDescent="0.3">
      <c r="A55" s="140">
        <v>1703</v>
      </c>
      <c r="B55" s="141" t="s">
        <v>1587</v>
      </c>
      <c r="C55" s="137" t="s">
        <v>1576</v>
      </c>
      <c r="D55" s="138">
        <v>65.05</v>
      </c>
      <c r="E55" s="138">
        <v>2602</v>
      </c>
      <c r="F55" s="137">
        <v>10</v>
      </c>
      <c r="G55" s="138">
        <f t="shared" si="0"/>
        <v>650.5</v>
      </c>
      <c r="H55" s="137">
        <v>0</v>
      </c>
      <c r="I55" s="138">
        <f t="shared" si="1"/>
        <v>0</v>
      </c>
      <c r="J55" s="137">
        <v>30</v>
      </c>
      <c r="K55" s="138">
        <f t="shared" si="2"/>
        <v>1951.5</v>
      </c>
      <c r="L55" s="137">
        <v>0</v>
      </c>
      <c r="M55" s="138">
        <f>L55*D55</f>
        <v>0</v>
      </c>
      <c r="N55" s="137">
        <v>0</v>
      </c>
      <c r="O55" s="138">
        <f>N55*D55</f>
        <v>0</v>
      </c>
      <c r="P55" s="137">
        <v>0</v>
      </c>
      <c r="Q55" s="138">
        <f>P55*D55</f>
        <v>0</v>
      </c>
      <c r="R55" s="137">
        <v>0</v>
      </c>
      <c r="S55" s="138">
        <f>R55*D55</f>
        <v>0</v>
      </c>
    </row>
    <row r="56" spans="1:19" x14ac:dyDescent="0.3">
      <c r="A56" s="140">
        <v>1704</v>
      </c>
      <c r="B56" s="141" t="s">
        <v>1588</v>
      </c>
      <c r="C56" s="137" t="s">
        <v>1576</v>
      </c>
      <c r="D56" s="138">
        <v>24</v>
      </c>
      <c r="E56" s="138">
        <v>1920</v>
      </c>
      <c r="F56" s="137">
        <v>40</v>
      </c>
      <c r="G56" s="138">
        <f t="shared" si="0"/>
        <v>960</v>
      </c>
      <c r="H56" s="137">
        <v>10</v>
      </c>
      <c r="I56" s="138">
        <f t="shared" si="1"/>
        <v>240</v>
      </c>
      <c r="J56" s="137">
        <v>30</v>
      </c>
      <c r="K56" s="138">
        <f t="shared" si="2"/>
        <v>720</v>
      </c>
      <c r="L56" s="137">
        <v>0</v>
      </c>
      <c r="M56" s="138">
        <f>L56*D56</f>
        <v>0</v>
      </c>
      <c r="N56" s="137">
        <v>0</v>
      </c>
      <c r="O56" s="138">
        <f>N56*D56</f>
        <v>0</v>
      </c>
      <c r="P56" s="137">
        <v>0</v>
      </c>
      <c r="Q56" s="138">
        <f>P56*D56</f>
        <v>0</v>
      </c>
      <c r="R56" s="137">
        <v>0</v>
      </c>
      <c r="S56" s="138">
        <f>R56*D56</f>
        <v>0</v>
      </c>
    </row>
    <row r="57" spans="1:19" ht="15" customHeight="1" x14ac:dyDescent="0.3">
      <c r="A57" s="140">
        <v>1705</v>
      </c>
      <c r="B57" s="141" t="s">
        <v>1589</v>
      </c>
      <c r="C57" s="137" t="s">
        <v>529</v>
      </c>
      <c r="D57" s="138">
        <v>34</v>
      </c>
      <c r="E57" s="138">
        <v>204</v>
      </c>
      <c r="F57" s="137">
        <v>0</v>
      </c>
      <c r="G57" s="138">
        <f t="shared" si="0"/>
        <v>0</v>
      </c>
      <c r="H57" s="137">
        <v>6</v>
      </c>
      <c r="I57" s="138">
        <f t="shared" si="1"/>
        <v>204</v>
      </c>
      <c r="J57" s="137">
        <v>0</v>
      </c>
      <c r="K57" s="138">
        <f t="shared" si="2"/>
        <v>0</v>
      </c>
      <c r="L57" s="137">
        <v>0</v>
      </c>
      <c r="M57" s="138">
        <f>L57*D57</f>
        <v>0</v>
      </c>
      <c r="N57" s="137">
        <v>0</v>
      </c>
      <c r="O57" s="138">
        <f>N57*D57</f>
        <v>0</v>
      </c>
      <c r="P57" s="137">
        <v>0</v>
      </c>
      <c r="Q57" s="138">
        <f>P57*D57</f>
        <v>0</v>
      </c>
      <c r="R57" s="137">
        <v>0</v>
      </c>
      <c r="S57" s="138">
        <f>R57*D57</f>
        <v>0</v>
      </c>
    </row>
    <row r="58" spans="1:19" x14ac:dyDescent="0.3">
      <c r="A58" s="140">
        <v>1706</v>
      </c>
      <c r="B58" s="141" t="s">
        <v>1590</v>
      </c>
      <c r="C58" s="137" t="s">
        <v>529</v>
      </c>
      <c r="D58" s="138">
        <v>34</v>
      </c>
      <c r="E58" s="138">
        <v>136</v>
      </c>
      <c r="F58" s="137">
        <v>0</v>
      </c>
      <c r="G58" s="138">
        <f t="shared" si="0"/>
        <v>0</v>
      </c>
      <c r="H58" s="137">
        <v>0</v>
      </c>
      <c r="I58" s="138">
        <f t="shared" si="1"/>
        <v>0</v>
      </c>
      <c r="J58" s="137">
        <v>0</v>
      </c>
      <c r="K58" s="138">
        <f t="shared" si="2"/>
        <v>0</v>
      </c>
      <c r="L58" s="137">
        <v>4</v>
      </c>
      <c r="M58" s="138">
        <f>L58*D58</f>
        <v>136</v>
      </c>
      <c r="N58" s="137">
        <v>0</v>
      </c>
      <c r="O58" s="138">
        <f>N58*D58</f>
        <v>0</v>
      </c>
      <c r="P58" s="137">
        <v>0</v>
      </c>
      <c r="Q58" s="138">
        <f>P58*D58</f>
        <v>0</v>
      </c>
      <c r="R58" s="137">
        <v>0</v>
      </c>
      <c r="S58" s="138">
        <f>R58*D58</f>
        <v>0</v>
      </c>
    </row>
    <row r="59" spans="1:19" x14ac:dyDescent="0.3">
      <c r="A59" s="140">
        <v>1707</v>
      </c>
      <c r="B59" s="141" t="s">
        <v>1591</v>
      </c>
      <c r="C59" s="137" t="s">
        <v>529</v>
      </c>
      <c r="D59" s="138">
        <v>50</v>
      </c>
      <c r="E59" s="138">
        <v>500</v>
      </c>
      <c r="F59" s="137">
        <v>10</v>
      </c>
      <c r="G59" s="138">
        <f t="shared" si="0"/>
        <v>500</v>
      </c>
      <c r="H59" s="137">
        <v>0</v>
      </c>
      <c r="I59" s="138">
        <f t="shared" si="1"/>
        <v>0</v>
      </c>
      <c r="J59" s="137">
        <v>0</v>
      </c>
      <c r="K59" s="138">
        <f t="shared" si="2"/>
        <v>0</v>
      </c>
      <c r="L59" s="137">
        <v>0</v>
      </c>
      <c r="M59" s="138">
        <f>L59*D59</f>
        <v>0</v>
      </c>
      <c r="N59" s="137">
        <v>0</v>
      </c>
      <c r="O59" s="138">
        <f>N59*D59</f>
        <v>0</v>
      </c>
      <c r="P59" s="137">
        <v>0</v>
      </c>
      <c r="Q59" s="138">
        <f>P59*D59</f>
        <v>0</v>
      </c>
      <c r="R59" s="137">
        <v>0</v>
      </c>
      <c r="S59" s="138">
        <f>R59*D59</f>
        <v>0</v>
      </c>
    </row>
    <row r="60" spans="1:19" x14ac:dyDescent="0.3">
      <c r="A60" s="140">
        <v>1708</v>
      </c>
      <c r="B60" s="141" t="s">
        <v>1592</v>
      </c>
      <c r="C60" s="137" t="s">
        <v>529</v>
      </c>
      <c r="D60" s="138">
        <v>71</v>
      </c>
      <c r="E60" s="138">
        <v>2556</v>
      </c>
      <c r="F60" s="137">
        <v>6</v>
      </c>
      <c r="G60" s="138">
        <f t="shared" si="0"/>
        <v>426</v>
      </c>
      <c r="H60" s="137">
        <v>0</v>
      </c>
      <c r="I60" s="138">
        <f t="shared" si="1"/>
        <v>0</v>
      </c>
      <c r="J60" s="137">
        <v>30</v>
      </c>
      <c r="K60" s="138">
        <f t="shared" si="2"/>
        <v>2130</v>
      </c>
      <c r="L60" s="137">
        <v>0</v>
      </c>
      <c r="M60" s="138">
        <f>L60*D60</f>
        <v>0</v>
      </c>
      <c r="N60" s="137">
        <v>0</v>
      </c>
      <c r="O60" s="138">
        <f>N60*D60</f>
        <v>0</v>
      </c>
      <c r="P60" s="137">
        <v>0</v>
      </c>
      <c r="Q60" s="138">
        <f>P60*D60</f>
        <v>0</v>
      </c>
      <c r="R60" s="137">
        <v>0</v>
      </c>
      <c r="S60" s="138">
        <f>R60*D60</f>
        <v>0</v>
      </c>
    </row>
    <row r="61" spans="1:19" x14ac:dyDescent="0.3">
      <c r="A61" s="140">
        <v>1709</v>
      </c>
      <c r="B61" s="141" t="s">
        <v>1593</v>
      </c>
      <c r="C61" s="137" t="s">
        <v>1576</v>
      </c>
      <c r="D61" s="138">
        <v>72</v>
      </c>
      <c r="E61" s="138">
        <v>2376</v>
      </c>
      <c r="F61" s="137">
        <v>9</v>
      </c>
      <c r="G61" s="138">
        <f t="shared" si="0"/>
        <v>648</v>
      </c>
      <c r="H61" s="137">
        <v>0</v>
      </c>
      <c r="I61" s="138">
        <f t="shared" si="1"/>
        <v>0</v>
      </c>
      <c r="J61" s="137">
        <v>24</v>
      </c>
      <c r="K61" s="138">
        <f t="shared" si="2"/>
        <v>1728</v>
      </c>
      <c r="L61" s="137">
        <v>0</v>
      </c>
      <c r="M61" s="138">
        <f>L61*D61</f>
        <v>0</v>
      </c>
      <c r="N61" s="137">
        <v>0</v>
      </c>
      <c r="O61" s="138">
        <f>N61*D61</f>
        <v>0</v>
      </c>
      <c r="P61" s="137">
        <v>0</v>
      </c>
      <c r="Q61" s="138">
        <f>P61*D61</f>
        <v>0</v>
      </c>
      <c r="R61" s="137">
        <v>0</v>
      </c>
      <c r="S61" s="138">
        <f>R61*D61</f>
        <v>0</v>
      </c>
    </row>
    <row r="62" spans="1:19" x14ac:dyDescent="0.3">
      <c r="A62" s="140">
        <v>1710</v>
      </c>
      <c r="B62" s="141" t="s">
        <v>1594</v>
      </c>
      <c r="C62" s="137" t="s">
        <v>1576</v>
      </c>
      <c r="D62" s="138">
        <v>36</v>
      </c>
      <c r="E62" s="138">
        <v>1404</v>
      </c>
      <c r="F62" s="137">
        <v>9</v>
      </c>
      <c r="G62" s="138">
        <f t="shared" si="0"/>
        <v>324</v>
      </c>
      <c r="H62" s="137">
        <v>0</v>
      </c>
      <c r="I62" s="138">
        <f t="shared" si="1"/>
        <v>0</v>
      </c>
      <c r="J62" s="137">
        <v>30</v>
      </c>
      <c r="K62" s="138">
        <f t="shared" si="2"/>
        <v>1080</v>
      </c>
      <c r="L62" s="137">
        <v>0</v>
      </c>
      <c r="M62" s="138">
        <f>L62*D62</f>
        <v>0</v>
      </c>
      <c r="N62" s="137">
        <v>0</v>
      </c>
      <c r="O62" s="138">
        <f>N62*D62</f>
        <v>0</v>
      </c>
      <c r="P62" s="137">
        <v>0</v>
      </c>
      <c r="Q62" s="138">
        <f>P62*D62</f>
        <v>0</v>
      </c>
      <c r="R62" s="137">
        <v>0</v>
      </c>
      <c r="S62" s="138">
        <f>R62*D62</f>
        <v>0</v>
      </c>
    </row>
    <row r="63" spans="1:19" x14ac:dyDescent="0.3">
      <c r="A63" s="140">
        <v>1711</v>
      </c>
      <c r="B63" s="141" t="s">
        <v>1595</v>
      </c>
      <c r="C63" s="137" t="s">
        <v>1576</v>
      </c>
      <c r="D63" s="138">
        <v>25</v>
      </c>
      <c r="E63" s="138">
        <v>1300</v>
      </c>
      <c r="F63" s="137">
        <v>10</v>
      </c>
      <c r="G63" s="138">
        <f t="shared" si="0"/>
        <v>250</v>
      </c>
      <c r="H63" s="137">
        <v>12</v>
      </c>
      <c r="I63" s="138">
        <f t="shared" si="1"/>
        <v>300</v>
      </c>
      <c r="J63" s="137">
        <v>30</v>
      </c>
      <c r="K63" s="138">
        <f t="shared" si="2"/>
        <v>750</v>
      </c>
      <c r="L63" s="137">
        <v>0</v>
      </c>
      <c r="M63" s="138">
        <f>L63*D63</f>
        <v>0</v>
      </c>
      <c r="N63" s="137">
        <v>0</v>
      </c>
      <c r="O63" s="138">
        <f>N63*D63</f>
        <v>0</v>
      </c>
      <c r="P63" s="137">
        <v>0</v>
      </c>
      <c r="Q63" s="138">
        <f>P63*D63</f>
        <v>0</v>
      </c>
      <c r="R63" s="137">
        <v>0</v>
      </c>
      <c r="S63" s="138">
        <f>R63*D63</f>
        <v>0</v>
      </c>
    </row>
    <row r="64" spans="1:19" ht="15" customHeight="1" x14ac:dyDescent="0.3">
      <c r="A64" s="140">
        <v>1712</v>
      </c>
      <c r="B64" s="141" t="s">
        <v>1596</v>
      </c>
      <c r="C64" s="137" t="s">
        <v>529</v>
      </c>
      <c r="D64" s="138">
        <v>20</v>
      </c>
      <c r="E64" s="138">
        <v>80</v>
      </c>
      <c r="F64" s="137">
        <v>0</v>
      </c>
      <c r="G64" s="138">
        <f t="shared" si="0"/>
        <v>0</v>
      </c>
      <c r="H64" s="137">
        <v>0</v>
      </c>
      <c r="I64" s="138">
        <f t="shared" si="1"/>
        <v>0</v>
      </c>
      <c r="J64" s="137">
        <v>0</v>
      </c>
      <c r="K64" s="138">
        <f t="shared" si="2"/>
        <v>0</v>
      </c>
      <c r="L64" s="137">
        <v>0</v>
      </c>
      <c r="M64" s="138">
        <f>L64*D64</f>
        <v>0</v>
      </c>
      <c r="N64" s="137">
        <v>0</v>
      </c>
      <c r="O64" s="138">
        <f>N64*D64</f>
        <v>0</v>
      </c>
      <c r="P64" s="137">
        <v>4</v>
      </c>
      <c r="Q64" s="138">
        <f>P64*D64</f>
        <v>80</v>
      </c>
      <c r="R64" s="137">
        <v>0</v>
      </c>
      <c r="S64" s="138">
        <f>R64*D64</f>
        <v>0</v>
      </c>
    </row>
    <row r="65" spans="1:19" x14ac:dyDescent="0.3">
      <c r="A65" s="140">
        <v>1713</v>
      </c>
      <c r="B65" s="141" t="s">
        <v>1597</v>
      </c>
      <c r="C65" s="137" t="s">
        <v>1576</v>
      </c>
      <c r="D65" s="138">
        <v>146</v>
      </c>
      <c r="E65" s="138">
        <v>2336</v>
      </c>
      <c r="F65" s="137">
        <v>10</v>
      </c>
      <c r="G65" s="138">
        <f t="shared" si="0"/>
        <v>1460</v>
      </c>
      <c r="H65" s="137">
        <v>6</v>
      </c>
      <c r="I65" s="138">
        <f t="shared" si="1"/>
        <v>876</v>
      </c>
      <c r="J65" s="137">
        <v>0</v>
      </c>
      <c r="K65" s="138">
        <f t="shared" si="2"/>
        <v>0</v>
      </c>
      <c r="L65" s="137">
        <v>0</v>
      </c>
      <c r="M65" s="138">
        <f>L65*D65</f>
        <v>0</v>
      </c>
      <c r="N65" s="137">
        <v>0</v>
      </c>
      <c r="O65" s="138">
        <f>N65*D65</f>
        <v>0</v>
      </c>
      <c r="P65" s="137">
        <v>0</v>
      </c>
      <c r="Q65" s="138">
        <f>P65*D65</f>
        <v>0</v>
      </c>
      <c r="R65" s="137">
        <v>0</v>
      </c>
      <c r="S65" s="138">
        <f>R65*D65</f>
        <v>0</v>
      </c>
    </row>
    <row r="66" spans="1:19" x14ac:dyDescent="0.3">
      <c r="A66" s="140">
        <v>1714</v>
      </c>
      <c r="B66" s="141" t="s">
        <v>1598</v>
      </c>
      <c r="C66" s="137" t="s">
        <v>1576</v>
      </c>
      <c r="D66" s="138">
        <v>48</v>
      </c>
      <c r="E66" s="138">
        <v>720</v>
      </c>
      <c r="F66" s="137">
        <v>9</v>
      </c>
      <c r="G66" s="138">
        <f t="shared" si="0"/>
        <v>432</v>
      </c>
      <c r="H66" s="137">
        <v>6</v>
      </c>
      <c r="I66" s="138">
        <f t="shared" si="1"/>
        <v>288</v>
      </c>
      <c r="J66" s="137">
        <v>0</v>
      </c>
      <c r="K66" s="138">
        <f t="shared" si="2"/>
        <v>0</v>
      </c>
      <c r="L66" s="137">
        <v>0</v>
      </c>
      <c r="M66" s="138">
        <f>L66*D66</f>
        <v>0</v>
      </c>
      <c r="N66" s="137">
        <v>0</v>
      </c>
      <c r="O66" s="138">
        <f>N66*D66</f>
        <v>0</v>
      </c>
      <c r="P66" s="137">
        <v>0</v>
      </c>
      <c r="Q66" s="138">
        <f>P66*D66</f>
        <v>0</v>
      </c>
      <c r="R66" s="137">
        <v>0</v>
      </c>
      <c r="S66" s="138">
        <f>R66*D66</f>
        <v>0</v>
      </c>
    </row>
    <row r="67" spans="1:19" x14ac:dyDescent="0.3">
      <c r="A67" s="140">
        <v>1715</v>
      </c>
      <c r="B67" s="141" t="s">
        <v>1599</v>
      </c>
      <c r="C67" s="137" t="s">
        <v>529</v>
      </c>
      <c r="D67" s="138">
        <v>52</v>
      </c>
      <c r="E67" s="138">
        <v>208</v>
      </c>
      <c r="F67" s="137">
        <v>0</v>
      </c>
      <c r="G67" s="138">
        <f t="shared" ref="G67:G130" si="3">F67*D67</f>
        <v>0</v>
      </c>
      <c r="H67" s="137">
        <v>0</v>
      </c>
      <c r="I67" s="138">
        <f t="shared" ref="I67:I130" si="4">H67*D67</f>
        <v>0</v>
      </c>
      <c r="J67" s="137">
        <v>0</v>
      </c>
      <c r="K67" s="138">
        <f t="shared" ref="K67:K130" si="5">J67*D67</f>
        <v>0</v>
      </c>
      <c r="L67" s="137">
        <v>4</v>
      </c>
      <c r="M67" s="138">
        <f>L67*D67</f>
        <v>208</v>
      </c>
      <c r="N67" s="137">
        <v>0</v>
      </c>
      <c r="O67" s="138">
        <f>N67*D67</f>
        <v>0</v>
      </c>
      <c r="P67" s="137">
        <v>0</v>
      </c>
      <c r="Q67" s="138">
        <f>P67*D67</f>
        <v>0</v>
      </c>
      <c r="R67" s="137">
        <v>0</v>
      </c>
      <c r="S67" s="138">
        <f>R67*D67</f>
        <v>0</v>
      </c>
    </row>
    <row r="68" spans="1:19" x14ac:dyDescent="0.3">
      <c r="A68" s="140">
        <v>1716</v>
      </c>
      <c r="B68" s="141" t="s">
        <v>1600</v>
      </c>
      <c r="C68" s="137" t="s">
        <v>1576</v>
      </c>
      <c r="D68" s="138">
        <v>91</v>
      </c>
      <c r="E68" s="138">
        <v>2093</v>
      </c>
      <c r="F68" s="137">
        <v>9</v>
      </c>
      <c r="G68" s="138">
        <f t="shared" si="3"/>
        <v>819</v>
      </c>
      <c r="H68" s="137">
        <v>14</v>
      </c>
      <c r="I68" s="138">
        <f t="shared" si="4"/>
        <v>1274</v>
      </c>
      <c r="J68" s="137">
        <v>0</v>
      </c>
      <c r="K68" s="138">
        <f t="shared" si="5"/>
        <v>0</v>
      </c>
      <c r="L68" s="137">
        <v>0</v>
      </c>
      <c r="M68" s="138">
        <f>L68*D68</f>
        <v>0</v>
      </c>
      <c r="N68" s="137">
        <v>0</v>
      </c>
      <c r="O68" s="138">
        <f>N68*D68</f>
        <v>0</v>
      </c>
      <c r="P68" s="137">
        <v>0</v>
      </c>
      <c r="Q68" s="138">
        <f>P68*D68</f>
        <v>0</v>
      </c>
      <c r="R68" s="137">
        <v>0</v>
      </c>
      <c r="S68" s="138">
        <f>R68*D68</f>
        <v>0</v>
      </c>
    </row>
    <row r="69" spans="1:19" ht="15" customHeight="1" x14ac:dyDescent="0.3">
      <c r="A69" s="140">
        <v>1717</v>
      </c>
      <c r="B69" s="141" t="s">
        <v>1601</v>
      </c>
      <c r="C69" s="137" t="s">
        <v>529</v>
      </c>
      <c r="D69" s="138">
        <v>112</v>
      </c>
      <c r="E69" s="138">
        <v>1120</v>
      </c>
      <c r="F69" s="137">
        <v>0</v>
      </c>
      <c r="G69" s="138">
        <f t="shared" si="3"/>
        <v>0</v>
      </c>
      <c r="H69" s="137">
        <v>10</v>
      </c>
      <c r="I69" s="138">
        <f t="shared" si="4"/>
        <v>1120</v>
      </c>
      <c r="J69" s="137">
        <v>0</v>
      </c>
      <c r="K69" s="138">
        <f t="shared" si="5"/>
        <v>0</v>
      </c>
      <c r="L69" s="137">
        <v>0</v>
      </c>
      <c r="M69" s="138">
        <f>L69*D69</f>
        <v>0</v>
      </c>
      <c r="N69" s="137">
        <v>0</v>
      </c>
      <c r="O69" s="138">
        <f>N69*D69</f>
        <v>0</v>
      </c>
      <c r="P69" s="137">
        <v>0</v>
      </c>
      <c r="Q69" s="138">
        <f>P69*D69</f>
        <v>0</v>
      </c>
      <c r="R69" s="137">
        <v>0</v>
      </c>
      <c r="S69" s="138">
        <f>R69*D69</f>
        <v>0</v>
      </c>
    </row>
    <row r="70" spans="1:19" x14ac:dyDescent="0.3">
      <c r="A70" s="140">
        <v>1718</v>
      </c>
      <c r="B70" s="141" t="s">
        <v>1602</v>
      </c>
      <c r="C70" s="137" t="s">
        <v>1576</v>
      </c>
      <c r="D70" s="138">
        <v>23.5</v>
      </c>
      <c r="E70" s="138">
        <v>940</v>
      </c>
      <c r="F70" s="137">
        <v>10</v>
      </c>
      <c r="G70" s="138">
        <f t="shared" si="3"/>
        <v>235</v>
      </c>
      <c r="H70" s="137">
        <v>0</v>
      </c>
      <c r="I70" s="138">
        <f t="shared" si="4"/>
        <v>0</v>
      </c>
      <c r="J70" s="137">
        <v>30</v>
      </c>
      <c r="K70" s="138">
        <f t="shared" si="5"/>
        <v>705</v>
      </c>
      <c r="L70" s="137">
        <v>0</v>
      </c>
      <c r="M70" s="138">
        <f>L70*D70</f>
        <v>0</v>
      </c>
      <c r="N70" s="137">
        <v>0</v>
      </c>
      <c r="O70" s="138">
        <f>N70*D70</f>
        <v>0</v>
      </c>
      <c r="P70" s="137">
        <v>0</v>
      </c>
      <c r="Q70" s="138">
        <f>P70*D70</f>
        <v>0</v>
      </c>
      <c r="R70" s="137">
        <v>0</v>
      </c>
      <c r="S70" s="138">
        <f>R70*D70</f>
        <v>0</v>
      </c>
    </row>
    <row r="71" spans="1:19" x14ac:dyDescent="0.3">
      <c r="A71" s="140">
        <v>1719</v>
      </c>
      <c r="B71" s="141" t="s">
        <v>1603</v>
      </c>
      <c r="C71" s="137" t="s">
        <v>1576</v>
      </c>
      <c r="D71" s="138">
        <v>62</v>
      </c>
      <c r="E71" s="138">
        <v>1426</v>
      </c>
      <c r="F71" s="137">
        <v>9</v>
      </c>
      <c r="G71" s="138">
        <f t="shared" si="3"/>
        <v>558</v>
      </c>
      <c r="H71" s="137">
        <v>14</v>
      </c>
      <c r="I71" s="138">
        <f t="shared" si="4"/>
        <v>868</v>
      </c>
      <c r="J71" s="137">
        <v>0</v>
      </c>
      <c r="K71" s="138">
        <f t="shared" si="5"/>
        <v>0</v>
      </c>
      <c r="L71" s="137">
        <v>0</v>
      </c>
      <c r="M71" s="138">
        <f>L71*D71</f>
        <v>0</v>
      </c>
      <c r="N71" s="137">
        <v>0</v>
      </c>
      <c r="O71" s="138">
        <f>N71*D71</f>
        <v>0</v>
      </c>
      <c r="P71" s="137">
        <v>0</v>
      </c>
      <c r="Q71" s="138">
        <f>P71*D71</f>
        <v>0</v>
      </c>
      <c r="R71" s="137">
        <v>0</v>
      </c>
      <c r="S71" s="138">
        <f>R71*D71</f>
        <v>0</v>
      </c>
    </row>
    <row r="72" spans="1:19" ht="15" customHeight="1" x14ac:dyDescent="0.3">
      <c r="A72" s="140">
        <v>1720</v>
      </c>
      <c r="B72" s="141" t="s">
        <v>1604</v>
      </c>
      <c r="C72" s="137" t="s">
        <v>529</v>
      </c>
      <c r="D72" s="138">
        <v>120</v>
      </c>
      <c r="E72" s="138">
        <v>1200</v>
      </c>
      <c r="F72" s="137">
        <v>0</v>
      </c>
      <c r="G72" s="138">
        <f t="shared" si="3"/>
        <v>0</v>
      </c>
      <c r="H72" s="137">
        <v>10</v>
      </c>
      <c r="I72" s="138">
        <f t="shared" si="4"/>
        <v>1200</v>
      </c>
      <c r="J72" s="137">
        <v>0</v>
      </c>
      <c r="K72" s="138">
        <f t="shared" si="5"/>
        <v>0</v>
      </c>
      <c r="L72" s="137">
        <v>0</v>
      </c>
      <c r="M72" s="138">
        <f>L72*D72</f>
        <v>0</v>
      </c>
      <c r="N72" s="137">
        <v>0</v>
      </c>
      <c r="O72" s="138">
        <f>N72*D72</f>
        <v>0</v>
      </c>
      <c r="P72" s="137">
        <v>0</v>
      </c>
      <c r="Q72" s="138">
        <f>P72*D72</f>
        <v>0</v>
      </c>
      <c r="R72" s="137">
        <v>0</v>
      </c>
      <c r="S72" s="138">
        <f>R72*D72</f>
        <v>0</v>
      </c>
    </row>
    <row r="73" spans="1:19" x14ac:dyDescent="0.3">
      <c r="A73" s="140">
        <v>1721</v>
      </c>
      <c r="B73" s="141" t="s">
        <v>1605</v>
      </c>
      <c r="C73" s="137" t="s">
        <v>1576</v>
      </c>
      <c r="D73" s="138">
        <v>51</v>
      </c>
      <c r="E73" s="138">
        <v>918</v>
      </c>
      <c r="F73" s="137">
        <v>10</v>
      </c>
      <c r="G73" s="138">
        <f t="shared" si="3"/>
        <v>510</v>
      </c>
      <c r="H73" s="137">
        <v>0</v>
      </c>
      <c r="I73" s="138">
        <f t="shared" si="4"/>
        <v>0</v>
      </c>
      <c r="J73" s="137">
        <v>0</v>
      </c>
      <c r="K73" s="138">
        <f t="shared" si="5"/>
        <v>0</v>
      </c>
      <c r="L73" s="137">
        <v>8</v>
      </c>
      <c r="M73" s="138">
        <f>L73*D73</f>
        <v>408</v>
      </c>
      <c r="N73" s="137">
        <v>0</v>
      </c>
      <c r="O73" s="138">
        <f>N73*D73</f>
        <v>0</v>
      </c>
      <c r="P73" s="137">
        <v>0</v>
      </c>
      <c r="Q73" s="138">
        <f>P73*D73</f>
        <v>0</v>
      </c>
      <c r="R73" s="137">
        <v>0</v>
      </c>
      <c r="S73" s="138">
        <f>R73*D73</f>
        <v>0</v>
      </c>
    </row>
    <row r="74" spans="1:19" x14ac:dyDescent="0.3">
      <c r="A74" s="140">
        <v>1722</v>
      </c>
      <c r="B74" s="141" t="s">
        <v>1606</v>
      </c>
      <c r="C74" s="137" t="s">
        <v>1576</v>
      </c>
      <c r="D74" s="138">
        <v>19</v>
      </c>
      <c r="E74" s="138">
        <v>760</v>
      </c>
      <c r="F74" s="137">
        <v>10</v>
      </c>
      <c r="G74" s="138">
        <f t="shared" si="3"/>
        <v>190</v>
      </c>
      <c r="H74" s="137">
        <v>0</v>
      </c>
      <c r="I74" s="138">
        <f t="shared" si="4"/>
        <v>0</v>
      </c>
      <c r="J74" s="137">
        <v>30</v>
      </c>
      <c r="K74" s="138">
        <f t="shared" si="5"/>
        <v>570</v>
      </c>
      <c r="L74" s="137">
        <v>0</v>
      </c>
      <c r="M74" s="138">
        <f>L74*D74</f>
        <v>0</v>
      </c>
      <c r="N74" s="137">
        <v>0</v>
      </c>
      <c r="O74" s="138">
        <f>N74*D74</f>
        <v>0</v>
      </c>
      <c r="P74" s="137">
        <v>0</v>
      </c>
      <c r="Q74" s="138">
        <f>P74*D74</f>
        <v>0</v>
      </c>
      <c r="R74" s="137">
        <v>0</v>
      </c>
      <c r="S74" s="138">
        <f>R74*D74</f>
        <v>0</v>
      </c>
    </row>
    <row r="75" spans="1:19" x14ac:dyDescent="0.3">
      <c r="A75" s="140">
        <v>1723</v>
      </c>
      <c r="B75" s="141" t="s">
        <v>1607</v>
      </c>
      <c r="C75" s="137" t="s">
        <v>1576</v>
      </c>
      <c r="D75" s="138">
        <v>25.84</v>
      </c>
      <c r="E75" s="138">
        <v>1188.6400000000001</v>
      </c>
      <c r="F75" s="137">
        <v>10</v>
      </c>
      <c r="G75" s="138">
        <f t="shared" si="3"/>
        <v>258.39999999999998</v>
      </c>
      <c r="H75" s="137">
        <v>0</v>
      </c>
      <c r="I75" s="138">
        <f t="shared" si="4"/>
        <v>0</v>
      </c>
      <c r="J75" s="137">
        <v>30</v>
      </c>
      <c r="K75" s="138">
        <f t="shared" si="5"/>
        <v>775.2</v>
      </c>
      <c r="L75" s="137">
        <v>6</v>
      </c>
      <c r="M75" s="138">
        <f>L75*D75</f>
        <v>155.04</v>
      </c>
      <c r="N75" s="137">
        <v>0</v>
      </c>
      <c r="O75" s="138">
        <f>N75*D75</f>
        <v>0</v>
      </c>
      <c r="P75" s="137">
        <v>0</v>
      </c>
      <c r="Q75" s="138">
        <f>P75*D75</f>
        <v>0</v>
      </c>
      <c r="R75" s="137">
        <v>0</v>
      </c>
      <c r="S75" s="138">
        <f>R75*D75</f>
        <v>0</v>
      </c>
    </row>
    <row r="76" spans="1:19" x14ac:dyDescent="0.3">
      <c r="A76" s="140">
        <v>1724</v>
      </c>
      <c r="B76" s="141" t="s">
        <v>1608</v>
      </c>
      <c r="C76" s="137" t="s">
        <v>1576</v>
      </c>
      <c r="D76" s="138">
        <v>28</v>
      </c>
      <c r="E76" s="138">
        <v>980</v>
      </c>
      <c r="F76" s="137">
        <v>5</v>
      </c>
      <c r="G76" s="138">
        <f t="shared" si="3"/>
        <v>140</v>
      </c>
      <c r="H76" s="137">
        <v>0</v>
      </c>
      <c r="I76" s="138">
        <f t="shared" si="4"/>
        <v>0</v>
      </c>
      <c r="J76" s="137">
        <v>30</v>
      </c>
      <c r="K76" s="138">
        <f t="shared" si="5"/>
        <v>840</v>
      </c>
      <c r="L76" s="137">
        <v>0</v>
      </c>
      <c r="M76" s="138">
        <f>L76*D76</f>
        <v>0</v>
      </c>
      <c r="N76" s="137">
        <v>0</v>
      </c>
      <c r="O76" s="138">
        <f>N76*D76</f>
        <v>0</v>
      </c>
      <c r="P76" s="137">
        <v>0</v>
      </c>
      <c r="Q76" s="138">
        <f>P76*D76</f>
        <v>0</v>
      </c>
      <c r="R76" s="137">
        <v>0</v>
      </c>
      <c r="S76" s="138">
        <f>R76*D76</f>
        <v>0</v>
      </c>
    </row>
    <row r="77" spans="1:19" x14ac:dyDescent="0.3">
      <c r="A77" s="140">
        <v>1725</v>
      </c>
      <c r="B77" s="141" t="s">
        <v>1609</v>
      </c>
      <c r="C77" s="137" t="s">
        <v>1576</v>
      </c>
      <c r="D77" s="138">
        <v>21</v>
      </c>
      <c r="E77" s="138">
        <v>840</v>
      </c>
      <c r="F77" s="137">
        <v>10</v>
      </c>
      <c r="G77" s="138">
        <f t="shared" si="3"/>
        <v>210</v>
      </c>
      <c r="H77" s="137">
        <v>0</v>
      </c>
      <c r="I77" s="138">
        <f t="shared" si="4"/>
        <v>0</v>
      </c>
      <c r="J77" s="137">
        <v>30</v>
      </c>
      <c r="K77" s="138">
        <f t="shared" si="5"/>
        <v>630</v>
      </c>
      <c r="L77" s="137">
        <v>0</v>
      </c>
      <c r="M77" s="138">
        <f>L77*D77</f>
        <v>0</v>
      </c>
      <c r="N77" s="137">
        <v>0</v>
      </c>
      <c r="O77" s="138">
        <f>N77*D77</f>
        <v>0</v>
      </c>
      <c r="P77" s="137">
        <v>0</v>
      </c>
      <c r="Q77" s="138">
        <f>P77*D77</f>
        <v>0</v>
      </c>
      <c r="R77" s="137">
        <v>0</v>
      </c>
      <c r="S77" s="138">
        <f>R77*D77</f>
        <v>0</v>
      </c>
    </row>
    <row r="78" spans="1:19" ht="15" customHeight="1" x14ac:dyDescent="0.3">
      <c r="A78" s="140">
        <v>1726</v>
      </c>
      <c r="B78" s="141" t="s">
        <v>1610</v>
      </c>
      <c r="C78" s="137" t="s">
        <v>529</v>
      </c>
      <c r="D78" s="138">
        <v>125</v>
      </c>
      <c r="E78" s="138">
        <v>500</v>
      </c>
      <c r="F78" s="137">
        <v>0</v>
      </c>
      <c r="G78" s="138">
        <f t="shared" si="3"/>
        <v>0</v>
      </c>
      <c r="H78" s="137">
        <v>0</v>
      </c>
      <c r="I78" s="138">
        <f t="shared" si="4"/>
        <v>0</v>
      </c>
      <c r="J78" s="137">
        <v>0</v>
      </c>
      <c r="K78" s="138">
        <f t="shared" si="5"/>
        <v>0</v>
      </c>
      <c r="L78" s="137">
        <v>0</v>
      </c>
      <c r="M78" s="138">
        <f>L78*D78</f>
        <v>0</v>
      </c>
      <c r="N78" s="137">
        <v>0</v>
      </c>
      <c r="O78" s="138">
        <f>N78*D78</f>
        <v>0</v>
      </c>
      <c r="P78" s="137">
        <v>0</v>
      </c>
      <c r="Q78" s="138">
        <f>P78*D78</f>
        <v>0</v>
      </c>
      <c r="R78" s="137">
        <v>4</v>
      </c>
      <c r="S78" s="138">
        <f>R78*D78</f>
        <v>500</v>
      </c>
    </row>
    <row r="79" spans="1:19" ht="15" customHeight="1" x14ac:dyDescent="0.3">
      <c r="A79" s="140">
        <v>1727</v>
      </c>
      <c r="B79" s="141" t="s">
        <v>1611</v>
      </c>
      <c r="C79" s="137" t="s">
        <v>529</v>
      </c>
      <c r="D79" s="138">
        <v>180</v>
      </c>
      <c r="E79" s="138">
        <v>720</v>
      </c>
      <c r="F79" s="137">
        <v>0</v>
      </c>
      <c r="G79" s="138">
        <f t="shared" si="3"/>
        <v>0</v>
      </c>
      <c r="H79" s="137">
        <v>0</v>
      </c>
      <c r="I79" s="138">
        <f t="shared" si="4"/>
        <v>0</v>
      </c>
      <c r="J79" s="137">
        <v>0</v>
      </c>
      <c r="K79" s="138">
        <f t="shared" si="5"/>
        <v>0</v>
      </c>
      <c r="L79" s="137">
        <v>0</v>
      </c>
      <c r="M79" s="138">
        <f>L79*D79</f>
        <v>0</v>
      </c>
      <c r="N79" s="137">
        <v>0</v>
      </c>
      <c r="O79" s="138">
        <f>N79*D79</f>
        <v>0</v>
      </c>
      <c r="P79" s="137">
        <v>0</v>
      </c>
      <c r="Q79" s="138">
        <f>P79*D79</f>
        <v>0</v>
      </c>
      <c r="R79" s="137">
        <v>4</v>
      </c>
      <c r="S79" s="138">
        <f>R79*D79</f>
        <v>720</v>
      </c>
    </row>
    <row r="80" spans="1:19" ht="15" customHeight="1" x14ac:dyDescent="0.3">
      <c r="A80" s="140">
        <v>1728</v>
      </c>
      <c r="B80" s="141" t="s">
        <v>1612</v>
      </c>
      <c r="C80" s="137" t="s">
        <v>529</v>
      </c>
      <c r="D80" s="138">
        <v>30</v>
      </c>
      <c r="E80" s="138">
        <v>600</v>
      </c>
      <c r="F80" s="137">
        <v>0</v>
      </c>
      <c r="G80" s="138">
        <f t="shared" si="3"/>
        <v>0</v>
      </c>
      <c r="H80" s="137">
        <v>0</v>
      </c>
      <c r="I80" s="138">
        <f t="shared" si="4"/>
        <v>0</v>
      </c>
      <c r="J80" s="137">
        <v>0</v>
      </c>
      <c r="K80" s="138">
        <f t="shared" si="5"/>
        <v>0</v>
      </c>
      <c r="L80" s="137">
        <v>0</v>
      </c>
      <c r="M80" s="138">
        <f>L80*D80</f>
        <v>0</v>
      </c>
      <c r="N80" s="137">
        <v>0</v>
      </c>
      <c r="O80" s="138">
        <f>N80*D80</f>
        <v>0</v>
      </c>
      <c r="P80" s="137">
        <v>0</v>
      </c>
      <c r="Q80" s="138">
        <f>P80*D80</f>
        <v>0</v>
      </c>
      <c r="R80" s="137">
        <v>20</v>
      </c>
      <c r="S80" s="138">
        <f>R80*D80</f>
        <v>600</v>
      </c>
    </row>
    <row r="81" spans="1:19" ht="15" customHeight="1" x14ac:dyDescent="0.3">
      <c r="A81" s="140">
        <v>1729</v>
      </c>
      <c r="B81" s="141" t="s">
        <v>1613</v>
      </c>
      <c r="C81" s="137" t="s">
        <v>529</v>
      </c>
      <c r="D81" s="138">
        <v>70</v>
      </c>
      <c r="E81" s="138">
        <v>630</v>
      </c>
      <c r="F81" s="137">
        <v>0</v>
      </c>
      <c r="G81" s="138">
        <f t="shared" si="3"/>
        <v>0</v>
      </c>
      <c r="H81" s="137">
        <v>0</v>
      </c>
      <c r="I81" s="138">
        <f t="shared" si="4"/>
        <v>0</v>
      </c>
      <c r="J81" s="137">
        <v>0</v>
      </c>
      <c r="K81" s="138">
        <f t="shared" si="5"/>
        <v>0</v>
      </c>
      <c r="L81" s="137">
        <v>0</v>
      </c>
      <c r="M81" s="138">
        <f>L81*D81</f>
        <v>0</v>
      </c>
      <c r="N81" s="137">
        <v>0</v>
      </c>
      <c r="O81" s="138">
        <f>N81*D81</f>
        <v>0</v>
      </c>
      <c r="P81" s="137">
        <v>9</v>
      </c>
      <c r="Q81" s="138">
        <f>P81*D81</f>
        <v>630</v>
      </c>
      <c r="R81" s="137">
        <v>0</v>
      </c>
      <c r="S81" s="138">
        <f>R81*D81</f>
        <v>0</v>
      </c>
    </row>
    <row r="82" spans="1:19" ht="15" customHeight="1" x14ac:dyDescent="0.3">
      <c r="A82" s="140">
        <v>1730</v>
      </c>
      <c r="B82" s="141" t="s">
        <v>1614</v>
      </c>
      <c r="C82" s="137" t="s">
        <v>529</v>
      </c>
      <c r="D82" s="138">
        <v>180</v>
      </c>
      <c r="E82" s="138">
        <v>720</v>
      </c>
      <c r="F82" s="137">
        <v>0</v>
      </c>
      <c r="G82" s="138">
        <f t="shared" si="3"/>
        <v>0</v>
      </c>
      <c r="H82" s="137">
        <v>0</v>
      </c>
      <c r="I82" s="138">
        <f t="shared" si="4"/>
        <v>0</v>
      </c>
      <c r="J82" s="137">
        <v>0</v>
      </c>
      <c r="K82" s="138">
        <f t="shared" si="5"/>
        <v>0</v>
      </c>
      <c r="L82" s="137">
        <v>0</v>
      </c>
      <c r="M82" s="138">
        <f>L82*D82</f>
        <v>0</v>
      </c>
      <c r="N82" s="137">
        <v>0</v>
      </c>
      <c r="O82" s="138">
        <f>N82*D82</f>
        <v>0</v>
      </c>
      <c r="P82" s="137">
        <v>0</v>
      </c>
      <c r="Q82" s="138">
        <f>P82*D82</f>
        <v>0</v>
      </c>
      <c r="R82" s="137">
        <v>4</v>
      </c>
      <c r="S82" s="138">
        <f>R82*D82</f>
        <v>720</v>
      </c>
    </row>
    <row r="83" spans="1:19" ht="15" customHeight="1" x14ac:dyDescent="0.3">
      <c r="A83" s="140">
        <v>1731</v>
      </c>
      <c r="B83" s="141" t="s">
        <v>1615</v>
      </c>
      <c r="C83" s="137" t="s">
        <v>529</v>
      </c>
      <c r="D83" s="138">
        <v>20</v>
      </c>
      <c r="E83" s="138">
        <v>200</v>
      </c>
      <c r="F83" s="137">
        <v>0</v>
      </c>
      <c r="G83" s="138">
        <f t="shared" si="3"/>
        <v>0</v>
      </c>
      <c r="H83" s="137">
        <v>10</v>
      </c>
      <c r="I83" s="138">
        <f t="shared" si="4"/>
        <v>200</v>
      </c>
      <c r="J83" s="137">
        <v>0</v>
      </c>
      <c r="K83" s="138">
        <f t="shared" si="5"/>
        <v>0</v>
      </c>
      <c r="L83" s="137">
        <v>0</v>
      </c>
      <c r="M83" s="138">
        <f>L83*D83</f>
        <v>0</v>
      </c>
      <c r="N83" s="137">
        <v>0</v>
      </c>
      <c r="O83" s="138">
        <f>N83*D83</f>
        <v>0</v>
      </c>
      <c r="P83" s="137">
        <v>0</v>
      </c>
      <c r="Q83" s="138">
        <f>P83*D83</f>
        <v>0</v>
      </c>
      <c r="R83" s="137">
        <v>0</v>
      </c>
      <c r="S83" s="138">
        <f>R83*D83</f>
        <v>0</v>
      </c>
    </row>
    <row r="84" spans="1:19" x14ac:dyDescent="0.3">
      <c r="A84" s="140">
        <v>1732</v>
      </c>
      <c r="B84" s="141" t="s">
        <v>1616</v>
      </c>
      <c r="C84" s="137" t="s">
        <v>529</v>
      </c>
      <c r="D84" s="138">
        <v>22</v>
      </c>
      <c r="E84" s="138">
        <v>132</v>
      </c>
      <c r="F84" s="137">
        <v>0</v>
      </c>
      <c r="G84" s="138">
        <f t="shared" si="3"/>
        <v>0</v>
      </c>
      <c r="H84" s="137">
        <v>0</v>
      </c>
      <c r="I84" s="138">
        <f t="shared" si="4"/>
        <v>0</v>
      </c>
      <c r="J84" s="137">
        <v>0</v>
      </c>
      <c r="K84" s="138">
        <f t="shared" si="5"/>
        <v>0</v>
      </c>
      <c r="L84" s="137">
        <v>6</v>
      </c>
      <c r="M84" s="138">
        <f>L84*D84</f>
        <v>132</v>
      </c>
      <c r="N84" s="137">
        <v>0</v>
      </c>
      <c r="O84" s="138">
        <f>N84*D84</f>
        <v>0</v>
      </c>
      <c r="P84" s="137">
        <v>0</v>
      </c>
      <c r="Q84" s="138">
        <f>P84*D84</f>
        <v>0</v>
      </c>
      <c r="R84" s="137">
        <v>0</v>
      </c>
      <c r="S84" s="138">
        <f>R84*D84</f>
        <v>0</v>
      </c>
    </row>
    <row r="85" spans="1:19" x14ac:dyDescent="0.3">
      <c r="A85" s="140">
        <v>1733</v>
      </c>
      <c r="B85" s="141" t="s">
        <v>1617</v>
      </c>
      <c r="C85" s="137" t="s">
        <v>529</v>
      </c>
      <c r="D85" s="138">
        <v>43</v>
      </c>
      <c r="E85" s="138">
        <v>172</v>
      </c>
      <c r="F85" s="137">
        <v>0</v>
      </c>
      <c r="G85" s="138">
        <f t="shared" si="3"/>
        <v>0</v>
      </c>
      <c r="H85" s="137">
        <v>0</v>
      </c>
      <c r="I85" s="138">
        <f t="shared" si="4"/>
        <v>0</v>
      </c>
      <c r="J85" s="137">
        <v>0</v>
      </c>
      <c r="K85" s="138">
        <f t="shared" si="5"/>
        <v>0</v>
      </c>
      <c r="L85" s="137">
        <v>4</v>
      </c>
      <c r="M85" s="138">
        <f>L85*D85</f>
        <v>172</v>
      </c>
      <c r="N85" s="137">
        <v>0</v>
      </c>
      <c r="O85" s="138">
        <f>N85*D85</f>
        <v>0</v>
      </c>
      <c r="P85" s="137">
        <v>0</v>
      </c>
      <c r="Q85" s="138">
        <f>P85*D85</f>
        <v>0</v>
      </c>
      <c r="R85" s="137">
        <v>0</v>
      </c>
      <c r="S85" s="138">
        <f>R85*D85</f>
        <v>0</v>
      </c>
    </row>
    <row r="86" spans="1:19" x14ac:dyDescent="0.3">
      <c r="A86" s="140">
        <v>1734</v>
      </c>
      <c r="B86" s="141" t="s">
        <v>1618</v>
      </c>
      <c r="C86" s="137" t="s">
        <v>1576</v>
      </c>
      <c r="D86" s="138">
        <v>26</v>
      </c>
      <c r="E86" s="138">
        <v>1300</v>
      </c>
      <c r="F86" s="137">
        <v>20</v>
      </c>
      <c r="G86" s="138">
        <f t="shared" si="3"/>
        <v>520</v>
      </c>
      <c r="H86" s="137">
        <v>0</v>
      </c>
      <c r="I86" s="138">
        <f t="shared" si="4"/>
        <v>0</v>
      </c>
      <c r="J86" s="137">
        <v>30</v>
      </c>
      <c r="K86" s="138">
        <f t="shared" si="5"/>
        <v>780</v>
      </c>
      <c r="L86" s="137">
        <v>0</v>
      </c>
      <c r="M86" s="138">
        <f>L86*D86</f>
        <v>0</v>
      </c>
      <c r="N86" s="137">
        <v>0</v>
      </c>
      <c r="O86" s="138">
        <f>N86*D86</f>
        <v>0</v>
      </c>
      <c r="P86" s="137">
        <v>0</v>
      </c>
      <c r="Q86" s="138">
        <f>P86*D86</f>
        <v>0</v>
      </c>
      <c r="R86" s="137">
        <v>0</v>
      </c>
      <c r="S86" s="138">
        <f>R86*D86</f>
        <v>0</v>
      </c>
    </row>
    <row r="87" spans="1:19" x14ac:dyDescent="0.3">
      <c r="A87" s="140">
        <v>1735</v>
      </c>
      <c r="B87" s="141" t="s">
        <v>1619</v>
      </c>
      <c r="C87" s="137" t="s">
        <v>1576</v>
      </c>
      <c r="D87" s="138">
        <v>26</v>
      </c>
      <c r="E87" s="138">
        <v>1040</v>
      </c>
      <c r="F87" s="137">
        <v>10</v>
      </c>
      <c r="G87" s="138">
        <f t="shared" si="3"/>
        <v>260</v>
      </c>
      <c r="H87" s="137">
        <v>0</v>
      </c>
      <c r="I87" s="138">
        <f t="shared" si="4"/>
        <v>0</v>
      </c>
      <c r="J87" s="137">
        <v>30</v>
      </c>
      <c r="K87" s="138">
        <f t="shared" si="5"/>
        <v>780</v>
      </c>
      <c r="L87" s="137">
        <v>0</v>
      </c>
      <c r="M87" s="138">
        <f>L87*D87</f>
        <v>0</v>
      </c>
      <c r="N87" s="137">
        <v>0</v>
      </c>
      <c r="O87" s="138">
        <f>N87*D87</f>
        <v>0</v>
      </c>
      <c r="P87" s="137">
        <v>0</v>
      </c>
      <c r="Q87" s="138">
        <f>P87*D87</f>
        <v>0</v>
      </c>
      <c r="R87" s="137">
        <v>0</v>
      </c>
      <c r="S87" s="138">
        <f>R87*D87</f>
        <v>0</v>
      </c>
    </row>
    <row r="88" spans="1:19" x14ac:dyDescent="0.3">
      <c r="A88" s="140">
        <v>1736</v>
      </c>
      <c r="B88" s="141" t="s">
        <v>1620</v>
      </c>
      <c r="C88" s="137" t="s">
        <v>529</v>
      </c>
      <c r="D88" s="138">
        <v>53</v>
      </c>
      <c r="E88" s="138">
        <v>1060</v>
      </c>
      <c r="F88" s="137">
        <v>0</v>
      </c>
      <c r="G88" s="138">
        <f t="shared" si="3"/>
        <v>0</v>
      </c>
      <c r="H88" s="137">
        <v>0</v>
      </c>
      <c r="I88" s="138">
        <f t="shared" si="4"/>
        <v>0</v>
      </c>
      <c r="J88" s="137">
        <v>0</v>
      </c>
      <c r="K88" s="138">
        <f t="shared" si="5"/>
        <v>0</v>
      </c>
      <c r="L88" s="137">
        <v>20</v>
      </c>
      <c r="M88" s="138">
        <f>L88*D88</f>
        <v>1060</v>
      </c>
      <c r="N88" s="137">
        <v>0</v>
      </c>
      <c r="O88" s="138">
        <f>N88*D88</f>
        <v>0</v>
      </c>
      <c r="P88" s="137">
        <v>0</v>
      </c>
      <c r="Q88" s="138">
        <f>P88*D88</f>
        <v>0</v>
      </c>
      <c r="R88" s="137">
        <v>0</v>
      </c>
      <c r="S88" s="138">
        <f>R88*D88</f>
        <v>0</v>
      </c>
    </row>
    <row r="89" spans="1:19" ht="15" customHeight="1" x14ac:dyDescent="0.3">
      <c r="A89" s="140">
        <v>1737</v>
      </c>
      <c r="B89" s="141" t="s">
        <v>1621</v>
      </c>
      <c r="C89" s="137" t="s">
        <v>529</v>
      </c>
      <c r="D89" s="138">
        <v>230</v>
      </c>
      <c r="E89" s="138">
        <v>920</v>
      </c>
      <c r="F89" s="137">
        <v>0</v>
      </c>
      <c r="G89" s="138">
        <f t="shared" si="3"/>
        <v>0</v>
      </c>
      <c r="H89" s="137">
        <v>0</v>
      </c>
      <c r="I89" s="138">
        <f t="shared" si="4"/>
        <v>0</v>
      </c>
      <c r="J89" s="137">
        <v>0</v>
      </c>
      <c r="K89" s="138">
        <f t="shared" si="5"/>
        <v>0</v>
      </c>
      <c r="L89" s="137">
        <v>0</v>
      </c>
      <c r="M89" s="138">
        <f>L89*D89</f>
        <v>0</v>
      </c>
      <c r="N89" s="137">
        <v>0</v>
      </c>
      <c r="O89" s="138">
        <f>N89*D89</f>
        <v>0</v>
      </c>
      <c r="P89" s="137">
        <v>0</v>
      </c>
      <c r="Q89" s="138">
        <f>P89*D89</f>
        <v>0</v>
      </c>
      <c r="R89" s="137">
        <v>4</v>
      </c>
      <c r="S89" s="138">
        <f>R89*D89</f>
        <v>920</v>
      </c>
    </row>
    <row r="90" spans="1:19" ht="15" customHeight="1" x14ac:dyDescent="0.3">
      <c r="A90" s="140">
        <v>1738</v>
      </c>
      <c r="B90" s="141" t="s">
        <v>1622</v>
      </c>
      <c r="C90" s="137" t="s">
        <v>529</v>
      </c>
      <c r="D90" s="138">
        <v>90</v>
      </c>
      <c r="E90" s="138">
        <v>900</v>
      </c>
      <c r="F90" s="137">
        <v>0</v>
      </c>
      <c r="G90" s="138">
        <f t="shared" si="3"/>
        <v>0</v>
      </c>
      <c r="H90" s="137">
        <v>10</v>
      </c>
      <c r="I90" s="138">
        <f t="shared" si="4"/>
        <v>900</v>
      </c>
      <c r="J90" s="137">
        <v>0</v>
      </c>
      <c r="K90" s="138">
        <f t="shared" si="5"/>
        <v>0</v>
      </c>
      <c r="L90" s="137">
        <v>0</v>
      </c>
      <c r="M90" s="138">
        <f>L90*D90</f>
        <v>0</v>
      </c>
      <c r="N90" s="137">
        <v>0</v>
      </c>
      <c r="O90" s="138">
        <f>N90*D90</f>
        <v>0</v>
      </c>
      <c r="P90" s="137">
        <v>0</v>
      </c>
      <c r="Q90" s="138">
        <f>P90*D90</f>
        <v>0</v>
      </c>
      <c r="R90" s="137">
        <v>0</v>
      </c>
      <c r="S90" s="138">
        <f>R90*D90</f>
        <v>0</v>
      </c>
    </row>
    <row r="91" spans="1:19" ht="15" customHeight="1" x14ac:dyDescent="0.3">
      <c r="A91" s="140">
        <v>1739</v>
      </c>
      <c r="B91" s="141" t="s">
        <v>1623</v>
      </c>
      <c r="C91" s="137" t="s">
        <v>529</v>
      </c>
      <c r="D91" s="138">
        <v>300</v>
      </c>
      <c r="E91" s="138">
        <v>1800</v>
      </c>
      <c r="F91" s="137">
        <v>0</v>
      </c>
      <c r="G91" s="138">
        <f t="shared" si="3"/>
        <v>0</v>
      </c>
      <c r="H91" s="137">
        <v>0</v>
      </c>
      <c r="I91" s="138">
        <f t="shared" si="4"/>
        <v>0</v>
      </c>
      <c r="J91" s="137">
        <v>0</v>
      </c>
      <c r="K91" s="138">
        <f t="shared" si="5"/>
        <v>0</v>
      </c>
      <c r="L91" s="137">
        <v>0</v>
      </c>
      <c r="M91" s="138">
        <f>L91*D91</f>
        <v>0</v>
      </c>
      <c r="N91" s="137">
        <v>0</v>
      </c>
      <c r="O91" s="138">
        <f>N91*D91</f>
        <v>0</v>
      </c>
      <c r="P91" s="137">
        <v>0</v>
      </c>
      <c r="Q91" s="138">
        <f>P91*D91</f>
        <v>0</v>
      </c>
      <c r="R91" s="137">
        <v>6</v>
      </c>
      <c r="S91" s="138">
        <f>R91*D91</f>
        <v>1800</v>
      </c>
    </row>
    <row r="92" spans="1:19" ht="15" customHeight="1" x14ac:dyDescent="0.3">
      <c r="A92" s="140">
        <v>1740</v>
      </c>
      <c r="B92" s="141" t="s">
        <v>1624</v>
      </c>
      <c r="C92" s="137" t="s">
        <v>529</v>
      </c>
      <c r="D92" s="138">
        <v>300</v>
      </c>
      <c r="E92" s="138">
        <v>1800</v>
      </c>
      <c r="F92" s="137">
        <v>0</v>
      </c>
      <c r="G92" s="138">
        <f t="shared" si="3"/>
        <v>0</v>
      </c>
      <c r="H92" s="137">
        <v>0</v>
      </c>
      <c r="I92" s="138">
        <f t="shared" si="4"/>
        <v>0</v>
      </c>
      <c r="J92" s="137">
        <v>0</v>
      </c>
      <c r="K92" s="138">
        <f t="shared" si="5"/>
        <v>0</v>
      </c>
      <c r="L92" s="137">
        <v>0</v>
      </c>
      <c r="M92" s="138">
        <f>L92*D92</f>
        <v>0</v>
      </c>
      <c r="N92" s="137">
        <v>0</v>
      </c>
      <c r="O92" s="138">
        <f>N92*D92</f>
        <v>0</v>
      </c>
      <c r="P92" s="137">
        <v>0</v>
      </c>
      <c r="Q92" s="138">
        <f>P92*D92</f>
        <v>0</v>
      </c>
      <c r="R92" s="137">
        <v>6</v>
      </c>
      <c r="S92" s="138">
        <f>R92*D92</f>
        <v>1800</v>
      </c>
    </row>
    <row r="93" spans="1:19" ht="15" customHeight="1" x14ac:dyDescent="0.3">
      <c r="A93" s="140">
        <v>1741</v>
      </c>
      <c r="B93" s="141" t="s">
        <v>1625</v>
      </c>
      <c r="C93" s="137" t="s">
        <v>529</v>
      </c>
      <c r="D93" s="138">
        <v>180</v>
      </c>
      <c r="E93" s="138">
        <v>1080</v>
      </c>
      <c r="F93" s="137">
        <v>0</v>
      </c>
      <c r="G93" s="138">
        <f t="shared" si="3"/>
        <v>0</v>
      </c>
      <c r="H93" s="137">
        <v>0</v>
      </c>
      <c r="I93" s="138">
        <f t="shared" si="4"/>
        <v>0</v>
      </c>
      <c r="J93" s="137">
        <v>0</v>
      </c>
      <c r="K93" s="138">
        <f t="shared" si="5"/>
        <v>0</v>
      </c>
      <c r="L93" s="137">
        <v>0</v>
      </c>
      <c r="M93" s="138">
        <f>L93*D93</f>
        <v>0</v>
      </c>
      <c r="N93" s="137">
        <v>0</v>
      </c>
      <c r="O93" s="138">
        <f>N93*D93</f>
        <v>0</v>
      </c>
      <c r="P93" s="137">
        <v>0</v>
      </c>
      <c r="Q93" s="138">
        <f>P93*D93</f>
        <v>0</v>
      </c>
      <c r="R93" s="137">
        <v>6</v>
      </c>
      <c r="S93" s="138">
        <f>R93*D93</f>
        <v>1080</v>
      </c>
    </row>
    <row r="94" spans="1:19" ht="15" customHeight="1" x14ac:dyDescent="0.3">
      <c r="A94" s="140">
        <v>1742</v>
      </c>
      <c r="B94" s="141" t="s">
        <v>1626</v>
      </c>
      <c r="C94" s="137" t="s">
        <v>529</v>
      </c>
      <c r="D94" s="138">
        <v>95</v>
      </c>
      <c r="E94" s="138">
        <v>570</v>
      </c>
      <c r="F94" s="137">
        <v>0</v>
      </c>
      <c r="G94" s="138">
        <f t="shared" si="3"/>
        <v>0</v>
      </c>
      <c r="H94" s="137">
        <v>0</v>
      </c>
      <c r="I94" s="138">
        <f t="shared" si="4"/>
        <v>0</v>
      </c>
      <c r="J94" s="137">
        <v>0</v>
      </c>
      <c r="K94" s="138">
        <f t="shared" si="5"/>
        <v>0</v>
      </c>
      <c r="L94" s="137">
        <v>0</v>
      </c>
      <c r="M94" s="138">
        <f>L94*D94</f>
        <v>0</v>
      </c>
      <c r="N94" s="137">
        <v>0</v>
      </c>
      <c r="O94" s="138">
        <f>N94*D94</f>
        <v>0</v>
      </c>
      <c r="P94" s="137">
        <v>0</v>
      </c>
      <c r="Q94" s="138">
        <f>P94*D94</f>
        <v>0</v>
      </c>
      <c r="R94" s="137">
        <v>6</v>
      </c>
      <c r="S94" s="138">
        <f>R94*D94</f>
        <v>570</v>
      </c>
    </row>
    <row r="95" spans="1:19" ht="15" customHeight="1" x14ac:dyDescent="0.3">
      <c r="A95" s="140">
        <v>1743</v>
      </c>
      <c r="B95" s="141" t="s">
        <v>1627</v>
      </c>
      <c r="C95" s="137" t="s">
        <v>529</v>
      </c>
      <c r="D95" s="138">
        <v>110</v>
      </c>
      <c r="E95" s="138">
        <v>660</v>
      </c>
      <c r="F95" s="137">
        <v>0</v>
      </c>
      <c r="G95" s="138">
        <f t="shared" si="3"/>
        <v>0</v>
      </c>
      <c r="H95" s="137">
        <v>0</v>
      </c>
      <c r="I95" s="138">
        <f t="shared" si="4"/>
        <v>0</v>
      </c>
      <c r="J95" s="137">
        <v>0</v>
      </c>
      <c r="K95" s="138">
        <f t="shared" si="5"/>
        <v>0</v>
      </c>
      <c r="L95" s="137">
        <v>0</v>
      </c>
      <c r="M95" s="138">
        <f>L95*D95</f>
        <v>0</v>
      </c>
      <c r="N95" s="137">
        <v>0</v>
      </c>
      <c r="O95" s="138">
        <f>N95*D95</f>
        <v>0</v>
      </c>
      <c r="P95" s="137">
        <v>0</v>
      </c>
      <c r="Q95" s="138">
        <f>P95*D95</f>
        <v>0</v>
      </c>
      <c r="R95" s="137">
        <v>6</v>
      </c>
      <c r="S95" s="138">
        <f>R95*D95</f>
        <v>660</v>
      </c>
    </row>
    <row r="96" spans="1:19" ht="15" customHeight="1" x14ac:dyDescent="0.3">
      <c r="A96" s="140">
        <v>1744</v>
      </c>
      <c r="B96" s="141" t="s">
        <v>1628</v>
      </c>
      <c r="C96" s="137" t="s">
        <v>529</v>
      </c>
      <c r="D96" s="138">
        <v>350</v>
      </c>
      <c r="E96" s="138">
        <v>2100</v>
      </c>
      <c r="F96" s="137">
        <v>0</v>
      </c>
      <c r="G96" s="138">
        <f t="shared" si="3"/>
        <v>0</v>
      </c>
      <c r="H96" s="137">
        <v>0</v>
      </c>
      <c r="I96" s="138">
        <f t="shared" si="4"/>
        <v>0</v>
      </c>
      <c r="J96" s="137">
        <v>0</v>
      </c>
      <c r="K96" s="138">
        <f t="shared" si="5"/>
        <v>0</v>
      </c>
      <c r="L96" s="137">
        <v>0</v>
      </c>
      <c r="M96" s="138">
        <f>L96*D96</f>
        <v>0</v>
      </c>
      <c r="N96" s="137">
        <v>0</v>
      </c>
      <c r="O96" s="138">
        <f>N96*D96</f>
        <v>0</v>
      </c>
      <c r="P96" s="137">
        <v>0</v>
      </c>
      <c r="Q96" s="138">
        <f>P96*D96</f>
        <v>0</v>
      </c>
      <c r="R96" s="137">
        <v>6</v>
      </c>
      <c r="S96" s="138">
        <f>R96*D96</f>
        <v>2100</v>
      </c>
    </row>
    <row r="97" spans="1:19" ht="15" customHeight="1" x14ac:dyDescent="0.3">
      <c r="A97" s="140">
        <v>1745</v>
      </c>
      <c r="B97" s="141" t="s">
        <v>1629</v>
      </c>
      <c r="C97" s="137" t="s">
        <v>529</v>
      </c>
      <c r="D97" s="138">
        <v>310</v>
      </c>
      <c r="E97" s="138">
        <v>6200</v>
      </c>
      <c r="F97" s="137">
        <v>0</v>
      </c>
      <c r="G97" s="138">
        <f t="shared" si="3"/>
        <v>0</v>
      </c>
      <c r="H97" s="137">
        <v>0</v>
      </c>
      <c r="I97" s="138">
        <f t="shared" si="4"/>
        <v>0</v>
      </c>
      <c r="J97" s="137">
        <v>0</v>
      </c>
      <c r="K97" s="138">
        <f t="shared" si="5"/>
        <v>0</v>
      </c>
      <c r="L97" s="137">
        <v>0</v>
      </c>
      <c r="M97" s="138">
        <f>L97*D97</f>
        <v>0</v>
      </c>
      <c r="N97" s="137">
        <v>0</v>
      </c>
      <c r="O97" s="138">
        <f>N97*D97</f>
        <v>0</v>
      </c>
      <c r="P97" s="137">
        <v>0</v>
      </c>
      <c r="Q97" s="138">
        <f>P97*D97</f>
        <v>0</v>
      </c>
      <c r="R97" s="137">
        <v>20</v>
      </c>
      <c r="S97" s="138">
        <f>R97*D97</f>
        <v>6200</v>
      </c>
    </row>
    <row r="98" spans="1:19" ht="15" customHeight="1" x14ac:dyDescent="0.3">
      <c r="A98" s="140">
        <v>1746</v>
      </c>
      <c r="B98" s="141" t="s">
        <v>1630</v>
      </c>
      <c r="C98" s="137" t="s">
        <v>529</v>
      </c>
      <c r="D98" s="138">
        <v>280</v>
      </c>
      <c r="E98" s="138">
        <v>1680</v>
      </c>
      <c r="F98" s="137">
        <v>0</v>
      </c>
      <c r="G98" s="138">
        <f t="shared" si="3"/>
        <v>0</v>
      </c>
      <c r="H98" s="137">
        <v>0</v>
      </c>
      <c r="I98" s="138">
        <f t="shared" si="4"/>
        <v>0</v>
      </c>
      <c r="J98" s="137">
        <v>0</v>
      </c>
      <c r="K98" s="138">
        <f t="shared" si="5"/>
        <v>0</v>
      </c>
      <c r="L98" s="137">
        <v>0</v>
      </c>
      <c r="M98" s="138">
        <f>L98*D98</f>
        <v>0</v>
      </c>
      <c r="N98" s="137">
        <v>0</v>
      </c>
      <c r="O98" s="138">
        <f>N98*D98</f>
        <v>0</v>
      </c>
      <c r="P98" s="137">
        <v>0</v>
      </c>
      <c r="Q98" s="138">
        <f>P98*D98</f>
        <v>0</v>
      </c>
      <c r="R98" s="137">
        <v>6</v>
      </c>
      <c r="S98" s="138">
        <f>R98*D98</f>
        <v>1680</v>
      </c>
    </row>
    <row r="99" spans="1:19" ht="15" customHeight="1" x14ac:dyDescent="0.3">
      <c r="A99" s="140">
        <v>1747</v>
      </c>
      <c r="B99" s="141" t="s">
        <v>1631</v>
      </c>
      <c r="C99" s="137" t="s">
        <v>529</v>
      </c>
      <c r="D99" s="138">
        <v>77</v>
      </c>
      <c r="E99" s="138">
        <v>770</v>
      </c>
      <c r="F99" s="137">
        <v>0</v>
      </c>
      <c r="G99" s="138">
        <f t="shared" si="3"/>
        <v>0</v>
      </c>
      <c r="H99" s="137">
        <v>10</v>
      </c>
      <c r="I99" s="138">
        <f t="shared" si="4"/>
        <v>770</v>
      </c>
      <c r="J99" s="137">
        <v>0</v>
      </c>
      <c r="K99" s="138">
        <f t="shared" si="5"/>
        <v>0</v>
      </c>
      <c r="L99" s="137">
        <v>0</v>
      </c>
      <c r="M99" s="138">
        <f>L99*D99</f>
        <v>0</v>
      </c>
      <c r="N99" s="137">
        <v>0</v>
      </c>
      <c r="O99" s="138">
        <f>N99*D99</f>
        <v>0</v>
      </c>
      <c r="P99" s="137">
        <v>0</v>
      </c>
      <c r="Q99" s="138">
        <f>P99*D99</f>
        <v>0</v>
      </c>
      <c r="R99" s="137">
        <v>0</v>
      </c>
      <c r="S99" s="138">
        <f>R99*D99</f>
        <v>0</v>
      </c>
    </row>
    <row r="100" spans="1:19" ht="15" customHeight="1" x14ac:dyDescent="0.3">
      <c r="A100" s="140">
        <v>1748</v>
      </c>
      <c r="B100" s="141" t="s">
        <v>1632</v>
      </c>
      <c r="C100" s="137" t="s">
        <v>529</v>
      </c>
      <c r="D100" s="138">
        <v>300</v>
      </c>
      <c r="E100" s="138">
        <v>1800</v>
      </c>
      <c r="F100" s="137">
        <v>0</v>
      </c>
      <c r="G100" s="138">
        <f t="shared" si="3"/>
        <v>0</v>
      </c>
      <c r="H100" s="137">
        <v>0</v>
      </c>
      <c r="I100" s="138">
        <f t="shared" si="4"/>
        <v>0</v>
      </c>
      <c r="J100" s="137">
        <v>0</v>
      </c>
      <c r="K100" s="138">
        <f t="shared" si="5"/>
        <v>0</v>
      </c>
      <c r="L100" s="137">
        <v>0</v>
      </c>
      <c r="M100" s="138">
        <f>L100*D100</f>
        <v>0</v>
      </c>
      <c r="N100" s="137">
        <v>0</v>
      </c>
      <c r="O100" s="138">
        <f>N100*D100</f>
        <v>0</v>
      </c>
      <c r="P100" s="137">
        <v>0</v>
      </c>
      <c r="Q100" s="138">
        <f>P100*D100</f>
        <v>0</v>
      </c>
      <c r="R100" s="137">
        <v>6</v>
      </c>
      <c r="S100" s="138">
        <f>R100*D100</f>
        <v>1800</v>
      </c>
    </row>
    <row r="101" spans="1:19" ht="15" customHeight="1" x14ac:dyDescent="0.3">
      <c r="A101" s="140">
        <v>1749</v>
      </c>
      <c r="B101" s="141" t="s">
        <v>1633</v>
      </c>
      <c r="C101" s="137" t="s">
        <v>529</v>
      </c>
      <c r="D101" s="138">
        <v>250</v>
      </c>
      <c r="E101" s="138">
        <v>1500</v>
      </c>
      <c r="F101" s="137">
        <v>0</v>
      </c>
      <c r="G101" s="138">
        <f t="shared" si="3"/>
        <v>0</v>
      </c>
      <c r="H101" s="137">
        <v>0</v>
      </c>
      <c r="I101" s="138">
        <f t="shared" si="4"/>
        <v>0</v>
      </c>
      <c r="J101" s="137">
        <v>0</v>
      </c>
      <c r="K101" s="138">
        <f t="shared" si="5"/>
        <v>0</v>
      </c>
      <c r="L101" s="137">
        <v>0</v>
      </c>
      <c r="M101" s="138">
        <f>L101*D101</f>
        <v>0</v>
      </c>
      <c r="N101" s="137">
        <v>0</v>
      </c>
      <c r="O101" s="138">
        <f>N101*D101</f>
        <v>0</v>
      </c>
      <c r="P101" s="137">
        <v>0</v>
      </c>
      <c r="Q101" s="138">
        <f>P101*D101</f>
        <v>0</v>
      </c>
      <c r="R101" s="137">
        <v>6</v>
      </c>
      <c r="S101" s="138">
        <f>R101*D101</f>
        <v>1500</v>
      </c>
    </row>
    <row r="102" spans="1:19" ht="15" customHeight="1" x14ac:dyDescent="0.3">
      <c r="A102" s="140">
        <v>1750</v>
      </c>
      <c r="B102" s="141" t="s">
        <v>1634</v>
      </c>
      <c r="C102" s="137" t="s">
        <v>1538</v>
      </c>
      <c r="D102" s="138">
        <v>220</v>
      </c>
      <c r="E102" s="138">
        <v>1320</v>
      </c>
      <c r="F102" s="137">
        <v>0</v>
      </c>
      <c r="G102" s="138">
        <f t="shared" si="3"/>
        <v>0</v>
      </c>
      <c r="H102" s="137">
        <v>0</v>
      </c>
      <c r="I102" s="138">
        <f t="shared" si="4"/>
        <v>0</v>
      </c>
      <c r="J102" s="137">
        <v>0</v>
      </c>
      <c r="K102" s="138">
        <f t="shared" si="5"/>
        <v>0</v>
      </c>
      <c r="L102" s="137">
        <v>0</v>
      </c>
      <c r="M102" s="138">
        <f>L102*D102</f>
        <v>0</v>
      </c>
      <c r="N102" s="137">
        <v>0</v>
      </c>
      <c r="O102" s="138">
        <f>N102*D102</f>
        <v>0</v>
      </c>
      <c r="P102" s="137">
        <v>0</v>
      </c>
      <c r="Q102" s="138">
        <f>P102*D102</f>
        <v>0</v>
      </c>
      <c r="R102" s="137">
        <v>6</v>
      </c>
      <c r="S102" s="138">
        <f>R102*D102</f>
        <v>1320</v>
      </c>
    </row>
    <row r="103" spans="1:19" ht="15" customHeight="1" x14ac:dyDescent="0.3">
      <c r="A103" s="140">
        <v>1751</v>
      </c>
      <c r="B103" s="141" t="s">
        <v>1635</v>
      </c>
      <c r="C103" s="137" t="s">
        <v>529</v>
      </c>
      <c r="D103" s="138">
        <v>130</v>
      </c>
      <c r="E103" s="138">
        <v>780</v>
      </c>
      <c r="F103" s="137">
        <v>0</v>
      </c>
      <c r="G103" s="138">
        <f t="shared" si="3"/>
        <v>0</v>
      </c>
      <c r="H103" s="137">
        <v>0</v>
      </c>
      <c r="I103" s="138">
        <f t="shared" si="4"/>
        <v>0</v>
      </c>
      <c r="J103" s="137">
        <v>0</v>
      </c>
      <c r="K103" s="138">
        <f t="shared" si="5"/>
        <v>0</v>
      </c>
      <c r="L103" s="137">
        <v>0</v>
      </c>
      <c r="M103" s="138">
        <f>L103*D103</f>
        <v>0</v>
      </c>
      <c r="N103" s="137">
        <v>0</v>
      </c>
      <c r="O103" s="138">
        <f>N103*D103</f>
        <v>0</v>
      </c>
      <c r="P103" s="137">
        <v>0</v>
      </c>
      <c r="Q103" s="138">
        <f>P103*D103</f>
        <v>0</v>
      </c>
      <c r="R103" s="137">
        <v>6</v>
      </c>
      <c r="S103" s="138">
        <f>R103*D103</f>
        <v>780</v>
      </c>
    </row>
    <row r="104" spans="1:19" x14ac:dyDescent="0.3">
      <c r="A104" s="140">
        <v>1752</v>
      </c>
      <c r="B104" s="141" t="s">
        <v>1636</v>
      </c>
      <c r="C104" s="137" t="s">
        <v>529</v>
      </c>
      <c r="D104" s="138">
        <v>170</v>
      </c>
      <c r="E104" s="138">
        <v>1020</v>
      </c>
      <c r="F104" s="137">
        <v>0</v>
      </c>
      <c r="G104" s="138">
        <f t="shared" si="3"/>
        <v>0</v>
      </c>
      <c r="H104" s="137">
        <v>0</v>
      </c>
      <c r="I104" s="138">
        <f t="shared" si="4"/>
        <v>0</v>
      </c>
      <c r="J104" s="137">
        <v>0</v>
      </c>
      <c r="K104" s="138">
        <f t="shared" si="5"/>
        <v>0</v>
      </c>
      <c r="L104" s="137">
        <v>0</v>
      </c>
      <c r="M104" s="138">
        <f>L104*D104</f>
        <v>0</v>
      </c>
      <c r="N104" s="137">
        <v>0</v>
      </c>
      <c r="O104" s="138">
        <f>N104*D104</f>
        <v>0</v>
      </c>
      <c r="P104" s="137">
        <v>0</v>
      </c>
      <c r="Q104" s="138">
        <f>P104*D104</f>
        <v>0</v>
      </c>
      <c r="R104" s="137">
        <v>6</v>
      </c>
      <c r="S104" s="138">
        <f>R104*D104</f>
        <v>1020</v>
      </c>
    </row>
    <row r="105" spans="1:19" x14ac:dyDescent="0.3">
      <c r="A105" s="140">
        <v>1753</v>
      </c>
      <c r="B105" s="141" t="s">
        <v>1637</v>
      </c>
      <c r="C105" s="137" t="s">
        <v>529</v>
      </c>
      <c r="D105" s="138">
        <v>95</v>
      </c>
      <c r="E105" s="138">
        <v>570</v>
      </c>
      <c r="F105" s="137">
        <v>0</v>
      </c>
      <c r="G105" s="138">
        <f t="shared" si="3"/>
        <v>0</v>
      </c>
      <c r="H105" s="137">
        <v>0</v>
      </c>
      <c r="I105" s="138">
        <f t="shared" si="4"/>
        <v>0</v>
      </c>
      <c r="J105" s="137">
        <v>0</v>
      </c>
      <c r="K105" s="138">
        <f t="shared" si="5"/>
        <v>0</v>
      </c>
      <c r="L105" s="137">
        <v>0</v>
      </c>
      <c r="M105" s="138">
        <f>L105*D105</f>
        <v>0</v>
      </c>
      <c r="N105" s="137">
        <v>0</v>
      </c>
      <c r="O105" s="138">
        <f>N105*D105</f>
        <v>0</v>
      </c>
      <c r="P105" s="137">
        <v>0</v>
      </c>
      <c r="Q105" s="138">
        <f>P105*D105</f>
        <v>0</v>
      </c>
      <c r="R105" s="137">
        <v>6</v>
      </c>
      <c r="S105" s="138">
        <f>R105*D105</f>
        <v>570</v>
      </c>
    </row>
    <row r="106" spans="1:19" x14ac:dyDescent="0.3">
      <c r="A106" s="140">
        <v>1754</v>
      </c>
      <c r="B106" s="141" t="s">
        <v>1638</v>
      </c>
      <c r="C106" s="137" t="s">
        <v>529</v>
      </c>
      <c r="D106" s="138">
        <v>172</v>
      </c>
      <c r="E106" s="138">
        <v>1548</v>
      </c>
      <c r="F106" s="137">
        <v>0</v>
      </c>
      <c r="G106" s="138">
        <f t="shared" si="3"/>
        <v>0</v>
      </c>
      <c r="H106" s="137">
        <v>0</v>
      </c>
      <c r="I106" s="138">
        <f t="shared" si="4"/>
        <v>0</v>
      </c>
      <c r="J106" s="137">
        <v>0</v>
      </c>
      <c r="K106" s="138">
        <f t="shared" si="5"/>
        <v>0</v>
      </c>
      <c r="L106" s="137">
        <v>0</v>
      </c>
      <c r="M106" s="138">
        <f>L106*D106</f>
        <v>0</v>
      </c>
      <c r="N106" s="137">
        <v>0</v>
      </c>
      <c r="O106" s="138">
        <f>N106*D106</f>
        <v>0</v>
      </c>
      <c r="P106" s="137">
        <v>9</v>
      </c>
      <c r="Q106" s="138">
        <f>P106*D106</f>
        <v>1548</v>
      </c>
      <c r="R106" s="137">
        <v>0</v>
      </c>
      <c r="S106" s="138">
        <f>R106*D106</f>
        <v>0</v>
      </c>
    </row>
    <row r="107" spans="1:19" x14ac:dyDescent="0.3">
      <c r="A107" s="140">
        <v>1755</v>
      </c>
      <c r="B107" s="141" t="s">
        <v>1639</v>
      </c>
      <c r="C107" s="137" t="s">
        <v>529</v>
      </c>
      <c r="D107" s="138">
        <v>185</v>
      </c>
      <c r="E107" s="138">
        <v>3330</v>
      </c>
      <c r="F107" s="137">
        <v>0</v>
      </c>
      <c r="G107" s="138">
        <f t="shared" si="3"/>
        <v>0</v>
      </c>
      <c r="H107" s="137">
        <v>0</v>
      </c>
      <c r="I107" s="138">
        <f t="shared" si="4"/>
        <v>0</v>
      </c>
      <c r="J107" s="137">
        <v>0</v>
      </c>
      <c r="K107" s="138">
        <f t="shared" si="5"/>
        <v>0</v>
      </c>
      <c r="L107" s="137">
        <v>0</v>
      </c>
      <c r="M107" s="138">
        <f>L107*D107</f>
        <v>0</v>
      </c>
      <c r="N107" s="137">
        <v>0</v>
      </c>
      <c r="O107" s="138">
        <f>N107*D107</f>
        <v>0</v>
      </c>
      <c r="P107" s="137">
        <v>0</v>
      </c>
      <c r="Q107" s="138">
        <f>P107*D107</f>
        <v>0</v>
      </c>
      <c r="R107" s="137">
        <v>18</v>
      </c>
      <c r="S107" s="138">
        <f>R107*D107</f>
        <v>3330</v>
      </c>
    </row>
    <row r="108" spans="1:19" x14ac:dyDescent="0.3">
      <c r="A108" s="140">
        <v>1756</v>
      </c>
      <c r="B108" s="141" t="s">
        <v>1640</v>
      </c>
      <c r="C108" s="137" t="s">
        <v>529</v>
      </c>
      <c r="D108" s="138">
        <v>230</v>
      </c>
      <c r="E108" s="138">
        <v>1380</v>
      </c>
      <c r="F108" s="137">
        <v>0</v>
      </c>
      <c r="G108" s="138">
        <f t="shared" si="3"/>
        <v>0</v>
      </c>
      <c r="H108" s="137">
        <v>0</v>
      </c>
      <c r="I108" s="138">
        <f t="shared" si="4"/>
        <v>0</v>
      </c>
      <c r="J108" s="137">
        <v>0</v>
      </c>
      <c r="K108" s="138">
        <f t="shared" si="5"/>
        <v>0</v>
      </c>
      <c r="L108" s="137">
        <v>0</v>
      </c>
      <c r="M108" s="138">
        <f>L108*D108</f>
        <v>0</v>
      </c>
      <c r="N108" s="137">
        <v>0</v>
      </c>
      <c r="O108" s="138">
        <f>N108*D108</f>
        <v>0</v>
      </c>
      <c r="P108" s="137">
        <v>0</v>
      </c>
      <c r="Q108" s="138">
        <f>P108*D108</f>
        <v>0</v>
      </c>
      <c r="R108" s="137">
        <v>6</v>
      </c>
      <c r="S108" s="138">
        <f>R108*D108</f>
        <v>1380</v>
      </c>
    </row>
    <row r="109" spans="1:19" x14ac:dyDescent="0.3">
      <c r="A109" s="140">
        <v>1757</v>
      </c>
      <c r="B109" s="141" t="s">
        <v>1641</v>
      </c>
      <c r="C109" s="137" t="s">
        <v>529</v>
      </c>
      <c r="D109" s="138">
        <v>25</v>
      </c>
      <c r="E109" s="138">
        <v>100</v>
      </c>
      <c r="F109" s="137">
        <v>0</v>
      </c>
      <c r="G109" s="138">
        <f t="shared" si="3"/>
        <v>0</v>
      </c>
      <c r="H109" s="137">
        <v>0</v>
      </c>
      <c r="I109" s="138">
        <f t="shared" si="4"/>
        <v>0</v>
      </c>
      <c r="J109" s="137">
        <v>0</v>
      </c>
      <c r="K109" s="138">
        <f t="shared" si="5"/>
        <v>0</v>
      </c>
      <c r="L109" s="137">
        <v>0</v>
      </c>
      <c r="M109" s="138">
        <f>L109*D109</f>
        <v>0</v>
      </c>
      <c r="N109" s="137">
        <v>0</v>
      </c>
      <c r="O109" s="138">
        <f>N109*D109</f>
        <v>0</v>
      </c>
      <c r="P109" s="137">
        <v>0</v>
      </c>
      <c r="Q109" s="138">
        <f>P109*D109</f>
        <v>0</v>
      </c>
      <c r="R109" s="137">
        <v>4</v>
      </c>
      <c r="S109" s="138">
        <f>R109*D109</f>
        <v>100</v>
      </c>
    </row>
    <row r="110" spans="1:19" x14ac:dyDescent="0.3">
      <c r="A110" s="140">
        <v>1758</v>
      </c>
      <c r="B110" s="141" t="s">
        <v>1642</v>
      </c>
      <c r="C110" s="137" t="s">
        <v>529</v>
      </c>
      <c r="D110" s="138">
        <v>125</v>
      </c>
      <c r="E110" s="138">
        <v>750</v>
      </c>
      <c r="F110" s="137">
        <v>0</v>
      </c>
      <c r="G110" s="138">
        <f t="shared" si="3"/>
        <v>0</v>
      </c>
      <c r="H110" s="137">
        <v>0</v>
      </c>
      <c r="I110" s="138">
        <f t="shared" si="4"/>
        <v>0</v>
      </c>
      <c r="J110" s="137">
        <v>0</v>
      </c>
      <c r="K110" s="138">
        <f t="shared" si="5"/>
        <v>0</v>
      </c>
      <c r="L110" s="137">
        <v>0</v>
      </c>
      <c r="M110" s="138">
        <f>L110*D110</f>
        <v>0</v>
      </c>
      <c r="N110" s="137">
        <v>0</v>
      </c>
      <c r="O110" s="138">
        <f>N110*D110</f>
        <v>0</v>
      </c>
      <c r="P110" s="137">
        <v>0</v>
      </c>
      <c r="Q110" s="138">
        <f>P110*D110</f>
        <v>0</v>
      </c>
      <c r="R110" s="137">
        <v>6</v>
      </c>
      <c r="S110" s="138">
        <f>R110*D110</f>
        <v>750</v>
      </c>
    </row>
    <row r="111" spans="1:19" x14ac:dyDescent="0.3">
      <c r="A111" s="140">
        <v>1759</v>
      </c>
      <c r="B111" s="141" t="s">
        <v>1643</v>
      </c>
      <c r="C111" s="137" t="s">
        <v>529</v>
      </c>
      <c r="D111" s="138">
        <v>90</v>
      </c>
      <c r="E111" s="138">
        <v>540</v>
      </c>
      <c r="F111" s="137">
        <v>0</v>
      </c>
      <c r="G111" s="138">
        <f t="shared" si="3"/>
        <v>0</v>
      </c>
      <c r="H111" s="137">
        <v>0</v>
      </c>
      <c r="I111" s="138">
        <f t="shared" si="4"/>
        <v>0</v>
      </c>
      <c r="J111" s="137">
        <v>0</v>
      </c>
      <c r="K111" s="138">
        <f t="shared" si="5"/>
        <v>0</v>
      </c>
      <c r="L111" s="137">
        <v>0</v>
      </c>
      <c r="M111" s="138">
        <f>L111*D111</f>
        <v>0</v>
      </c>
      <c r="N111" s="137">
        <v>0</v>
      </c>
      <c r="O111" s="138">
        <f>N111*D111</f>
        <v>0</v>
      </c>
      <c r="P111" s="137">
        <v>0</v>
      </c>
      <c r="Q111" s="138">
        <f>P111*D111</f>
        <v>0</v>
      </c>
      <c r="R111" s="137">
        <v>6</v>
      </c>
      <c r="S111" s="138">
        <f>R111*D111</f>
        <v>540</v>
      </c>
    </row>
    <row r="112" spans="1:19" x14ac:dyDescent="0.3">
      <c r="A112" s="140">
        <v>1760</v>
      </c>
      <c r="B112" s="141" t="s">
        <v>1644</v>
      </c>
      <c r="C112" s="137" t="s">
        <v>529</v>
      </c>
      <c r="D112" s="138">
        <v>185</v>
      </c>
      <c r="E112" s="138">
        <v>740</v>
      </c>
      <c r="F112" s="137">
        <v>0</v>
      </c>
      <c r="G112" s="138">
        <f t="shared" si="3"/>
        <v>0</v>
      </c>
      <c r="H112" s="137">
        <v>0</v>
      </c>
      <c r="I112" s="138">
        <f t="shared" si="4"/>
        <v>0</v>
      </c>
      <c r="J112" s="137">
        <v>0</v>
      </c>
      <c r="K112" s="138">
        <f t="shared" si="5"/>
        <v>0</v>
      </c>
      <c r="L112" s="137">
        <v>0</v>
      </c>
      <c r="M112" s="138">
        <f>L112*D112</f>
        <v>0</v>
      </c>
      <c r="N112" s="137">
        <v>0</v>
      </c>
      <c r="O112" s="138">
        <f>N112*D112</f>
        <v>0</v>
      </c>
      <c r="P112" s="137">
        <v>0</v>
      </c>
      <c r="Q112" s="138">
        <f>P112*D112</f>
        <v>0</v>
      </c>
      <c r="R112" s="137">
        <v>4</v>
      </c>
      <c r="S112" s="138">
        <f>R112*D112</f>
        <v>740</v>
      </c>
    </row>
    <row r="113" spans="1:19" x14ac:dyDescent="0.3">
      <c r="A113" s="140">
        <v>1761</v>
      </c>
      <c r="B113" s="141" t="s">
        <v>1645</v>
      </c>
      <c r="C113" s="137" t="s">
        <v>529</v>
      </c>
      <c r="D113" s="138">
        <v>190</v>
      </c>
      <c r="E113" s="138">
        <v>950</v>
      </c>
      <c r="F113" s="137">
        <v>0</v>
      </c>
      <c r="G113" s="138">
        <f t="shared" si="3"/>
        <v>0</v>
      </c>
      <c r="H113" s="137">
        <v>0</v>
      </c>
      <c r="I113" s="138">
        <f t="shared" si="4"/>
        <v>0</v>
      </c>
      <c r="J113" s="137">
        <v>0</v>
      </c>
      <c r="K113" s="138">
        <f t="shared" si="5"/>
        <v>0</v>
      </c>
      <c r="L113" s="137">
        <v>0</v>
      </c>
      <c r="M113" s="138">
        <f>L113*D113</f>
        <v>0</v>
      </c>
      <c r="N113" s="137">
        <v>0</v>
      </c>
      <c r="O113" s="138">
        <f>N113*D113</f>
        <v>0</v>
      </c>
      <c r="P113" s="137">
        <v>0</v>
      </c>
      <c r="Q113" s="138">
        <f>P113*D113</f>
        <v>0</v>
      </c>
      <c r="R113" s="137">
        <v>5</v>
      </c>
      <c r="S113" s="138">
        <f>R113*D113</f>
        <v>950</v>
      </c>
    </row>
    <row r="114" spans="1:19" x14ac:dyDescent="0.3">
      <c r="A114" s="140">
        <v>1762</v>
      </c>
      <c r="B114" s="141" t="s">
        <v>1646</v>
      </c>
      <c r="C114" s="137" t="s">
        <v>529</v>
      </c>
      <c r="D114" s="138">
        <v>175</v>
      </c>
      <c r="E114" s="138">
        <v>700</v>
      </c>
      <c r="F114" s="137">
        <v>0</v>
      </c>
      <c r="G114" s="138">
        <f t="shared" si="3"/>
        <v>0</v>
      </c>
      <c r="H114" s="137">
        <v>0</v>
      </c>
      <c r="I114" s="138">
        <f t="shared" si="4"/>
        <v>0</v>
      </c>
      <c r="J114" s="137">
        <v>0</v>
      </c>
      <c r="K114" s="138">
        <f t="shared" si="5"/>
        <v>0</v>
      </c>
      <c r="L114" s="137">
        <v>0</v>
      </c>
      <c r="M114" s="138">
        <f>L114*D114</f>
        <v>0</v>
      </c>
      <c r="N114" s="137">
        <v>0</v>
      </c>
      <c r="O114" s="138">
        <f>N114*D114</f>
        <v>0</v>
      </c>
      <c r="P114" s="137">
        <v>0</v>
      </c>
      <c r="Q114" s="138">
        <f>P114*D114</f>
        <v>0</v>
      </c>
      <c r="R114" s="137">
        <v>4</v>
      </c>
      <c r="S114" s="138">
        <f>R114*D114</f>
        <v>700</v>
      </c>
    </row>
    <row r="115" spans="1:19" x14ac:dyDescent="0.3">
      <c r="A115" s="140">
        <v>1763</v>
      </c>
      <c r="B115" s="141" t="s">
        <v>1647</v>
      </c>
      <c r="C115" s="137" t="s">
        <v>529</v>
      </c>
      <c r="D115" s="138">
        <v>135</v>
      </c>
      <c r="E115" s="138">
        <v>405</v>
      </c>
      <c r="F115" s="137">
        <v>0</v>
      </c>
      <c r="G115" s="138">
        <f t="shared" si="3"/>
        <v>0</v>
      </c>
      <c r="H115" s="137">
        <v>0</v>
      </c>
      <c r="I115" s="138">
        <f t="shared" si="4"/>
        <v>0</v>
      </c>
      <c r="J115" s="137">
        <v>0</v>
      </c>
      <c r="K115" s="138">
        <f t="shared" si="5"/>
        <v>0</v>
      </c>
      <c r="L115" s="137">
        <v>0</v>
      </c>
      <c r="M115" s="138">
        <f>L115*D115</f>
        <v>0</v>
      </c>
      <c r="N115" s="137">
        <v>0</v>
      </c>
      <c r="O115" s="138">
        <f>N115*D115</f>
        <v>0</v>
      </c>
      <c r="P115" s="137">
        <v>0</v>
      </c>
      <c r="Q115" s="138">
        <f>P115*D115</f>
        <v>0</v>
      </c>
      <c r="R115" s="137">
        <v>3</v>
      </c>
      <c r="S115" s="138">
        <f>R115*D115</f>
        <v>405</v>
      </c>
    </row>
    <row r="116" spans="1:19" x14ac:dyDescent="0.3">
      <c r="A116" s="140">
        <v>1764</v>
      </c>
      <c r="B116" s="141" t="s">
        <v>1648</v>
      </c>
      <c r="C116" s="137" t="s">
        <v>529</v>
      </c>
      <c r="D116" s="138">
        <v>70</v>
      </c>
      <c r="E116" s="138">
        <v>210</v>
      </c>
      <c r="F116" s="137">
        <v>0</v>
      </c>
      <c r="G116" s="138">
        <f t="shared" si="3"/>
        <v>0</v>
      </c>
      <c r="H116" s="137">
        <v>0</v>
      </c>
      <c r="I116" s="138">
        <f t="shared" si="4"/>
        <v>0</v>
      </c>
      <c r="J116" s="137">
        <v>0</v>
      </c>
      <c r="K116" s="138">
        <f t="shared" si="5"/>
        <v>0</v>
      </c>
      <c r="L116" s="137">
        <v>0</v>
      </c>
      <c r="M116" s="138">
        <f>L116*D116</f>
        <v>0</v>
      </c>
      <c r="N116" s="137">
        <v>0</v>
      </c>
      <c r="O116" s="138">
        <f>N116*D116</f>
        <v>0</v>
      </c>
      <c r="P116" s="137">
        <v>0</v>
      </c>
      <c r="Q116" s="138">
        <f>P116*D116</f>
        <v>0</v>
      </c>
      <c r="R116" s="137">
        <v>3</v>
      </c>
      <c r="S116" s="138">
        <f>R116*D116</f>
        <v>210</v>
      </c>
    </row>
    <row r="117" spans="1:19" x14ac:dyDescent="0.3">
      <c r="A117" s="140">
        <v>1765</v>
      </c>
      <c r="B117" s="141" t="s">
        <v>1649</v>
      </c>
      <c r="C117" s="137" t="s">
        <v>529</v>
      </c>
      <c r="D117" s="138">
        <v>130</v>
      </c>
      <c r="E117" s="138">
        <v>390</v>
      </c>
      <c r="F117" s="137">
        <v>0</v>
      </c>
      <c r="G117" s="138">
        <f t="shared" si="3"/>
        <v>0</v>
      </c>
      <c r="H117" s="137">
        <v>0</v>
      </c>
      <c r="I117" s="138">
        <f t="shared" si="4"/>
        <v>0</v>
      </c>
      <c r="J117" s="137">
        <v>0</v>
      </c>
      <c r="K117" s="138">
        <f t="shared" si="5"/>
        <v>0</v>
      </c>
      <c r="L117" s="137">
        <v>0</v>
      </c>
      <c r="M117" s="138">
        <f>L117*D117</f>
        <v>0</v>
      </c>
      <c r="N117" s="137">
        <v>0</v>
      </c>
      <c r="O117" s="138">
        <f>N117*D117</f>
        <v>0</v>
      </c>
      <c r="P117" s="137">
        <v>0</v>
      </c>
      <c r="Q117" s="138">
        <f>P117*D117</f>
        <v>0</v>
      </c>
      <c r="R117" s="137">
        <v>3</v>
      </c>
      <c r="S117" s="138">
        <f>R117*D117</f>
        <v>390</v>
      </c>
    </row>
    <row r="118" spans="1:19" x14ac:dyDescent="0.3">
      <c r="A118" s="140">
        <v>1766</v>
      </c>
      <c r="B118" s="141" t="s">
        <v>1650</v>
      </c>
      <c r="C118" s="137" t="s">
        <v>1576</v>
      </c>
      <c r="D118" s="138">
        <v>149</v>
      </c>
      <c r="E118" s="138">
        <v>1341</v>
      </c>
      <c r="F118" s="137">
        <v>9</v>
      </c>
      <c r="G118" s="138">
        <f t="shared" si="3"/>
        <v>1341</v>
      </c>
      <c r="H118" s="137">
        <v>0</v>
      </c>
      <c r="I118" s="138">
        <f t="shared" si="4"/>
        <v>0</v>
      </c>
      <c r="J118" s="137">
        <v>0</v>
      </c>
      <c r="K118" s="138">
        <f t="shared" si="5"/>
        <v>0</v>
      </c>
      <c r="L118" s="137">
        <v>0</v>
      </c>
      <c r="M118" s="138">
        <f>L118*D118</f>
        <v>0</v>
      </c>
      <c r="N118" s="137">
        <v>0</v>
      </c>
      <c r="O118" s="138">
        <f>N118*D118</f>
        <v>0</v>
      </c>
      <c r="P118" s="137">
        <v>0</v>
      </c>
      <c r="Q118" s="138">
        <f>P118*D118</f>
        <v>0</v>
      </c>
      <c r="R118" s="137">
        <v>0</v>
      </c>
      <c r="S118" s="138">
        <f>R118*D118</f>
        <v>0</v>
      </c>
    </row>
    <row r="119" spans="1:19" x14ac:dyDescent="0.3">
      <c r="A119" s="140">
        <v>1767</v>
      </c>
      <c r="B119" s="141" t="s">
        <v>1651</v>
      </c>
      <c r="C119" s="137" t="s">
        <v>529</v>
      </c>
      <c r="D119" s="138">
        <v>25</v>
      </c>
      <c r="E119" s="138">
        <v>250</v>
      </c>
      <c r="F119" s="137">
        <v>0</v>
      </c>
      <c r="G119" s="138">
        <f t="shared" si="3"/>
        <v>0</v>
      </c>
      <c r="H119" s="137">
        <v>0</v>
      </c>
      <c r="I119" s="138">
        <f t="shared" si="4"/>
        <v>0</v>
      </c>
      <c r="J119" s="137">
        <v>0</v>
      </c>
      <c r="K119" s="138">
        <f t="shared" si="5"/>
        <v>0</v>
      </c>
      <c r="L119" s="137">
        <v>0</v>
      </c>
      <c r="M119" s="138">
        <f>L119*D119</f>
        <v>0</v>
      </c>
      <c r="N119" s="137">
        <v>10</v>
      </c>
      <c r="O119" s="138">
        <f>N119*D119</f>
        <v>250</v>
      </c>
      <c r="P119" s="137">
        <v>0</v>
      </c>
      <c r="Q119" s="138">
        <f>P119*D119</f>
        <v>0</v>
      </c>
      <c r="R119" s="137">
        <v>0</v>
      </c>
      <c r="S119" s="138">
        <f>R119*D119</f>
        <v>0</v>
      </c>
    </row>
    <row r="120" spans="1:19" x14ac:dyDescent="0.3">
      <c r="A120" s="140">
        <v>1768</v>
      </c>
      <c r="B120" s="141" t="s">
        <v>1652</v>
      </c>
      <c r="C120" s="137" t="s">
        <v>1576</v>
      </c>
      <c r="D120" s="138">
        <v>42</v>
      </c>
      <c r="E120" s="138">
        <v>378</v>
      </c>
      <c r="F120" s="137">
        <v>9</v>
      </c>
      <c r="G120" s="138">
        <f t="shared" si="3"/>
        <v>378</v>
      </c>
      <c r="H120" s="137">
        <v>0</v>
      </c>
      <c r="I120" s="138">
        <f t="shared" si="4"/>
        <v>0</v>
      </c>
      <c r="J120" s="137">
        <v>0</v>
      </c>
      <c r="K120" s="138">
        <f t="shared" si="5"/>
        <v>0</v>
      </c>
      <c r="L120" s="137">
        <v>0</v>
      </c>
      <c r="M120" s="138">
        <f>L120*D120</f>
        <v>0</v>
      </c>
      <c r="N120" s="137">
        <v>0</v>
      </c>
      <c r="O120" s="138">
        <f>N120*D120</f>
        <v>0</v>
      </c>
      <c r="P120" s="137">
        <v>0</v>
      </c>
      <c r="Q120" s="138">
        <f>P120*D120</f>
        <v>0</v>
      </c>
      <c r="R120" s="137">
        <v>0</v>
      </c>
      <c r="S120" s="138">
        <f>R120*D120</f>
        <v>0</v>
      </c>
    </row>
    <row r="121" spans="1:19" x14ac:dyDescent="0.3">
      <c r="A121" s="140">
        <v>1769</v>
      </c>
      <c r="B121" s="141" t="s">
        <v>1653</v>
      </c>
      <c r="C121" s="137" t="s">
        <v>529</v>
      </c>
      <c r="D121" s="138">
        <v>43</v>
      </c>
      <c r="E121" s="138">
        <v>172</v>
      </c>
      <c r="F121" s="137">
        <v>0</v>
      </c>
      <c r="G121" s="138">
        <f t="shared" si="3"/>
        <v>0</v>
      </c>
      <c r="H121" s="137">
        <v>0</v>
      </c>
      <c r="I121" s="138">
        <f t="shared" si="4"/>
        <v>0</v>
      </c>
      <c r="J121" s="137">
        <v>0</v>
      </c>
      <c r="K121" s="138">
        <f t="shared" si="5"/>
        <v>0</v>
      </c>
      <c r="L121" s="137">
        <v>4</v>
      </c>
      <c r="M121" s="138">
        <f>L121*D121</f>
        <v>172</v>
      </c>
      <c r="N121" s="137">
        <v>0</v>
      </c>
      <c r="O121" s="138">
        <f>N121*D121</f>
        <v>0</v>
      </c>
      <c r="P121" s="137">
        <v>0</v>
      </c>
      <c r="Q121" s="138">
        <f>P121*D121</f>
        <v>0</v>
      </c>
      <c r="R121" s="137">
        <v>0</v>
      </c>
      <c r="S121" s="138">
        <f>R121*D121</f>
        <v>0</v>
      </c>
    </row>
    <row r="122" spans="1:19" x14ac:dyDescent="0.3">
      <c r="A122" s="140">
        <v>1770</v>
      </c>
      <c r="B122" s="141" t="s">
        <v>1654</v>
      </c>
      <c r="C122" s="137" t="s">
        <v>1576</v>
      </c>
      <c r="D122" s="138">
        <v>164</v>
      </c>
      <c r="E122" s="138">
        <v>2624</v>
      </c>
      <c r="F122" s="137">
        <v>10</v>
      </c>
      <c r="G122" s="138">
        <f t="shared" si="3"/>
        <v>1640</v>
      </c>
      <c r="H122" s="137">
        <v>6</v>
      </c>
      <c r="I122" s="138">
        <f t="shared" si="4"/>
        <v>984</v>
      </c>
      <c r="J122" s="137">
        <v>0</v>
      </c>
      <c r="K122" s="138">
        <f t="shared" si="5"/>
        <v>0</v>
      </c>
      <c r="L122" s="137">
        <v>0</v>
      </c>
      <c r="M122" s="138">
        <f>L122*D122</f>
        <v>0</v>
      </c>
      <c r="N122" s="137">
        <v>0</v>
      </c>
      <c r="O122" s="138">
        <f>N122*D122</f>
        <v>0</v>
      </c>
      <c r="P122" s="137">
        <v>0</v>
      </c>
      <c r="Q122" s="138">
        <f>P122*D122</f>
        <v>0</v>
      </c>
      <c r="R122" s="137">
        <v>0</v>
      </c>
      <c r="S122" s="138">
        <f>R122*D122</f>
        <v>0</v>
      </c>
    </row>
    <row r="123" spans="1:19" x14ac:dyDescent="0.3">
      <c r="A123" s="140">
        <v>1771</v>
      </c>
      <c r="B123" s="141" t="s">
        <v>1655</v>
      </c>
      <c r="C123" s="137" t="s">
        <v>1576</v>
      </c>
      <c r="D123" s="138">
        <v>94</v>
      </c>
      <c r="E123" s="138">
        <v>1786</v>
      </c>
      <c r="F123" s="137">
        <v>9</v>
      </c>
      <c r="G123" s="138">
        <f t="shared" si="3"/>
        <v>846</v>
      </c>
      <c r="H123" s="137">
        <v>10</v>
      </c>
      <c r="I123" s="138">
        <f t="shared" si="4"/>
        <v>940</v>
      </c>
      <c r="J123" s="137">
        <v>0</v>
      </c>
      <c r="K123" s="138">
        <f t="shared" si="5"/>
        <v>0</v>
      </c>
      <c r="L123" s="137">
        <v>0</v>
      </c>
      <c r="M123" s="138">
        <f>L123*D123</f>
        <v>0</v>
      </c>
      <c r="N123" s="137">
        <v>0</v>
      </c>
      <c r="O123" s="138">
        <f>N123*D123</f>
        <v>0</v>
      </c>
      <c r="P123" s="137">
        <v>0</v>
      </c>
      <c r="Q123" s="138">
        <f>P123*D123</f>
        <v>0</v>
      </c>
      <c r="R123" s="137">
        <v>0</v>
      </c>
      <c r="S123" s="138">
        <f>R123*D123</f>
        <v>0</v>
      </c>
    </row>
    <row r="124" spans="1:19" x14ac:dyDescent="0.3">
      <c r="A124" s="140">
        <v>1772</v>
      </c>
      <c r="B124" s="141" t="s">
        <v>1656</v>
      </c>
      <c r="C124" s="137" t="s">
        <v>529</v>
      </c>
      <c r="D124" s="138">
        <v>380</v>
      </c>
      <c r="E124" s="138">
        <v>2280</v>
      </c>
      <c r="F124" s="137">
        <v>6</v>
      </c>
      <c r="G124" s="138">
        <f t="shared" si="3"/>
        <v>2280</v>
      </c>
      <c r="H124" s="137">
        <v>0</v>
      </c>
      <c r="I124" s="138">
        <f t="shared" si="4"/>
        <v>0</v>
      </c>
      <c r="J124" s="137">
        <v>0</v>
      </c>
      <c r="K124" s="138">
        <f t="shared" si="5"/>
        <v>0</v>
      </c>
      <c r="L124" s="137">
        <v>0</v>
      </c>
      <c r="M124" s="138">
        <f>L124*D124</f>
        <v>0</v>
      </c>
      <c r="N124" s="137">
        <v>0</v>
      </c>
      <c r="O124" s="138">
        <f>N124*D124</f>
        <v>0</v>
      </c>
      <c r="P124" s="137">
        <v>0</v>
      </c>
      <c r="Q124" s="138">
        <f>P124*D124</f>
        <v>0</v>
      </c>
      <c r="R124" s="137">
        <v>0</v>
      </c>
      <c r="S124" s="138">
        <f>R124*D124</f>
        <v>0</v>
      </c>
    </row>
    <row r="125" spans="1:19" x14ac:dyDescent="0.3">
      <c r="A125" s="140">
        <v>1773</v>
      </c>
      <c r="B125" s="141" t="s">
        <v>1657</v>
      </c>
      <c r="C125" s="137" t="s">
        <v>1576</v>
      </c>
      <c r="D125" s="138">
        <v>472.3</v>
      </c>
      <c r="E125" s="138">
        <v>4723</v>
      </c>
      <c r="F125" s="137">
        <v>10</v>
      </c>
      <c r="G125" s="138">
        <f t="shared" si="3"/>
        <v>4723</v>
      </c>
      <c r="H125" s="137">
        <v>0</v>
      </c>
      <c r="I125" s="138">
        <f t="shared" si="4"/>
        <v>0</v>
      </c>
      <c r="J125" s="137">
        <v>0</v>
      </c>
      <c r="K125" s="138">
        <f t="shared" si="5"/>
        <v>0</v>
      </c>
      <c r="L125" s="137">
        <v>0</v>
      </c>
      <c r="M125" s="138">
        <f>L125*D125</f>
        <v>0</v>
      </c>
      <c r="N125" s="137">
        <v>0</v>
      </c>
      <c r="O125" s="138">
        <f>N125*D125</f>
        <v>0</v>
      </c>
      <c r="P125" s="137">
        <v>0</v>
      </c>
      <c r="Q125" s="138">
        <f>P125*D125</f>
        <v>0</v>
      </c>
      <c r="R125" s="137">
        <v>0</v>
      </c>
      <c r="S125" s="138">
        <f>R125*D125</f>
        <v>0</v>
      </c>
    </row>
    <row r="126" spans="1:19" x14ac:dyDescent="0.3">
      <c r="A126" s="140">
        <v>1774</v>
      </c>
      <c r="B126" s="141" t="s">
        <v>1658</v>
      </c>
      <c r="C126" s="137" t="s">
        <v>1576</v>
      </c>
      <c r="D126" s="138">
        <v>79</v>
      </c>
      <c r="E126" s="138">
        <v>1501</v>
      </c>
      <c r="F126" s="137">
        <v>9</v>
      </c>
      <c r="G126" s="138">
        <f t="shared" si="3"/>
        <v>711</v>
      </c>
      <c r="H126" s="137">
        <v>10</v>
      </c>
      <c r="I126" s="138">
        <f t="shared" si="4"/>
        <v>790</v>
      </c>
      <c r="J126" s="137">
        <v>0</v>
      </c>
      <c r="K126" s="138">
        <f t="shared" si="5"/>
        <v>0</v>
      </c>
      <c r="L126" s="137">
        <v>0</v>
      </c>
      <c r="M126" s="138">
        <f>L126*D126</f>
        <v>0</v>
      </c>
      <c r="N126" s="137">
        <v>0</v>
      </c>
      <c r="O126" s="138">
        <f>N126*D126</f>
        <v>0</v>
      </c>
      <c r="P126" s="137">
        <v>0</v>
      </c>
      <c r="Q126" s="138">
        <f>P126*D126</f>
        <v>0</v>
      </c>
      <c r="R126" s="137">
        <v>0</v>
      </c>
      <c r="S126" s="138">
        <f>R126*D126</f>
        <v>0</v>
      </c>
    </row>
    <row r="127" spans="1:19" x14ac:dyDescent="0.3">
      <c r="A127" s="140">
        <v>1775</v>
      </c>
      <c r="B127" s="141" t="s">
        <v>1659</v>
      </c>
      <c r="C127" s="137" t="s">
        <v>1576</v>
      </c>
      <c r="D127" s="138">
        <v>19.5</v>
      </c>
      <c r="E127" s="138">
        <v>3042</v>
      </c>
      <c r="F127" s="137">
        <v>100</v>
      </c>
      <c r="G127" s="138">
        <f t="shared" si="3"/>
        <v>1950</v>
      </c>
      <c r="H127" s="137">
        <v>0</v>
      </c>
      <c r="I127" s="138">
        <f t="shared" si="4"/>
        <v>0</v>
      </c>
      <c r="J127" s="137">
        <v>30</v>
      </c>
      <c r="K127" s="138">
        <f t="shared" si="5"/>
        <v>585</v>
      </c>
      <c r="L127" s="137">
        <v>10</v>
      </c>
      <c r="M127" s="138">
        <f>L127*D127</f>
        <v>195</v>
      </c>
      <c r="N127" s="137">
        <v>8</v>
      </c>
      <c r="O127" s="138">
        <f>N127*D127</f>
        <v>156</v>
      </c>
      <c r="P127" s="137">
        <v>0</v>
      </c>
      <c r="Q127" s="138">
        <f>P127*D127</f>
        <v>0</v>
      </c>
      <c r="R127" s="137">
        <v>8</v>
      </c>
      <c r="S127" s="138">
        <f>R127*D127</f>
        <v>156</v>
      </c>
    </row>
    <row r="128" spans="1:19" x14ac:dyDescent="0.3">
      <c r="A128" s="140">
        <v>1776</v>
      </c>
      <c r="B128" s="141" t="s">
        <v>1660</v>
      </c>
      <c r="C128" s="137" t="s">
        <v>1576</v>
      </c>
      <c r="D128" s="138">
        <v>19.899999999999999</v>
      </c>
      <c r="E128" s="138">
        <v>1194</v>
      </c>
      <c r="F128" s="137">
        <v>30</v>
      </c>
      <c r="G128" s="138">
        <f t="shared" si="3"/>
        <v>597</v>
      </c>
      <c r="H128" s="137">
        <v>0</v>
      </c>
      <c r="I128" s="138">
        <f t="shared" si="4"/>
        <v>0</v>
      </c>
      <c r="J128" s="137">
        <v>30</v>
      </c>
      <c r="K128" s="138">
        <f t="shared" si="5"/>
        <v>597</v>
      </c>
      <c r="L128" s="137">
        <v>0</v>
      </c>
      <c r="M128" s="138">
        <f>L128*D128</f>
        <v>0</v>
      </c>
      <c r="N128" s="137">
        <v>0</v>
      </c>
      <c r="O128" s="138">
        <f>N128*D128</f>
        <v>0</v>
      </c>
      <c r="P128" s="137">
        <v>0</v>
      </c>
      <c r="Q128" s="138">
        <f>P128*D128</f>
        <v>0</v>
      </c>
      <c r="R128" s="137">
        <v>0</v>
      </c>
      <c r="S128" s="138">
        <f>R128*D128</f>
        <v>0</v>
      </c>
    </row>
    <row r="129" spans="1:19" x14ac:dyDescent="0.3">
      <c r="A129" s="140">
        <v>1777</v>
      </c>
      <c r="B129" s="141" t="s">
        <v>1661</v>
      </c>
      <c r="C129" s="137" t="s">
        <v>1576</v>
      </c>
      <c r="D129" s="138">
        <v>21</v>
      </c>
      <c r="E129" s="138">
        <v>924</v>
      </c>
      <c r="F129" s="137">
        <v>10</v>
      </c>
      <c r="G129" s="138">
        <f t="shared" si="3"/>
        <v>210</v>
      </c>
      <c r="H129" s="137">
        <v>0</v>
      </c>
      <c r="I129" s="138">
        <f t="shared" si="4"/>
        <v>0</v>
      </c>
      <c r="J129" s="137">
        <v>30</v>
      </c>
      <c r="K129" s="138">
        <f t="shared" si="5"/>
        <v>630</v>
      </c>
      <c r="L129" s="137">
        <v>0</v>
      </c>
      <c r="M129" s="138">
        <f>L129*D129</f>
        <v>0</v>
      </c>
      <c r="N129" s="137">
        <v>0</v>
      </c>
      <c r="O129" s="138">
        <f>N129*D129</f>
        <v>0</v>
      </c>
      <c r="P129" s="137">
        <v>4</v>
      </c>
      <c r="Q129" s="138">
        <f>P129*D129</f>
        <v>84</v>
      </c>
      <c r="R129" s="137">
        <v>0</v>
      </c>
      <c r="S129" s="138">
        <f>R129*D129</f>
        <v>0</v>
      </c>
    </row>
    <row r="130" spans="1:19" x14ac:dyDescent="0.3">
      <c r="A130" s="140">
        <v>1778</v>
      </c>
      <c r="B130" s="141" t="s">
        <v>1662</v>
      </c>
      <c r="C130" s="137" t="s">
        <v>1576</v>
      </c>
      <c r="D130" s="138">
        <v>41.7</v>
      </c>
      <c r="E130" s="138">
        <v>417</v>
      </c>
      <c r="F130" s="137">
        <v>10</v>
      </c>
      <c r="G130" s="138">
        <f t="shared" si="3"/>
        <v>417</v>
      </c>
      <c r="H130" s="137">
        <v>0</v>
      </c>
      <c r="I130" s="138">
        <f t="shared" si="4"/>
        <v>0</v>
      </c>
      <c r="J130" s="137">
        <v>0</v>
      </c>
      <c r="K130" s="138">
        <f t="shared" si="5"/>
        <v>0</v>
      </c>
      <c r="L130" s="137">
        <v>0</v>
      </c>
      <c r="M130" s="138">
        <f>L130*D130</f>
        <v>0</v>
      </c>
      <c r="N130" s="137">
        <v>0</v>
      </c>
      <c r="O130" s="138">
        <f>N130*D130</f>
        <v>0</v>
      </c>
      <c r="P130" s="137">
        <v>0</v>
      </c>
      <c r="Q130" s="138">
        <f>P130*D130</f>
        <v>0</v>
      </c>
      <c r="R130" s="137">
        <v>0</v>
      </c>
      <c r="S130" s="138">
        <f>R130*D130</f>
        <v>0</v>
      </c>
    </row>
    <row r="131" spans="1:19" x14ac:dyDescent="0.3">
      <c r="A131" s="140">
        <v>1779</v>
      </c>
      <c r="B131" s="141" t="s">
        <v>1663</v>
      </c>
      <c r="C131" s="137" t="s">
        <v>529</v>
      </c>
      <c r="D131" s="138">
        <v>78</v>
      </c>
      <c r="E131" s="138">
        <v>936</v>
      </c>
      <c r="F131" s="137">
        <v>0</v>
      </c>
      <c r="G131" s="138">
        <f t="shared" ref="G131:G194" si="6">F131*D131</f>
        <v>0</v>
      </c>
      <c r="H131" s="137">
        <v>12</v>
      </c>
      <c r="I131" s="138">
        <f t="shared" ref="I131:I194" si="7">H131*D131</f>
        <v>936</v>
      </c>
      <c r="J131" s="137">
        <v>0</v>
      </c>
      <c r="K131" s="138">
        <f t="shared" ref="K131:K194" si="8">J131*D131</f>
        <v>0</v>
      </c>
      <c r="L131" s="137">
        <v>0</v>
      </c>
      <c r="M131" s="138">
        <f>L131*D131</f>
        <v>0</v>
      </c>
      <c r="N131" s="137">
        <v>0</v>
      </c>
      <c r="O131" s="138">
        <f>N131*D131</f>
        <v>0</v>
      </c>
      <c r="P131" s="137">
        <v>0</v>
      </c>
      <c r="Q131" s="138">
        <f>P131*D131</f>
        <v>0</v>
      </c>
      <c r="R131" s="137">
        <v>0</v>
      </c>
      <c r="S131" s="138">
        <f>R131*D131</f>
        <v>0</v>
      </c>
    </row>
    <row r="132" spans="1:19" x14ac:dyDescent="0.3">
      <c r="A132" s="140">
        <v>1780</v>
      </c>
      <c r="B132" s="141" t="s">
        <v>1664</v>
      </c>
      <c r="C132" s="137" t="s">
        <v>529</v>
      </c>
      <c r="D132" s="138">
        <v>20</v>
      </c>
      <c r="E132" s="138">
        <v>80</v>
      </c>
      <c r="F132" s="137">
        <v>0</v>
      </c>
      <c r="G132" s="138">
        <f t="shared" si="6"/>
        <v>0</v>
      </c>
      <c r="H132" s="137">
        <v>0</v>
      </c>
      <c r="I132" s="138">
        <f t="shared" si="7"/>
        <v>0</v>
      </c>
      <c r="J132" s="137">
        <v>0</v>
      </c>
      <c r="K132" s="138">
        <f t="shared" si="8"/>
        <v>0</v>
      </c>
      <c r="L132" s="137">
        <v>0</v>
      </c>
      <c r="M132" s="138">
        <f>L132*D132</f>
        <v>0</v>
      </c>
      <c r="N132" s="137">
        <v>0</v>
      </c>
      <c r="O132" s="138">
        <f>N132*D132</f>
        <v>0</v>
      </c>
      <c r="P132" s="137">
        <v>4</v>
      </c>
      <c r="Q132" s="138">
        <f>P132*D132</f>
        <v>80</v>
      </c>
      <c r="R132" s="137">
        <v>0</v>
      </c>
      <c r="S132" s="138">
        <f>R132*D132</f>
        <v>0</v>
      </c>
    </row>
    <row r="133" spans="1:19" x14ac:dyDescent="0.3">
      <c r="A133" s="140">
        <v>1781</v>
      </c>
      <c r="B133" s="141" t="s">
        <v>1665</v>
      </c>
      <c r="C133" s="137" t="s">
        <v>529</v>
      </c>
      <c r="D133" s="138">
        <v>90</v>
      </c>
      <c r="E133" s="138">
        <v>900</v>
      </c>
      <c r="F133" s="137">
        <v>0</v>
      </c>
      <c r="G133" s="138">
        <f t="shared" si="6"/>
        <v>0</v>
      </c>
      <c r="H133" s="137">
        <v>10</v>
      </c>
      <c r="I133" s="138">
        <f t="shared" si="7"/>
        <v>900</v>
      </c>
      <c r="J133" s="137">
        <v>0</v>
      </c>
      <c r="K133" s="138">
        <f t="shared" si="8"/>
        <v>0</v>
      </c>
      <c r="L133" s="137">
        <v>0</v>
      </c>
      <c r="M133" s="138">
        <f>L133*D133</f>
        <v>0</v>
      </c>
      <c r="N133" s="137">
        <v>0</v>
      </c>
      <c r="O133" s="138">
        <f>N133*D133</f>
        <v>0</v>
      </c>
      <c r="P133" s="137">
        <v>0</v>
      </c>
      <c r="Q133" s="138">
        <f>P133*D133</f>
        <v>0</v>
      </c>
      <c r="R133" s="137">
        <v>0</v>
      </c>
      <c r="S133" s="138">
        <f>R133*D133</f>
        <v>0</v>
      </c>
    </row>
    <row r="134" spans="1:19" x14ac:dyDescent="0.3">
      <c r="A134" s="140">
        <v>1782</v>
      </c>
      <c r="B134" s="141" t="s">
        <v>1666</v>
      </c>
      <c r="C134" s="137" t="s">
        <v>529</v>
      </c>
      <c r="D134" s="138">
        <v>74</v>
      </c>
      <c r="E134" s="138">
        <v>740</v>
      </c>
      <c r="F134" s="137">
        <v>0</v>
      </c>
      <c r="G134" s="138">
        <f t="shared" si="6"/>
        <v>0</v>
      </c>
      <c r="H134" s="137">
        <v>10</v>
      </c>
      <c r="I134" s="138">
        <f t="shared" si="7"/>
        <v>740</v>
      </c>
      <c r="J134" s="137">
        <v>0</v>
      </c>
      <c r="K134" s="138">
        <f t="shared" si="8"/>
        <v>0</v>
      </c>
      <c r="L134" s="137">
        <v>0</v>
      </c>
      <c r="M134" s="138">
        <f>L134*D134</f>
        <v>0</v>
      </c>
      <c r="N134" s="137">
        <v>0</v>
      </c>
      <c r="O134" s="138">
        <f>N134*D134</f>
        <v>0</v>
      </c>
      <c r="P134" s="137">
        <v>0</v>
      </c>
      <c r="Q134" s="138">
        <f>P134*D134</f>
        <v>0</v>
      </c>
      <c r="R134" s="137">
        <v>0</v>
      </c>
      <c r="S134" s="138">
        <f>R134*D134</f>
        <v>0</v>
      </c>
    </row>
    <row r="135" spans="1:19" x14ac:dyDescent="0.3">
      <c r="A135" s="140">
        <v>1783</v>
      </c>
      <c r="B135" s="141" t="s">
        <v>1667</v>
      </c>
      <c r="C135" s="137" t="s">
        <v>529</v>
      </c>
      <c r="D135" s="138">
        <v>129</v>
      </c>
      <c r="E135" s="138">
        <v>387</v>
      </c>
      <c r="F135" s="137">
        <v>0</v>
      </c>
      <c r="G135" s="138">
        <f t="shared" si="6"/>
        <v>0</v>
      </c>
      <c r="H135" s="137">
        <v>0</v>
      </c>
      <c r="I135" s="138">
        <f t="shared" si="7"/>
        <v>0</v>
      </c>
      <c r="J135" s="137">
        <v>0</v>
      </c>
      <c r="K135" s="138">
        <f t="shared" si="8"/>
        <v>0</v>
      </c>
      <c r="L135" s="137">
        <v>0</v>
      </c>
      <c r="M135" s="138">
        <f>L135*D135</f>
        <v>0</v>
      </c>
      <c r="N135" s="137">
        <v>0</v>
      </c>
      <c r="O135" s="138">
        <f>N135*D135</f>
        <v>0</v>
      </c>
      <c r="P135" s="137">
        <v>0</v>
      </c>
      <c r="Q135" s="138">
        <f>P135*D135</f>
        <v>0</v>
      </c>
      <c r="R135" s="137">
        <v>3</v>
      </c>
      <c r="S135" s="138">
        <f>R135*D135</f>
        <v>387</v>
      </c>
    </row>
    <row r="136" spans="1:19" x14ac:dyDescent="0.3">
      <c r="A136" s="140">
        <v>1784</v>
      </c>
      <c r="B136" s="141" t="s">
        <v>1668</v>
      </c>
      <c r="C136" s="137" t="s">
        <v>529</v>
      </c>
      <c r="D136" s="138">
        <v>220</v>
      </c>
      <c r="E136" s="138">
        <v>660</v>
      </c>
      <c r="F136" s="137">
        <v>0</v>
      </c>
      <c r="G136" s="138">
        <f t="shared" si="6"/>
        <v>0</v>
      </c>
      <c r="H136" s="137">
        <v>0</v>
      </c>
      <c r="I136" s="138">
        <f t="shared" si="7"/>
        <v>0</v>
      </c>
      <c r="J136" s="137">
        <v>0</v>
      </c>
      <c r="K136" s="138">
        <f t="shared" si="8"/>
        <v>0</v>
      </c>
      <c r="L136" s="137">
        <v>0</v>
      </c>
      <c r="M136" s="138">
        <f>L136*D136</f>
        <v>0</v>
      </c>
      <c r="N136" s="137">
        <v>0</v>
      </c>
      <c r="O136" s="138">
        <f>N136*D136</f>
        <v>0</v>
      </c>
      <c r="P136" s="137">
        <v>0</v>
      </c>
      <c r="Q136" s="138">
        <f>P136*D136</f>
        <v>0</v>
      </c>
      <c r="R136" s="137">
        <v>3</v>
      </c>
      <c r="S136" s="138">
        <f>R136*D136</f>
        <v>660</v>
      </c>
    </row>
    <row r="137" spans="1:19" x14ac:dyDescent="0.3">
      <c r="A137" s="140">
        <v>1785</v>
      </c>
      <c r="B137" s="141" t="s">
        <v>1669</v>
      </c>
      <c r="C137" s="137" t="s">
        <v>529</v>
      </c>
      <c r="D137" s="138">
        <v>115</v>
      </c>
      <c r="E137" s="138">
        <v>1150</v>
      </c>
      <c r="F137" s="137">
        <v>0</v>
      </c>
      <c r="G137" s="138">
        <f t="shared" si="6"/>
        <v>0</v>
      </c>
      <c r="H137" s="137">
        <v>10</v>
      </c>
      <c r="I137" s="138">
        <f t="shared" si="7"/>
        <v>1150</v>
      </c>
      <c r="J137" s="137">
        <v>0</v>
      </c>
      <c r="K137" s="138">
        <f t="shared" si="8"/>
        <v>0</v>
      </c>
      <c r="L137" s="137">
        <v>0</v>
      </c>
      <c r="M137" s="138">
        <f>L137*D137</f>
        <v>0</v>
      </c>
      <c r="N137" s="137">
        <v>0</v>
      </c>
      <c r="O137" s="138">
        <f>N137*D137</f>
        <v>0</v>
      </c>
      <c r="P137" s="137">
        <v>0</v>
      </c>
      <c r="Q137" s="138">
        <f>P137*D137</f>
        <v>0</v>
      </c>
      <c r="R137" s="137">
        <v>0</v>
      </c>
      <c r="S137" s="138">
        <f>R137*D137</f>
        <v>0</v>
      </c>
    </row>
    <row r="138" spans="1:19" x14ac:dyDescent="0.3">
      <c r="A138" s="140">
        <v>1786</v>
      </c>
      <c r="B138" s="141" t="s">
        <v>1670</v>
      </c>
      <c r="C138" s="137" t="s">
        <v>529</v>
      </c>
      <c r="D138" s="138">
        <v>125</v>
      </c>
      <c r="E138" s="138">
        <v>1250</v>
      </c>
      <c r="F138" s="137">
        <v>0</v>
      </c>
      <c r="G138" s="138">
        <f t="shared" si="6"/>
        <v>0</v>
      </c>
      <c r="H138" s="137">
        <v>10</v>
      </c>
      <c r="I138" s="138">
        <f t="shared" si="7"/>
        <v>1250</v>
      </c>
      <c r="J138" s="137">
        <v>0</v>
      </c>
      <c r="K138" s="138">
        <f t="shared" si="8"/>
        <v>0</v>
      </c>
      <c r="L138" s="137">
        <v>0</v>
      </c>
      <c r="M138" s="138">
        <f>L138*D138</f>
        <v>0</v>
      </c>
      <c r="N138" s="137">
        <v>0</v>
      </c>
      <c r="O138" s="138">
        <f>N138*D138</f>
        <v>0</v>
      </c>
      <c r="P138" s="137">
        <v>0</v>
      </c>
      <c r="Q138" s="138">
        <f>P138*D138</f>
        <v>0</v>
      </c>
      <c r="R138" s="137">
        <v>0</v>
      </c>
      <c r="S138" s="138">
        <f>R138*D138</f>
        <v>0</v>
      </c>
    </row>
    <row r="139" spans="1:19" x14ac:dyDescent="0.3">
      <c r="A139" s="140">
        <v>1787</v>
      </c>
      <c r="B139" s="141" t="s">
        <v>1671</v>
      </c>
      <c r="C139" s="137" t="s">
        <v>529</v>
      </c>
      <c r="D139" s="138">
        <v>140</v>
      </c>
      <c r="E139" s="138">
        <v>2800</v>
      </c>
      <c r="F139" s="137">
        <v>0</v>
      </c>
      <c r="G139" s="138">
        <f t="shared" si="6"/>
        <v>0</v>
      </c>
      <c r="H139" s="137">
        <v>20</v>
      </c>
      <c r="I139" s="138">
        <f t="shared" si="7"/>
        <v>2800</v>
      </c>
      <c r="J139" s="137">
        <v>0</v>
      </c>
      <c r="K139" s="138">
        <f t="shared" si="8"/>
        <v>0</v>
      </c>
      <c r="L139" s="137">
        <v>0</v>
      </c>
      <c r="M139" s="138">
        <f>L139*D139</f>
        <v>0</v>
      </c>
      <c r="N139" s="137">
        <v>0</v>
      </c>
      <c r="O139" s="138">
        <f>N139*D139</f>
        <v>0</v>
      </c>
      <c r="P139" s="137">
        <v>0</v>
      </c>
      <c r="Q139" s="138">
        <f>P139*D139</f>
        <v>0</v>
      </c>
      <c r="R139" s="137">
        <v>0</v>
      </c>
      <c r="S139" s="138">
        <f>R139*D139</f>
        <v>0</v>
      </c>
    </row>
    <row r="140" spans="1:19" x14ac:dyDescent="0.3">
      <c r="A140" s="140">
        <v>1788</v>
      </c>
      <c r="B140" s="141" t="s">
        <v>1672</v>
      </c>
      <c r="C140" s="137" t="s">
        <v>529</v>
      </c>
      <c r="D140" s="138">
        <v>75</v>
      </c>
      <c r="E140" s="138">
        <v>750</v>
      </c>
      <c r="F140" s="137">
        <v>0</v>
      </c>
      <c r="G140" s="138">
        <f t="shared" si="6"/>
        <v>0</v>
      </c>
      <c r="H140" s="137">
        <v>10</v>
      </c>
      <c r="I140" s="138">
        <f t="shared" si="7"/>
        <v>750</v>
      </c>
      <c r="J140" s="137">
        <v>0</v>
      </c>
      <c r="K140" s="138">
        <f t="shared" si="8"/>
        <v>0</v>
      </c>
      <c r="L140" s="137">
        <v>0</v>
      </c>
      <c r="M140" s="138">
        <f>L140*D140</f>
        <v>0</v>
      </c>
      <c r="N140" s="137">
        <v>0</v>
      </c>
      <c r="O140" s="138">
        <f>N140*D140</f>
        <v>0</v>
      </c>
      <c r="P140" s="137">
        <v>0</v>
      </c>
      <c r="Q140" s="138">
        <f>P140*D140</f>
        <v>0</v>
      </c>
      <c r="R140" s="137">
        <v>0</v>
      </c>
      <c r="S140" s="138">
        <f>R140*D140</f>
        <v>0</v>
      </c>
    </row>
    <row r="141" spans="1:19" x14ac:dyDescent="0.3">
      <c r="A141" s="140">
        <v>1789</v>
      </c>
      <c r="B141" s="141" t="s">
        <v>1673</v>
      </c>
      <c r="C141" s="137" t="s">
        <v>529</v>
      </c>
      <c r="D141" s="138">
        <v>61</v>
      </c>
      <c r="E141" s="138">
        <v>183</v>
      </c>
      <c r="F141" s="137">
        <v>0</v>
      </c>
      <c r="G141" s="138">
        <f t="shared" si="6"/>
        <v>0</v>
      </c>
      <c r="H141" s="137">
        <v>0</v>
      </c>
      <c r="I141" s="138">
        <f t="shared" si="7"/>
        <v>0</v>
      </c>
      <c r="J141" s="137">
        <v>0</v>
      </c>
      <c r="K141" s="138">
        <f t="shared" si="8"/>
        <v>0</v>
      </c>
      <c r="L141" s="137">
        <v>3</v>
      </c>
      <c r="M141" s="138">
        <f>L141*D141</f>
        <v>183</v>
      </c>
      <c r="N141" s="137">
        <v>0</v>
      </c>
      <c r="O141" s="138">
        <f>N141*D141</f>
        <v>0</v>
      </c>
      <c r="P141" s="137">
        <v>0</v>
      </c>
      <c r="Q141" s="138">
        <f>P141*D141</f>
        <v>0</v>
      </c>
      <c r="R141" s="137">
        <v>0</v>
      </c>
      <c r="S141" s="138">
        <f>R141*D141</f>
        <v>0</v>
      </c>
    </row>
    <row r="142" spans="1:19" x14ac:dyDescent="0.3">
      <c r="A142" s="140">
        <v>1790</v>
      </c>
      <c r="B142" s="141" t="s">
        <v>1674</v>
      </c>
      <c r="C142" s="137" t="s">
        <v>529</v>
      </c>
      <c r="D142" s="138">
        <v>60</v>
      </c>
      <c r="E142" s="138">
        <v>180</v>
      </c>
      <c r="F142" s="137">
        <v>0</v>
      </c>
      <c r="G142" s="138">
        <f t="shared" si="6"/>
        <v>0</v>
      </c>
      <c r="H142" s="137">
        <v>0</v>
      </c>
      <c r="I142" s="138">
        <f t="shared" si="7"/>
        <v>0</v>
      </c>
      <c r="J142" s="137">
        <v>0</v>
      </c>
      <c r="K142" s="138">
        <f t="shared" si="8"/>
        <v>0</v>
      </c>
      <c r="L142" s="137">
        <v>0</v>
      </c>
      <c r="M142" s="138">
        <f>L142*D142</f>
        <v>0</v>
      </c>
      <c r="N142" s="137">
        <v>0</v>
      </c>
      <c r="O142" s="138">
        <f>N142*D142</f>
        <v>0</v>
      </c>
      <c r="P142" s="137">
        <v>0</v>
      </c>
      <c r="Q142" s="138">
        <f>P142*D142</f>
        <v>0</v>
      </c>
      <c r="R142" s="137">
        <v>3</v>
      </c>
      <c r="S142" s="138">
        <f>R142*D142</f>
        <v>180</v>
      </c>
    </row>
    <row r="143" spans="1:19" x14ac:dyDescent="0.3">
      <c r="A143" s="140">
        <v>1791</v>
      </c>
      <c r="B143" s="141" t="s">
        <v>1675</v>
      </c>
      <c r="C143" s="137" t="s">
        <v>529</v>
      </c>
      <c r="D143" s="138">
        <v>28</v>
      </c>
      <c r="E143" s="138">
        <v>112</v>
      </c>
      <c r="F143" s="137">
        <v>0</v>
      </c>
      <c r="G143" s="138">
        <f t="shared" si="6"/>
        <v>0</v>
      </c>
      <c r="H143" s="137">
        <v>0</v>
      </c>
      <c r="I143" s="138">
        <f t="shared" si="7"/>
        <v>0</v>
      </c>
      <c r="J143" s="137">
        <v>0</v>
      </c>
      <c r="K143" s="138">
        <f t="shared" si="8"/>
        <v>0</v>
      </c>
      <c r="L143" s="137">
        <v>4</v>
      </c>
      <c r="M143" s="138">
        <f>L143*D143</f>
        <v>112</v>
      </c>
      <c r="N143" s="137">
        <v>0</v>
      </c>
      <c r="O143" s="138">
        <f>N143*D143</f>
        <v>0</v>
      </c>
      <c r="P143" s="137">
        <v>0</v>
      </c>
      <c r="Q143" s="138">
        <f>P143*D143</f>
        <v>0</v>
      </c>
      <c r="R143" s="137">
        <v>0</v>
      </c>
      <c r="S143" s="138">
        <f>R143*D143</f>
        <v>0</v>
      </c>
    </row>
    <row r="144" spans="1:19" x14ac:dyDescent="0.3">
      <c r="A144" s="140">
        <v>1792</v>
      </c>
      <c r="B144" s="141" t="s">
        <v>1676</v>
      </c>
      <c r="C144" s="137" t="s">
        <v>529</v>
      </c>
      <c r="D144" s="138">
        <v>16.8</v>
      </c>
      <c r="E144" s="138">
        <v>134.4</v>
      </c>
      <c r="F144" s="137">
        <v>0</v>
      </c>
      <c r="G144" s="138">
        <f t="shared" si="6"/>
        <v>0</v>
      </c>
      <c r="H144" s="137">
        <v>0</v>
      </c>
      <c r="I144" s="138">
        <f t="shared" si="7"/>
        <v>0</v>
      </c>
      <c r="J144" s="137">
        <v>0</v>
      </c>
      <c r="K144" s="138">
        <f t="shared" si="8"/>
        <v>0</v>
      </c>
      <c r="L144" s="137">
        <v>8</v>
      </c>
      <c r="M144" s="138">
        <f>L144*D144</f>
        <v>134.4</v>
      </c>
      <c r="N144" s="137">
        <v>0</v>
      </c>
      <c r="O144" s="138">
        <f>N144*D144</f>
        <v>0</v>
      </c>
      <c r="P144" s="137">
        <v>0</v>
      </c>
      <c r="Q144" s="138">
        <f>P144*D144</f>
        <v>0</v>
      </c>
      <c r="R144" s="137">
        <v>0</v>
      </c>
      <c r="S144" s="138">
        <f>R144*D144</f>
        <v>0</v>
      </c>
    </row>
    <row r="145" spans="1:19" x14ac:dyDescent="0.3">
      <c r="A145" s="140">
        <v>1793</v>
      </c>
      <c r="B145" s="141" t="s">
        <v>1677</v>
      </c>
      <c r="C145" s="137" t="s">
        <v>1576</v>
      </c>
      <c r="D145" s="138">
        <v>68</v>
      </c>
      <c r="E145" s="138">
        <v>680</v>
      </c>
      <c r="F145" s="137">
        <v>10</v>
      </c>
      <c r="G145" s="138">
        <f t="shared" si="6"/>
        <v>680</v>
      </c>
      <c r="H145" s="137">
        <v>0</v>
      </c>
      <c r="I145" s="138">
        <f t="shared" si="7"/>
        <v>0</v>
      </c>
      <c r="J145" s="137">
        <v>0</v>
      </c>
      <c r="K145" s="138">
        <f t="shared" si="8"/>
        <v>0</v>
      </c>
      <c r="L145" s="137">
        <v>0</v>
      </c>
      <c r="M145" s="138">
        <f>L145*D145</f>
        <v>0</v>
      </c>
      <c r="N145" s="137">
        <v>0</v>
      </c>
      <c r="O145" s="138">
        <f>N145*D145</f>
        <v>0</v>
      </c>
      <c r="P145" s="137">
        <v>0</v>
      </c>
      <c r="Q145" s="138">
        <f>P145*D145</f>
        <v>0</v>
      </c>
      <c r="R145" s="137">
        <v>0</v>
      </c>
      <c r="S145" s="138">
        <f>R145*D145</f>
        <v>0</v>
      </c>
    </row>
    <row r="146" spans="1:19" x14ac:dyDescent="0.3">
      <c r="A146" s="140">
        <v>1794</v>
      </c>
      <c r="B146" s="141" t="s">
        <v>1678</v>
      </c>
      <c r="C146" s="137" t="s">
        <v>1576</v>
      </c>
      <c r="D146" s="138">
        <v>48</v>
      </c>
      <c r="E146" s="138">
        <v>480</v>
      </c>
      <c r="F146" s="137">
        <v>10</v>
      </c>
      <c r="G146" s="138">
        <f t="shared" si="6"/>
        <v>480</v>
      </c>
      <c r="H146" s="137">
        <v>0</v>
      </c>
      <c r="I146" s="138">
        <f t="shared" si="7"/>
        <v>0</v>
      </c>
      <c r="J146" s="137">
        <v>0</v>
      </c>
      <c r="K146" s="138">
        <f t="shared" si="8"/>
        <v>0</v>
      </c>
      <c r="L146" s="137">
        <v>0</v>
      </c>
      <c r="M146" s="138">
        <f>L146*D146</f>
        <v>0</v>
      </c>
      <c r="N146" s="137">
        <v>0</v>
      </c>
      <c r="O146" s="138">
        <f>N146*D146</f>
        <v>0</v>
      </c>
      <c r="P146" s="137">
        <v>0</v>
      </c>
      <c r="Q146" s="138">
        <f>P146*D146</f>
        <v>0</v>
      </c>
      <c r="R146" s="137">
        <v>0</v>
      </c>
      <c r="S146" s="138">
        <f>R146*D146</f>
        <v>0</v>
      </c>
    </row>
    <row r="147" spans="1:19" x14ac:dyDescent="0.3">
      <c r="A147" s="140">
        <v>1795</v>
      </c>
      <c r="B147" s="141" t="s">
        <v>1679</v>
      </c>
      <c r="C147" s="137" t="s">
        <v>1576</v>
      </c>
      <c r="D147" s="138">
        <v>45</v>
      </c>
      <c r="E147" s="138">
        <v>1485</v>
      </c>
      <c r="F147" s="137">
        <v>9</v>
      </c>
      <c r="G147" s="138">
        <f t="shared" si="6"/>
        <v>405</v>
      </c>
      <c r="H147" s="137">
        <v>0</v>
      </c>
      <c r="I147" s="138">
        <f t="shared" si="7"/>
        <v>0</v>
      </c>
      <c r="J147" s="137">
        <v>24</v>
      </c>
      <c r="K147" s="138">
        <f t="shared" si="8"/>
        <v>1080</v>
      </c>
      <c r="L147" s="137">
        <v>0</v>
      </c>
      <c r="M147" s="138">
        <f>L147*D147</f>
        <v>0</v>
      </c>
      <c r="N147" s="137">
        <v>0</v>
      </c>
      <c r="O147" s="138">
        <f>N147*D147</f>
        <v>0</v>
      </c>
      <c r="P147" s="137">
        <v>0</v>
      </c>
      <c r="Q147" s="138">
        <f>P147*D147</f>
        <v>0</v>
      </c>
      <c r="R147" s="137">
        <v>0</v>
      </c>
      <c r="S147" s="138">
        <f>R147*D147</f>
        <v>0</v>
      </c>
    </row>
    <row r="148" spans="1:19" x14ac:dyDescent="0.3">
      <c r="A148" s="140">
        <v>1796</v>
      </c>
      <c r="B148" s="141" t="s">
        <v>1680</v>
      </c>
      <c r="C148" s="137" t="s">
        <v>66</v>
      </c>
      <c r="D148" s="138">
        <v>61</v>
      </c>
      <c r="E148" s="138">
        <v>549</v>
      </c>
      <c r="F148" s="137">
        <v>6</v>
      </c>
      <c r="G148" s="138">
        <f t="shared" si="6"/>
        <v>366</v>
      </c>
      <c r="H148" s="137">
        <v>3</v>
      </c>
      <c r="I148" s="138">
        <f t="shared" si="7"/>
        <v>183</v>
      </c>
      <c r="J148" s="137">
        <v>0</v>
      </c>
      <c r="K148" s="138">
        <f t="shared" si="8"/>
        <v>0</v>
      </c>
      <c r="L148" s="137">
        <v>0</v>
      </c>
      <c r="M148" s="138">
        <f>L148*D148</f>
        <v>0</v>
      </c>
      <c r="N148" s="137">
        <v>0</v>
      </c>
      <c r="O148" s="138">
        <f>N148*D148</f>
        <v>0</v>
      </c>
      <c r="P148" s="137">
        <v>0</v>
      </c>
      <c r="Q148" s="138">
        <f>P148*D148</f>
        <v>0</v>
      </c>
      <c r="R148" s="137">
        <v>0</v>
      </c>
      <c r="S148" s="138">
        <f>R148*D148</f>
        <v>0</v>
      </c>
    </row>
    <row r="149" spans="1:19" x14ac:dyDescent="0.3">
      <c r="A149" s="140">
        <v>1797</v>
      </c>
      <c r="B149" s="141" t="s">
        <v>1681</v>
      </c>
      <c r="C149" s="137" t="s">
        <v>529</v>
      </c>
      <c r="D149" s="138">
        <v>32</v>
      </c>
      <c r="E149" s="138">
        <v>128</v>
      </c>
      <c r="F149" s="137">
        <v>0</v>
      </c>
      <c r="G149" s="138">
        <f t="shared" si="6"/>
        <v>0</v>
      </c>
      <c r="H149" s="137">
        <v>0</v>
      </c>
      <c r="I149" s="138">
        <f t="shared" si="7"/>
        <v>0</v>
      </c>
      <c r="J149" s="137">
        <v>0</v>
      </c>
      <c r="K149" s="138">
        <f t="shared" si="8"/>
        <v>0</v>
      </c>
      <c r="L149" s="137">
        <v>4</v>
      </c>
      <c r="M149" s="138">
        <f>L149*D149</f>
        <v>128</v>
      </c>
      <c r="N149" s="137">
        <v>0</v>
      </c>
      <c r="O149" s="138">
        <f>N149*D149</f>
        <v>0</v>
      </c>
      <c r="P149" s="137">
        <v>0</v>
      </c>
      <c r="Q149" s="138">
        <f>P149*D149</f>
        <v>0</v>
      </c>
      <c r="R149" s="137">
        <v>0</v>
      </c>
      <c r="S149" s="138">
        <f>R149*D149</f>
        <v>0</v>
      </c>
    </row>
    <row r="150" spans="1:19" x14ac:dyDescent="0.3">
      <c r="A150" s="140">
        <v>1798</v>
      </c>
      <c r="B150" s="141" t="s">
        <v>1682</v>
      </c>
      <c r="C150" s="137" t="s">
        <v>529</v>
      </c>
      <c r="D150" s="138">
        <v>27.8</v>
      </c>
      <c r="E150" s="138">
        <v>556</v>
      </c>
      <c r="F150" s="137">
        <v>0</v>
      </c>
      <c r="G150" s="138">
        <f t="shared" si="6"/>
        <v>0</v>
      </c>
      <c r="H150" s="137">
        <v>0</v>
      </c>
      <c r="I150" s="138">
        <f t="shared" si="7"/>
        <v>0</v>
      </c>
      <c r="J150" s="137">
        <v>0</v>
      </c>
      <c r="K150" s="138">
        <f t="shared" si="8"/>
        <v>0</v>
      </c>
      <c r="L150" s="137">
        <v>20</v>
      </c>
      <c r="M150" s="138">
        <f>L150*D150</f>
        <v>556</v>
      </c>
      <c r="N150" s="137">
        <v>0</v>
      </c>
      <c r="O150" s="138">
        <f>N150*D150</f>
        <v>0</v>
      </c>
      <c r="P150" s="137">
        <v>0</v>
      </c>
      <c r="Q150" s="138">
        <f>P150*D150</f>
        <v>0</v>
      </c>
      <c r="R150" s="137">
        <v>0</v>
      </c>
      <c r="S150" s="138">
        <f>R150*D150</f>
        <v>0</v>
      </c>
    </row>
    <row r="151" spans="1:19" x14ac:dyDescent="0.3">
      <c r="A151" s="140">
        <v>1799</v>
      </c>
      <c r="B151" s="141" t="s">
        <v>1683</v>
      </c>
      <c r="C151" s="137" t="s">
        <v>1576</v>
      </c>
      <c r="D151" s="138">
        <v>80</v>
      </c>
      <c r="E151" s="138">
        <v>4000</v>
      </c>
      <c r="F151" s="137">
        <v>10</v>
      </c>
      <c r="G151" s="138">
        <f t="shared" si="6"/>
        <v>800</v>
      </c>
      <c r="H151" s="137">
        <v>10</v>
      </c>
      <c r="I151" s="138">
        <f t="shared" si="7"/>
        <v>800</v>
      </c>
      <c r="J151" s="137">
        <v>30</v>
      </c>
      <c r="K151" s="138">
        <f t="shared" si="8"/>
        <v>2400</v>
      </c>
      <c r="L151" s="137">
        <v>0</v>
      </c>
      <c r="M151" s="138">
        <f>L151*D151</f>
        <v>0</v>
      </c>
      <c r="N151" s="137">
        <v>0</v>
      </c>
      <c r="O151" s="138">
        <f>N151*D151</f>
        <v>0</v>
      </c>
      <c r="P151" s="137">
        <v>0</v>
      </c>
      <c r="Q151" s="138">
        <f>P151*D151</f>
        <v>0</v>
      </c>
      <c r="R151" s="137">
        <v>0</v>
      </c>
      <c r="S151" s="138">
        <f>R151*D151</f>
        <v>0</v>
      </c>
    </row>
    <row r="152" spans="1:19" x14ac:dyDescent="0.3">
      <c r="A152" s="140">
        <v>1800</v>
      </c>
      <c r="B152" s="141" t="s">
        <v>1684</v>
      </c>
      <c r="C152" s="137" t="s">
        <v>1576</v>
      </c>
      <c r="D152" s="138">
        <v>16.5</v>
      </c>
      <c r="E152" s="138">
        <v>1221</v>
      </c>
      <c r="F152" s="137">
        <v>40</v>
      </c>
      <c r="G152" s="138">
        <f t="shared" si="6"/>
        <v>660</v>
      </c>
      <c r="H152" s="137">
        <v>0</v>
      </c>
      <c r="I152" s="138">
        <f t="shared" si="7"/>
        <v>0</v>
      </c>
      <c r="J152" s="137">
        <v>30</v>
      </c>
      <c r="K152" s="138">
        <f t="shared" si="8"/>
        <v>495</v>
      </c>
      <c r="L152" s="137">
        <v>0</v>
      </c>
      <c r="M152" s="138">
        <f>L152*D152</f>
        <v>0</v>
      </c>
      <c r="N152" s="137">
        <v>0</v>
      </c>
      <c r="O152" s="138">
        <f>N152*D152</f>
        <v>0</v>
      </c>
      <c r="P152" s="137">
        <v>4</v>
      </c>
      <c r="Q152" s="138">
        <f>P152*D152</f>
        <v>66</v>
      </c>
      <c r="R152" s="137">
        <v>0</v>
      </c>
      <c r="S152" s="138">
        <f>R152*D152</f>
        <v>0</v>
      </c>
    </row>
    <row r="153" spans="1:19" x14ac:dyDescent="0.3">
      <c r="A153" s="140">
        <v>1801</v>
      </c>
      <c r="B153" s="141" t="s">
        <v>1685</v>
      </c>
      <c r="C153" s="137" t="s">
        <v>1576</v>
      </c>
      <c r="D153" s="138">
        <v>43</v>
      </c>
      <c r="E153" s="138">
        <v>688</v>
      </c>
      <c r="F153" s="137">
        <v>10</v>
      </c>
      <c r="G153" s="138">
        <f t="shared" si="6"/>
        <v>430</v>
      </c>
      <c r="H153" s="137">
        <v>6</v>
      </c>
      <c r="I153" s="138">
        <f t="shared" si="7"/>
        <v>258</v>
      </c>
      <c r="J153" s="137">
        <v>0</v>
      </c>
      <c r="K153" s="138">
        <f t="shared" si="8"/>
        <v>0</v>
      </c>
      <c r="L153" s="137">
        <v>0</v>
      </c>
      <c r="M153" s="138">
        <f>L153*D153</f>
        <v>0</v>
      </c>
      <c r="N153" s="137">
        <v>0</v>
      </c>
      <c r="O153" s="138">
        <f>N153*D153</f>
        <v>0</v>
      </c>
      <c r="P153" s="137">
        <v>0</v>
      </c>
      <c r="Q153" s="138">
        <f>P153*D153</f>
        <v>0</v>
      </c>
      <c r="R153" s="137">
        <v>0</v>
      </c>
      <c r="S153" s="138">
        <f>R153*D153</f>
        <v>0</v>
      </c>
    </row>
    <row r="154" spans="1:19" x14ac:dyDescent="0.3">
      <c r="A154" s="140">
        <v>1802</v>
      </c>
      <c r="B154" s="141" t="s">
        <v>1686</v>
      </c>
      <c r="C154" s="137" t="s">
        <v>529</v>
      </c>
      <c r="D154" s="138">
        <v>45</v>
      </c>
      <c r="E154" s="138">
        <v>135</v>
      </c>
      <c r="F154" s="137">
        <v>0</v>
      </c>
      <c r="G154" s="138">
        <f t="shared" si="6"/>
        <v>0</v>
      </c>
      <c r="H154" s="137">
        <v>0</v>
      </c>
      <c r="I154" s="138">
        <f t="shared" si="7"/>
        <v>0</v>
      </c>
      <c r="J154" s="137">
        <v>0</v>
      </c>
      <c r="K154" s="138">
        <f t="shared" si="8"/>
        <v>0</v>
      </c>
      <c r="L154" s="137">
        <v>0</v>
      </c>
      <c r="M154" s="138">
        <f>L154*D154</f>
        <v>0</v>
      </c>
      <c r="N154" s="137">
        <v>0</v>
      </c>
      <c r="O154" s="138">
        <f>N154*D154</f>
        <v>0</v>
      </c>
      <c r="P154" s="137">
        <v>0</v>
      </c>
      <c r="Q154" s="138">
        <f>P154*D154</f>
        <v>0</v>
      </c>
      <c r="R154" s="137">
        <v>3</v>
      </c>
      <c r="S154" s="138">
        <f>R154*D154</f>
        <v>135</v>
      </c>
    </row>
    <row r="155" spans="1:19" x14ac:dyDescent="0.3">
      <c r="A155" s="140">
        <v>1803</v>
      </c>
      <c r="B155" s="141" t="s">
        <v>1687</v>
      </c>
      <c r="C155" s="137" t="s">
        <v>529</v>
      </c>
      <c r="D155" s="138">
        <v>23</v>
      </c>
      <c r="E155" s="138">
        <v>138</v>
      </c>
      <c r="F155" s="137">
        <v>0</v>
      </c>
      <c r="G155" s="138">
        <f t="shared" si="6"/>
        <v>0</v>
      </c>
      <c r="H155" s="137">
        <v>0</v>
      </c>
      <c r="I155" s="138">
        <f t="shared" si="7"/>
        <v>0</v>
      </c>
      <c r="J155" s="137">
        <v>0</v>
      </c>
      <c r="K155" s="138">
        <f t="shared" si="8"/>
        <v>0</v>
      </c>
      <c r="L155" s="137">
        <v>0</v>
      </c>
      <c r="M155" s="138">
        <f>L155*D155</f>
        <v>0</v>
      </c>
      <c r="N155" s="137">
        <v>0</v>
      </c>
      <c r="O155" s="138">
        <f>N155*D155</f>
        <v>0</v>
      </c>
      <c r="P155" s="137">
        <v>0</v>
      </c>
      <c r="Q155" s="138">
        <f>P155*D155</f>
        <v>0</v>
      </c>
      <c r="R155" s="137">
        <v>6</v>
      </c>
      <c r="S155" s="138">
        <f>R155*D155</f>
        <v>138</v>
      </c>
    </row>
    <row r="156" spans="1:19" x14ac:dyDescent="0.3">
      <c r="A156" s="140">
        <v>1804</v>
      </c>
      <c r="B156" s="141" t="s">
        <v>1688</v>
      </c>
      <c r="C156" s="137" t="s">
        <v>529</v>
      </c>
      <c r="D156" s="138">
        <v>95</v>
      </c>
      <c r="E156" s="138">
        <v>950</v>
      </c>
      <c r="F156" s="137">
        <v>0</v>
      </c>
      <c r="G156" s="138">
        <f t="shared" si="6"/>
        <v>0</v>
      </c>
      <c r="H156" s="137">
        <v>10</v>
      </c>
      <c r="I156" s="138">
        <f t="shared" si="7"/>
        <v>950</v>
      </c>
      <c r="J156" s="137">
        <v>0</v>
      </c>
      <c r="K156" s="138">
        <f t="shared" si="8"/>
        <v>0</v>
      </c>
      <c r="L156" s="137">
        <v>0</v>
      </c>
      <c r="M156" s="138">
        <f>L156*D156</f>
        <v>0</v>
      </c>
      <c r="N156" s="137">
        <v>0</v>
      </c>
      <c r="O156" s="138">
        <f>N156*D156</f>
        <v>0</v>
      </c>
      <c r="P156" s="137">
        <v>0</v>
      </c>
      <c r="Q156" s="138">
        <f>P156*D156</f>
        <v>0</v>
      </c>
      <c r="R156" s="137">
        <v>0</v>
      </c>
      <c r="S156" s="138">
        <f>R156*D156</f>
        <v>0</v>
      </c>
    </row>
    <row r="157" spans="1:19" x14ac:dyDescent="0.3">
      <c r="A157" s="140">
        <v>1805</v>
      </c>
      <c r="B157" s="141" t="s">
        <v>1689</v>
      </c>
      <c r="C157" s="137" t="s">
        <v>1576</v>
      </c>
      <c r="D157" s="138">
        <v>22.7</v>
      </c>
      <c r="E157" s="138">
        <v>3586.6</v>
      </c>
      <c r="F157" s="137">
        <v>100</v>
      </c>
      <c r="G157" s="138">
        <f t="shared" si="6"/>
        <v>2270</v>
      </c>
      <c r="H157" s="137">
        <v>10</v>
      </c>
      <c r="I157" s="138">
        <f t="shared" si="7"/>
        <v>227</v>
      </c>
      <c r="J157" s="137">
        <v>30</v>
      </c>
      <c r="K157" s="138">
        <f t="shared" si="8"/>
        <v>681</v>
      </c>
      <c r="L157" s="137">
        <v>6</v>
      </c>
      <c r="M157" s="138">
        <f>L157*D157</f>
        <v>136.19999999999999</v>
      </c>
      <c r="N157" s="137">
        <v>6</v>
      </c>
      <c r="O157" s="138">
        <f>N157*D157</f>
        <v>136.19999999999999</v>
      </c>
      <c r="P157" s="137">
        <v>0</v>
      </c>
      <c r="Q157" s="138">
        <f>P157*D157</f>
        <v>0</v>
      </c>
      <c r="R157" s="137">
        <v>6</v>
      </c>
      <c r="S157" s="138">
        <f>R157*D157</f>
        <v>136.19999999999999</v>
      </c>
    </row>
    <row r="158" spans="1:19" x14ac:dyDescent="0.3">
      <c r="A158" s="140">
        <v>1806</v>
      </c>
      <c r="B158" s="141" t="s">
        <v>1690</v>
      </c>
      <c r="C158" s="137" t="s">
        <v>1576</v>
      </c>
      <c r="D158" s="138">
        <v>21</v>
      </c>
      <c r="E158" s="138">
        <v>1932</v>
      </c>
      <c r="F158" s="137">
        <v>50</v>
      </c>
      <c r="G158" s="138">
        <f t="shared" si="6"/>
        <v>1050</v>
      </c>
      <c r="H158" s="137">
        <v>12</v>
      </c>
      <c r="I158" s="138">
        <f t="shared" si="7"/>
        <v>252</v>
      </c>
      <c r="J158" s="137">
        <v>30</v>
      </c>
      <c r="K158" s="138">
        <f t="shared" si="8"/>
        <v>630</v>
      </c>
      <c r="L158" s="137">
        <v>0</v>
      </c>
      <c r="M158" s="138">
        <f>L158*D158</f>
        <v>0</v>
      </c>
      <c r="N158" s="137">
        <v>0</v>
      </c>
      <c r="O158" s="138">
        <f>N158*D158</f>
        <v>0</v>
      </c>
      <c r="P158" s="137">
        <v>0</v>
      </c>
      <c r="Q158" s="138">
        <f>P158*D158</f>
        <v>0</v>
      </c>
      <c r="R158" s="137">
        <v>0</v>
      </c>
      <c r="S158" s="138">
        <f>R158*D158</f>
        <v>0</v>
      </c>
    </row>
    <row r="159" spans="1:19" x14ac:dyDescent="0.3">
      <c r="A159" s="140">
        <v>1807</v>
      </c>
      <c r="B159" s="141" t="s">
        <v>1691</v>
      </c>
      <c r="C159" s="137" t="s">
        <v>529</v>
      </c>
      <c r="D159" s="138">
        <v>14</v>
      </c>
      <c r="E159" s="138">
        <v>168</v>
      </c>
      <c r="F159" s="137">
        <v>0</v>
      </c>
      <c r="G159" s="138">
        <f t="shared" si="6"/>
        <v>0</v>
      </c>
      <c r="H159" s="137">
        <v>12</v>
      </c>
      <c r="I159" s="138">
        <f t="shared" si="7"/>
        <v>168</v>
      </c>
      <c r="J159" s="137">
        <v>0</v>
      </c>
      <c r="K159" s="138">
        <f t="shared" si="8"/>
        <v>0</v>
      </c>
      <c r="L159" s="137">
        <v>0</v>
      </c>
      <c r="M159" s="138">
        <f>L159*D159</f>
        <v>0</v>
      </c>
      <c r="N159" s="137">
        <v>0</v>
      </c>
      <c r="O159" s="138">
        <f>N159*D159</f>
        <v>0</v>
      </c>
      <c r="P159" s="137">
        <v>0</v>
      </c>
      <c r="Q159" s="138">
        <f>P159*D159</f>
        <v>0</v>
      </c>
      <c r="R159" s="137">
        <v>0</v>
      </c>
      <c r="S159" s="138">
        <f>R159*D159</f>
        <v>0</v>
      </c>
    </row>
    <row r="160" spans="1:19" x14ac:dyDescent="0.3">
      <c r="A160" s="140">
        <v>1808</v>
      </c>
      <c r="B160" s="141" t="s">
        <v>1692</v>
      </c>
      <c r="C160" s="137" t="s">
        <v>529</v>
      </c>
      <c r="D160" s="138">
        <v>180</v>
      </c>
      <c r="E160" s="138">
        <v>1800</v>
      </c>
      <c r="F160" s="137">
        <v>0</v>
      </c>
      <c r="G160" s="138">
        <f t="shared" si="6"/>
        <v>0</v>
      </c>
      <c r="H160" s="137">
        <v>10</v>
      </c>
      <c r="I160" s="138">
        <f t="shared" si="7"/>
        <v>1800</v>
      </c>
      <c r="J160" s="137">
        <v>0</v>
      </c>
      <c r="K160" s="138">
        <f t="shared" si="8"/>
        <v>0</v>
      </c>
      <c r="L160" s="137">
        <v>0</v>
      </c>
      <c r="M160" s="138">
        <f>L160*D160</f>
        <v>0</v>
      </c>
      <c r="N160" s="137">
        <v>0</v>
      </c>
      <c r="O160" s="138">
        <f>N160*D160</f>
        <v>0</v>
      </c>
      <c r="P160" s="137">
        <v>0</v>
      </c>
      <c r="Q160" s="138">
        <f>P160*D160</f>
        <v>0</v>
      </c>
      <c r="R160" s="137">
        <v>0</v>
      </c>
      <c r="S160" s="138">
        <f>R160*D160</f>
        <v>0</v>
      </c>
    </row>
    <row r="161" spans="1:19" x14ac:dyDescent="0.3">
      <c r="A161" s="140">
        <v>1809</v>
      </c>
      <c r="B161" s="141" t="s">
        <v>1693</v>
      </c>
      <c r="C161" s="137" t="s">
        <v>529</v>
      </c>
      <c r="D161" s="138">
        <v>131</v>
      </c>
      <c r="E161" s="138">
        <v>524</v>
      </c>
      <c r="F161" s="137">
        <v>0</v>
      </c>
      <c r="G161" s="138">
        <f t="shared" si="6"/>
        <v>0</v>
      </c>
      <c r="H161" s="137">
        <v>4</v>
      </c>
      <c r="I161" s="138">
        <f t="shared" si="7"/>
        <v>524</v>
      </c>
      <c r="J161" s="137">
        <v>0</v>
      </c>
      <c r="K161" s="138">
        <f t="shared" si="8"/>
        <v>0</v>
      </c>
      <c r="L161" s="137">
        <v>0</v>
      </c>
      <c r="M161" s="138">
        <f>L161*D161</f>
        <v>0</v>
      </c>
      <c r="N161" s="137">
        <v>0</v>
      </c>
      <c r="O161" s="138">
        <f>N161*D161</f>
        <v>0</v>
      </c>
      <c r="P161" s="137">
        <v>0</v>
      </c>
      <c r="Q161" s="138">
        <f>P161*D161</f>
        <v>0</v>
      </c>
      <c r="R161" s="137">
        <v>0</v>
      </c>
      <c r="S161" s="138">
        <f>R161*D161</f>
        <v>0</v>
      </c>
    </row>
    <row r="162" spans="1:19" x14ac:dyDescent="0.3">
      <c r="A162" s="140">
        <v>1810</v>
      </c>
      <c r="B162" s="141" t="s">
        <v>1694</v>
      </c>
      <c r="C162" s="137" t="s">
        <v>529</v>
      </c>
      <c r="D162" s="138">
        <v>270</v>
      </c>
      <c r="E162" s="138">
        <v>810</v>
      </c>
      <c r="F162" s="137">
        <v>0</v>
      </c>
      <c r="G162" s="138">
        <f t="shared" si="6"/>
        <v>0</v>
      </c>
      <c r="H162" s="137">
        <v>3</v>
      </c>
      <c r="I162" s="138">
        <f t="shared" si="7"/>
        <v>810</v>
      </c>
      <c r="J162" s="137">
        <v>0</v>
      </c>
      <c r="K162" s="138">
        <f t="shared" si="8"/>
        <v>0</v>
      </c>
      <c r="L162" s="137">
        <v>0</v>
      </c>
      <c r="M162" s="138">
        <f>L162*D162</f>
        <v>0</v>
      </c>
      <c r="N162" s="137">
        <v>0</v>
      </c>
      <c r="O162" s="138">
        <f>N162*D162</f>
        <v>0</v>
      </c>
      <c r="P162" s="137">
        <v>0</v>
      </c>
      <c r="Q162" s="138">
        <f>P162*D162</f>
        <v>0</v>
      </c>
      <c r="R162" s="137">
        <v>0</v>
      </c>
      <c r="S162" s="138">
        <f>R162*D162</f>
        <v>0</v>
      </c>
    </row>
    <row r="163" spans="1:19" x14ac:dyDescent="0.3">
      <c r="A163" s="140">
        <v>1811</v>
      </c>
      <c r="B163" s="141" t="s">
        <v>1695</v>
      </c>
      <c r="C163" s="137" t="s">
        <v>529</v>
      </c>
      <c r="D163" s="138">
        <v>340</v>
      </c>
      <c r="E163" s="138">
        <v>1360</v>
      </c>
      <c r="F163" s="137">
        <v>0</v>
      </c>
      <c r="G163" s="138">
        <f t="shared" si="6"/>
        <v>0</v>
      </c>
      <c r="H163" s="137">
        <v>4</v>
      </c>
      <c r="I163" s="138">
        <f t="shared" si="7"/>
        <v>1360</v>
      </c>
      <c r="J163" s="137">
        <v>0</v>
      </c>
      <c r="K163" s="138">
        <f t="shared" si="8"/>
        <v>0</v>
      </c>
      <c r="L163" s="137">
        <v>0</v>
      </c>
      <c r="M163" s="138">
        <f>L163*D163</f>
        <v>0</v>
      </c>
      <c r="N163" s="137">
        <v>0</v>
      </c>
      <c r="O163" s="138">
        <f>N163*D163</f>
        <v>0</v>
      </c>
      <c r="P163" s="137">
        <v>0</v>
      </c>
      <c r="Q163" s="138">
        <f>P163*D163</f>
        <v>0</v>
      </c>
      <c r="R163" s="137">
        <v>0</v>
      </c>
      <c r="S163" s="138">
        <f>R163*D163</f>
        <v>0</v>
      </c>
    </row>
    <row r="164" spans="1:19" x14ac:dyDescent="0.3">
      <c r="A164" s="140">
        <v>1812</v>
      </c>
      <c r="B164" s="141" t="s">
        <v>1696</v>
      </c>
      <c r="C164" s="137" t="s">
        <v>529</v>
      </c>
      <c r="D164" s="138">
        <v>13</v>
      </c>
      <c r="E164" s="138">
        <v>390</v>
      </c>
      <c r="F164" s="137">
        <v>0</v>
      </c>
      <c r="G164" s="138">
        <f t="shared" si="6"/>
        <v>0</v>
      </c>
      <c r="H164" s="137">
        <v>30</v>
      </c>
      <c r="I164" s="138">
        <f t="shared" si="7"/>
        <v>390</v>
      </c>
      <c r="J164" s="137">
        <v>0</v>
      </c>
      <c r="K164" s="138">
        <f t="shared" si="8"/>
        <v>0</v>
      </c>
      <c r="L164" s="137">
        <v>0</v>
      </c>
      <c r="M164" s="138">
        <f>L164*D164</f>
        <v>0</v>
      </c>
      <c r="N164" s="137">
        <v>0</v>
      </c>
      <c r="O164" s="138">
        <f>N164*D164</f>
        <v>0</v>
      </c>
      <c r="P164" s="137">
        <v>0</v>
      </c>
      <c r="Q164" s="138">
        <f>P164*D164</f>
        <v>0</v>
      </c>
      <c r="R164" s="137">
        <v>0</v>
      </c>
      <c r="S164" s="138">
        <f>R164*D164</f>
        <v>0</v>
      </c>
    </row>
    <row r="165" spans="1:19" x14ac:dyDescent="0.3">
      <c r="A165" s="140">
        <v>1813</v>
      </c>
      <c r="B165" s="141" t="s">
        <v>1697</v>
      </c>
      <c r="C165" s="137" t="s">
        <v>529</v>
      </c>
      <c r="D165" s="138">
        <v>120</v>
      </c>
      <c r="E165" s="138">
        <v>360</v>
      </c>
      <c r="F165" s="137">
        <v>0</v>
      </c>
      <c r="G165" s="138">
        <f t="shared" si="6"/>
        <v>0</v>
      </c>
      <c r="H165" s="137">
        <v>0</v>
      </c>
      <c r="I165" s="138">
        <f t="shared" si="7"/>
        <v>0</v>
      </c>
      <c r="J165" s="137">
        <v>0</v>
      </c>
      <c r="K165" s="138">
        <f t="shared" si="8"/>
        <v>0</v>
      </c>
      <c r="L165" s="137">
        <v>0</v>
      </c>
      <c r="M165" s="138">
        <f>L165*D165</f>
        <v>0</v>
      </c>
      <c r="N165" s="137">
        <v>0</v>
      </c>
      <c r="O165" s="138">
        <f>N165*D165</f>
        <v>0</v>
      </c>
      <c r="P165" s="137">
        <v>0</v>
      </c>
      <c r="Q165" s="138">
        <f>P165*D165</f>
        <v>0</v>
      </c>
      <c r="R165" s="137">
        <v>3</v>
      </c>
      <c r="S165" s="138">
        <f>R165*D165</f>
        <v>360</v>
      </c>
    </row>
    <row r="166" spans="1:19" x14ac:dyDescent="0.3">
      <c r="A166" s="140">
        <v>1814</v>
      </c>
      <c r="B166" s="141" t="s">
        <v>1698</v>
      </c>
      <c r="C166" s="137" t="s">
        <v>529</v>
      </c>
      <c r="D166" s="138">
        <v>690</v>
      </c>
      <c r="E166" s="138">
        <v>2070</v>
      </c>
      <c r="F166" s="137">
        <v>0</v>
      </c>
      <c r="G166" s="138">
        <f t="shared" si="6"/>
        <v>0</v>
      </c>
      <c r="H166" s="137">
        <v>0</v>
      </c>
      <c r="I166" s="138">
        <f t="shared" si="7"/>
        <v>0</v>
      </c>
      <c r="J166" s="137">
        <v>0</v>
      </c>
      <c r="K166" s="138">
        <f t="shared" si="8"/>
        <v>0</v>
      </c>
      <c r="L166" s="137">
        <v>0</v>
      </c>
      <c r="M166" s="138">
        <f>L166*D166</f>
        <v>0</v>
      </c>
      <c r="N166" s="137">
        <v>0</v>
      </c>
      <c r="O166" s="138">
        <f>N166*D166</f>
        <v>0</v>
      </c>
      <c r="P166" s="137">
        <v>0</v>
      </c>
      <c r="Q166" s="138">
        <f>P166*D166</f>
        <v>0</v>
      </c>
      <c r="R166" s="137">
        <v>3</v>
      </c>
      <c r="S166" s="138">
        <f>R166*D166</f>
        <v>2070</v>
      </c>
    </row>
    <row r="167" spans="1:19" x14ac:dyDescent="0.3">
      <c r="A167" s="140">
        <v>1815</v>
      </c>
      <c r="B167" s="141" t="s">
        <v>1699</v>
      </c>
      <c r="C167" s="137" t="s">
        <v>529</v>
      </c>
      <c r="D167" s="138">
        <v>55</v>
      </c>
      <c r="E167" s="138">
        <v>110</v>
      </c>
      <c r="F167" s="137">
        <v>0</v>
      </c>
      <c r="G167" s="138">
        <f t="shared" si="6"/>
        <v>0</v>
      </c>
      <c r="H167" s="137">
        <v>0</v>
      </c>
      <c r="I167" s="138">
        <f t="shared" si="7"/>
        <v>0</v>
      </c>
      <c r="J167" s="137">
        <v>0</v>
      </c>
      <c r="K167" s="138">
        <f t="shared" si="8"/>
        <v>0</v>
      </c>
      <c r="L167" s="137">
        <v>0</v>
      </c>
      <c r="M167" s="138">
        <f>L167*D167</f>
        <v>0</v>
      </c>
      <c r="N167" s="137">
        <v>0</v>
      </c>
      <c r="O167" s="138">
        <f>N167*D167</f>
        <v>0</v>
      </c>
      <c r="P167" s="137">
        <v>0</v>
      </c>
      <c r="Q167" s="138">
        <f>P167*D167</f>
        <v>0</v>
      </c>
      <c r="R167" s="137">
        <v>2</v>
      </c>
      <c r="S167" s="138">
        <f>R167*D167</f>
        <v>110</v>
      </c>
    </row>
    <row r="168" spans="1:19" x14ac:dyDescent="0.3">
      <c r="A168" s="140">
        <v>1816</v>
      </c>
      <c r="B168" s="141" t="s">
        <v>1700</v>
      </c>
      <c r="C168" s="137" t="s">
        <v>529</v>
      </c>
      <c r="D168" s="138">
        <v>350</v>
      </c>
      <c r="E168" s="138">
        <v>1050</v>
      </c>
      <c r="F168" s="137">
        <v>0</v>
      </c>
      <c r="G168" s="138">
        <f t="shared" si="6"/>
        <v>0</v>
      </c>
      <c r="H168" s="137">
        <v>0</v>
      </c>
      <c r="I168" s="138">
        <f t="shared" si="7"/>
        <v>0</v>
      </c>
      <c r="J168" s="137">
        <v>0</v>
      </c>
      <c r="K168" s="138">
        <f t="shared" si="8"/>
        <v>0</v>
      </c>
      <c r="L168" s="137">
        <v>0</v>
      </c>
      <c r="M168" s="138">
        <f>L168*D168</f>
        <v>0</v>
      </c>
      <c r="N168" s="137">
        <v>0</v>
      </c>
      <c r="O168" s="138">
        <f>N168*D168</f>
        <v>0</v>
      </c>
      <c r="P168" s="137">
        <v>0</v>
      </c>
      <c r="Q168" s="138">
        <f>P168*D168</f>
        <v>0</v>
      </c>
      <c r="R168" s="137">
        <v>3</v>
      </c>
      <c r="S168" s="138">
        <f>R168*D168</f>
        <v>1050</v>
      </c>
    </row>
    <row r="169" spans="1:19" x14ac:dyDescent="0.3">
      <c r="A169" s="140">
        <v>1817</v>
      </c>
      <c r="B169" s="141" t="s">
        <v>1701</v>
      </c>
      <c r="C169" s="137" t="s">
        <v>529</v>
      </c>
      <c r="D169" s="138">
        <v>300</v>
      </c>
      <c r="E169" s="138">
        <v>900</v>
      </c>
      <c r="F169" s="137">
        <v>0</v>
      </c>
      <c r="G169" s="138">
        <f t="shared" si="6"/>
        <v>0</v>
      </c>
      <c r="H169" s="137">
        <v>0</v>
      </c>
      <c r="I169" s="138">
        <f t="shared" si="7"/>
        <v>0</v>
      </c>
      <c r="J169" s="137">
        <v>0</v>
      </c>
      <c r="K169" s="138">
        <f t="shared" si="8"/>
        <v>0</v>
      </c>
      <c r="L169" s="137">
        <v>0</v>
      </c>
      <c r="M169" s="138">
        <f>L169*D169</f>
        <v>0</v>
      </c>
      <c r="N169" s="137">
        <v>0</v>
      </c>
      <c r="O169" s="138">
        <f>N169*D169</f>
        <v>0</v>
      </c>
      <c r="P169" s="137">
        <v>0</v>
      </c>
      <c r="Q169" s="138">
        <f>P169*D169</f>
        <v>0</v>
      </c>
      <c r="R169" s="137">
        <v>3</v>
      </c>
      <c r="S169" s="138">
        <f>R169*D169</f>
        <v>900</v>
      </c>
    </row>
    <row r="170" spans="1:19" x14ac:dyDescent="0.3">
      <c r="A170" s="140">
        <v>1818</v>
      </c>
      <c r="B170" s="141" t="s">
        <v>1702</v>
      </c>
      <c r="C170" s="137" t="s">
        <v>529</v>
      </c>
      <c r="D170" s="138">
        <v>280</v>
      </c>
      <c r="E170" s="138">
        <v>840</v>
      </c>
      <c r="F170" s="137">
        <v>0</v>
      </c>
      <c r="G170" s="138">
        <f t="shared" si="6"/>
        <v>0</v>
      </c>
      <c r="H170" s="137">
        <v>0</v>
      </c>
      <c r="I170" s="138">
        <f t="shared" si="7"/>
        <v>0</v>
      </c>
      <c r="J170" s="137">
        <v>0</v>
      </c>
      <c r="K170" s="138">
        <f t="shared" si="8"/>
        <v>0</v>
      </c>
      <c r="L170" s="137">
        <v>0</v>
      </c>
      <c r="M170" s="138">
        <f>L170*D170</f>
        <v>0</v>
      </c>
      <c r="N170" s="137">
        <v>0</v>
      </c>
      <c r="O170" s="138">
        <f>N170*D170</f>
        <v>0</v>
      </c>
      <c r="P170" s="137">
        <v>0</v>
      </c>
      <c r="Q170" s="138">
        <f>P170*D170</f>
        <v>0</v>
      </c>
      <c r="R170" s="137">
        <v>3</v>
      </c>
      <c r="S170" s="138">
        <f>R170*D170</f>
        <v>840</v>
      </c>
    </row>
    <row r="171" spans="1:19" x14ac:dyDescent="0.3">
      <c r="A171" s="140">
        <v>1819</v>
      </c>
      <c r="B171" s="141" t="s">
        <v>1703</v>
      </c>
      <c r="C171" s="137" t="s">
        <v>529</v>
      </c>
      <c r="D171" s="138">
        <v>450</v>
      </c>
      <c r="E171" s="138">
        <v>9000</v>
      </c>
      <c r="F171" s="137">
        <v>0</v>
      </c>
      <c r="G171" s="138">
        <f t="shared" si="6"/>
        <v>0</v>
      </c>
      <c r="H171" s="137">
        <v>0</v>
      </c>
      <c r="I171" s="138">
        <f t="shared" si="7"/>
        <v>0</v>
      </c>
      <c r="J171" s="137">
        <v>0</v>
      </c>
      <c r="K171" s="138">
        <f t="shared" si="8"/>
        <v>0</v>
      </c>
      <c r="L171" s="137">
        <v>0</v>
      </c>
      <c r="M171" s="138">
        <f>L171*D171</f>
        <v>0</v>
      </c>
      <c r="N171" s="137">
        <v>0</v>
      </c>
      <c r="O171" s="138">
        <f>N171*D171</f>
        <v>0</v>
      </c>
      <c r="P171" s="137">
        <v>0</v>
      </c>
      <c r="Q171" s="138">
        <f>P171*D171</f>
        <v>0</v>
      </c>
      <c r="R171" s="137">
        <v>20</v>
      </c>
      <c r="S171" s="138">
        <f>R171*D171</f>
        <v>9000</v>
      </c>
    </row>
    <row r="172" spans="1:19" x14ac:dyDescent="0.3">
      <c r="A172" s="140">
        <v>1820</v>
      </c>
      <c r="B172" s="141" t="s">
        <v>1704</v>
      </c>
      <c r="C172" s="137" t="s">
        <v>529</v>
      </c>
      <c r="D172" s="138">
        <v>185</v>
      </c>
      <c r="E172" s="138">
        <v>1665</v>
      </c>
      <c r="F172" s="137">
        <v>0</v>
      </c>
      <c r="G172" s="138">
        <f t="shared" si="6"/>
        <v>0</v>
      </c>
      <c r="H172" s="137">
        <v>0</v>
      </c>
      <c r="I172" s="138">
        <f t="shared" si="7"/>
        <v>0</v>
      </c>
      <c r="J172" s="137">
        <v>0</v>
      </c>
      <c r="K172" s="138">
        <f t="shared" si="8"/>
        <v>0</v>
      </c>
      <c r="L172" s="137">
        <v>0</v>
      </c>
      <c r="M172" s="138">
        <f>L172*D172</f>
        <v>0</v>
      </c>
      <c r="N172" s="137">
        <v>0</v>
      </c>
      <c r="O172" s="138">
        <f>N172*D172</f>
        <v>0</v>
      </c>
      <c r="P172" s="137">
        <v>9</v>
      </c>
      <c r="Q172" s="138">
        <f>P172*D172</f>
        <v>1665</v>
      </c>
      <c r="R172" s="137">
        <v>0</v>
      </c>
      <c r="S172" s="138">
        <f>R172*D172</f>
        <v>0</v>
      </c>
    </row>
    <row r="173" spans="1:19" x14ac:dyDescent="0.3">
      <c r="A173" s="140">
        <v>1821</v>
      </c>
      <c r="B173" s="141" t="s">
        <v>1705</v>
      </c>
      <c r="C173" s="137" t="s">
        <v>529</v>
      </c>
      <c r="D173" s="138">
        <v>150</v>
      </c>
      <c r="E173" s="138">
        <v>450</v>
      </c>
      <c r="F173" s="137">
        <v>0</v>
      </c>
      <c r="G173" s="138">
        <f t="shared" si="6"/>
        <v>0</v>
      </c>
      <c r="H173" s="137">
        <v>0</v>
      </c>
      <c r="I173" s="138">
        <f t="shared" si="7"/>
        <v>0</v>
      </c>
      <c r="J173" s="137">
        <v>0</v>
      </c>
      <c r="K173" s="138">
        <f t="shared" si="8"/>
        <v>0</v>
      </c>
      <c r="L173" s="137">
        <v>0</v>
      </c>
      <c r="M173" s="138">
        <f>L173*D173</f>
        <v>0</v>
      </c>
      <c r="N173" s="137">
        <v>0</v>
      </c>
      <c r="O173" s="138">
        <f>N173*D173</f>
        <v>0</v>
      </c>
      <c r="P173" s="137">
        <v>0</v>
      </c>
      <c r="Q173" s="138">
        <f>P173*D173</f>
        <v>0</v>
      </c>
      <c r="R173" s="137">
        <v>3</v>
      </c>
      <c r="S173" s="138">
        <f>R173*D173</f>
        <v>450</v>
      </c>
    </row>
    <row r="174" spans="1:19" x14ac:dyDescent="0.3">
      <c r="A174" s="140">
        <v>1822</v>
      </c>
      <c r="B174" s="141" t="s">
        <v>1706</v>
      </c>
      <c r="C174" s="137" t="s">
        <v>529</v>
      </c>
      <c r="D174" s="138">
        <v>290</v>
      </c>
      <c r="E174" s="138">
        <v>1160</v>
      </c>
      <c r="F174" s="137">
        <v>0</v>
      </c>
      <c r="G174" s="138">
        <f t="shared" si="6"/>
        <v>0</v>
      </c>
      <c r="H174" s="137">
        <v>0</v>
      </c>
      <c r="I174" s="138">
        <f t="shared" si="7"/>
        <v>0</v>
      </c>
      <c r="J174" s="137">
        <v>0</v>
      </c>
      <c r="K174" s="138">
        <f t="shared" si="8"/>
        <v>0</v>
      </c>
      <c r="L174" s="137">
        <v>0</v>
      </c>
      <c r="M174" s="138">
        <f>L174*D174</f>
        <v>0</v>
      </c>
      <c r="N174" s="137">
        <v>0</v>
      </c>
      <c r="O174" s="138">
        <f>N174*D174</f>
        <v>0</v>
      </c>
      <c r="P174" s="137">
        <v>0</v>
      </c>
      <c r="Q174" s="138">
        <f>P174*D174</f>
        <v>0</v>
      </c>
      <c r="R174" s="137">
        <v>4</v>
      </c>
      <c r="S174" s="138">
        <f>R174*D174</f>
        <v>1160</v>
      </c>
    </row>
    <row r="175" spans="1:19" x14ac:dyDescent="0.3">
      <c r="A175" s="140">
        <v>1823</v>
      </c>
      <c r="B175" s="141" t="s">
        <v>1707</v>
      </c>
      <c r="C175" s="137" t="s">
        <v>529</v>
      </c>
      <c r="D175" s="138">
        <v>110</v>
      </c>
      <c r="E175" s="138">
        <v>550</v>
      </c>
      <c r="F175" s="137">
        <v>0</v>
      </c>
      <c r="G175" s="138">
        <f t="shared" si="6"/>
        <v>0</v>
      </c>
      <c r="H175" s="137">
        <v>0</v>
      </c>
      <c r="I175" s="138">
        <f t="shared" si="7"/>
        <v>0</v>
      </c>
      <c r="J175" s="137">
        <v>0</v>
      </c>
      <c r="K175" s="138">
        <f t="shared" si="8"/>
        <v>0</v>
      </c>
      <c r="L175" s="137">
        <v>0</v>
      </c>
      <c r="M175" s="138">
        <f>L175*D175</f>
        <v>0</v>
      </c>
      <c r="N175" s="137">
        <v>0</v>
      </c>
      <c r="O175" s="138">
        <f>N175*D175</f>
        <v>0</v>
      </c>
      <c r="P175" s="137">
        <v>0</v>
      </c>
      <c r="Q175" s="138">
        <f>P175*D175</f>
        <v>0</v>
      </c>
      <c r="R175" s="137">
        <v>5</v>
      </c>
      <c r="S175" s="138">
        <f>R175*D175</f>
        <v>550</v>
      </c>
    </row>
    <row r="176" spans="1:19" x14ac:dyDescent="0.3">
      <c r="A176" s="140">
        <v>1824</v>
      </c>
      <c r="B176" s="141" t="s">
        <v>1708</v>
      </c>
      <c r="C176" s="137" t="s">
        <v>529</v>
      </c>
      <c r="D176" s="138">
        <v>260</v>
      </c>
      <c r="E176" s="138">
        <v>1040</v>
      </c>
      <c r="F176" s="137">
        <v>0</v>
      </c>
      <c r="G176" s="138">
        <f t="shared" si="6"/>
        <v>0</v>
      </c>
      <c r="H176" s="137">
        <v>0</v>
      </c>
      <c r="I176" s="138">
        <f t="shared" si="7"/>
        <v>0</v>
      </c>
      <c r="J176" s="137">
        <v>0</v>
      </c>
      <c r="K176" s="138">
        <f t="shared" si="8"/>
        <v>0</v>
      </c>
      <c r="L176" s="137">
        <v>0</v>
      </c>
      <c r="M176" s="138">
        <f>L176*D176</f>
        <v>0</v>
      </c>
      <c r="N176" s="137">
        <v>0</v>
      </c>
      <c r="O176" s="138">
        <f>N176*D176</f>
        <v>0</v>
      </c>
      <c r="P176" s="137">
        <v>0</v>
      </c>
      <c r="Q176" s="138">
        <f>P176*D176</f>
        <v>0</v>
      </c>
      <c r="R176" s="137">
        <v>4</v>
      </c>
      <c r="S176" s="138">
        <f>R176*D176</f>
        <v>1040</v>
      </c>
    </row>
    <row r="177" spans="1:19" x14ac:dyDescent="0.3">
      <c r="A177" s="140">
        <v>1825</v>
      </c>
      <c r="B177" s="141" t="s">
        <v>1709</v>
      </c>
      <c r="C177" s="137" t="s">
        <v>529</v>
      </c>
      <c r="D177" s="138">
        <v>350</v>
      </c>
      <c r="E177" s="138">
        <v>1400</v>
      </c>
      <c r="F177" s="137">
        <v>0</v>
      </c>
      <c r="G177" s="138">
        <f t="shared" si="6"/>
        <v>0</v>
      </c>
      <c r="H177" s="137">
        <v>4</v>
      </c>
      <c r="I177" s="138">
        <f t="shared" si="7"/>
        <v>1400</v>
      </c>
      <c r="J177" s="137">
        <v>0</v>
      </c>
      <c r="K177" s="138">
        <f t="shared" si="8"/>
        <v>0</v>
      </c>
      <c r="L177" s="137">
        <v>0</v>
      </c>
      <c r="M177" s="138">
        <f>L177*D177</f>
        <v>0</v>
      </c>
      <c r="N177" s="137">
        <v>0</v>
      </c>
      <c r="O177" s="138">
        <f>N177*D177</f>
        <v>0</v>
      </c>
      <c r="P177" s="137">
        <v>0</v>
      </c>
      <c r="Q177" s="138">
        <f>P177*D177</f>
        <v>0</v>
      </c>
      <c r="R177" s="137">
        <v>0</v>
      </c>
      <c r="S177" s="138">
        <f>R177*D177</f>
        <v>0</v>
      </c>
    </row>
    <row r="178" spans="1:19" x14ac:dyDescent="0.3">
      <c r="A178" s="140">
        <v>1826</v>
      </c>
      <c r="B178" s="141" t="s">
        <v>1710</v>
      </c>
      <c r="C178" s="137" t="s">
        <v>529</v>
      </c>
      <c r="D178" s="138">
        <v>70</v>
      </c>
      <c r="E178" s="138">
        <v>700</v>
      </c>
      <c r="F178" s="137">
        <v>0</v>
      </c>
      <c r="G178" s="138">
        <f t="shared" si="6"/>
        <v>0</v>
      </c>
      <c r="H178" s="137">
        <v>10</v>
      </c>
      <c r="I178" s="138">
        <f t="shared" si="7"/>
        <v>700</v>
      </c>
      <c r="J178" s="137">
        <v>0</v>
      </c>
      <c r="K178" s="138">
        <f t="shared" si="8"/>
        <v>0</v>
      </c>
      <c r="L178" s="137">
        <v>0</v>
      </c>
      <c r="M178" s="138">
        <f>L178*D178</f>
        <v>0</v>
      </c>
      <c r="N178" s="137">
        <v>0</v>
      </c>
      <c r="O178" s="138">
        <f>N178*D178</f>
        <v>0</v>
      </c>
      <c r="P178" s="137">
        <v>0</v>
      </c>
      <c r="Q178" s="138">
        <f>P178*D178</f>
        <v>0</v>
      </c>
      <c r="R178" s="137">
        <v>0</v>
      </c>
      <c r="S178" s="138">
        <f>R178*D178</f>
        <v>0</v>
      </c>
    </row>
    <row r="179" spans="1:19" x14ac:dyDescent="0.3">
      <c r="A179" s="140">
        <v>1827</v>
      </c>
      <c r="B179" s="141" t="s">
        <v>1711</v>
      </c>
      <c r="C179" s="137" t="s">
        <v>529</v>
      </c>
      <c r="D179" s="138">
        <v>90</v>
      </c>
      <c r="E179" s="138">
        <v>540</v>
      </c>
      <c r="F179" s="137">
        <v>0</v>
      </c>
      <c r="G179" s="138">
        <f t="shared" si="6"/>
        <v>0</v>
      </c>
      <c r="H179" s="137">
        <v>0</v>
      </c>
      <c r="I179" s="138">
        <f t="shared" si="7"/>
        <v>0</v>
      </c>
      <c r="J179" s="137">
        <v>0</v>
      </c>
      <c r="K179" s="138">
        <f t="shared" si="8"/>
        <v>0</v>
      </c>
      <c r="L179" s="137">
        <v>0</v>
      </c>
      <c r="M179" s="138">
        <f>L179*D179</f>
        <v>0</v>
      </c>
      <c r="N179" s="137">
        <v>0</v>
      </c>
      <c r="O179" s="138">
        <f>N179*D179</f>
        <v>0</v>
      </c>
      <c r="P179" s="137">
        <v>0</v>
      </c>
      <c r="Q179" s="138">
        <f>P179*D179</f>
        <v>0</v>
      </c>
      <c r="R179" s="137">
        <v>6</v>
      </c>
      <c r="S179" s="138">
        <f>R179*D179</f>
        <v>540</v>
      </c>
    </row>
    <row r="180" spans="1:19" x14ac:dyDescent="0.3">
      <c r="A180" s="140">
        <v>1828</v>
      </c>
      <c r="B180" s="141" t="s">
        <v>1712</v>
      </c>
      <c r="C180" s="137" t="s">
        <v>529</v>
      </c>
      <c r="D180" s="138">
        <v>380</v>
      </c>
      <c r="E180" s="138">
        <v>2280</v>
      </c>
      <c r="F180" s="137">
        <v>0</v>
      </c>
      <c r="G180" s="138">
        <f t="shared" si="6"/>
        <v>0</v>
      </c>
      <c r="H180" s="137">
        <v>0</v>
      </c>
      <c r="I180" s="138">
        <f t="shared" si="7"/>
        <v>0</v>
      </c>
      <c r="J180" s="137">
        <v>0</v>
      </c>
      <c r="K180" s="138">
        <f t="shared" si="8"/>
        <v>0</v>
      </c>
      <c r="L180" s="137">
        <v>0</v>
      </c>
      <c r="M180" s="138">
        <f>L180*D180</f>
        <v>0</v>
      </c>
      <c r="N180" s="137">
        <v>0</v>
      </c>
      <c r="O180" s="138">
        <f>N180*D180</f>
        <v>0</v>
      </c>
      <c r="P180" s="137">
        <v>0</v>
      </c>
      <c r="Q180" s="138">
        <f>P180*D180</f>
        <v>0</v>
      </c>
      <c r="R180" s="137">
        <v>6</v>
      </c>
      <c r="S180" s="138">
        <f>R180*D180</f>
        <v>2280</v>
      </c>
    </row>
    <row r="181" spans="1:19" x14ac:dyDescent="0.3">
      <c r="A181" s="140">
        <v>1829</v>
      </c>
      <c r="B181" s="141" t="s">
        <v>1713</v>
      </c>
      <c r="C181" s="137" t="s">
        <v>529</v>
      </c>
      <c r="D181" s="138">
        <v>120</v>
      </c>
      <c r="E181" s="138">
        <v>480</v>
      </c>
      <c r="F181" s="137">
        <v>0</v>
      </c>
      <c r="G181" s="138">
        <f t="shared" si="6"/>
        <v>0</v>
      </c>
      <c r="H181" s="137">
        <v>0</v>
      </c>
      <c r="I181" s="138">
        <f t="shared" si="7"/>
        <v>0</v>
      </c>
      <c r="J181" s="137">
        <v>0</v>
      </c>
      <c r="K181" s="138">
        <f t="shared" si="8"/>
        <v>0</v>
      </c>
      <c r="L181" s="137">
        <v>0</v>
      </c>
      <c r="M181" s="138">
        <f>L181*D181</f>
        <v>0</v>
      </c>
      <c r="N181" s="137">
        <v>0</v>
      </c>
      <c r="O181" s="138">
        <f>N181*D181</f>
        <v>0</v>
      </c>
      <c r="P181" s="137">
        <v>0</v>
      </c>
      <c r="Q181" s="138">
        <f>P181*D181</f>
        <v>0</v>
      </c>
      <c r="R181" s="137">
        <v>4</v>
      </c>
      <c r="S181" s="138">
        <f>R181*D181</f>
        <v>480</v>
      </c>
    </row>
    <row r="182" spans="1:19" x14ac:dyDescent="0.3">
      <c r="A182" s="140">
        <v>1830</v>
      </c>
      <c r="B182" s="141" t="s">
        <v>1714</v>
      </c>
      <c r="C182" s="137" t="s">
        <v>529</v>
      </c>
      <c r="D182" s="138">
        <v>190</v>
      </c>
      <c r="E182" s="138">
        <v>1140</v>
      </c>
      <c r="F182" s="137">
        <v>0</v>
      </c>
      <c r="G182" s="138">
        <f t="shared" si="6"/>
        <v>0</v>
      </c>
      <c r="H182" s="137">
        <v>0</v>
      </c>
      <c r="I182" s="138">
        <f t="shared" si="7"/>
        <v>0</v>
      </c>
      <c r="J182" s="137">
        <v>0</v>
      </c>
      <c r="K182" s="138">
        <f t="shared" si="8"/>
        <v>0</v>
      </c>
      <c r="L182" s="137">
        <v>0</v>
      </c>
      <c r="M182" s="138">
        <f>L182*D182</f>
        <v>0</v>
      </c>
      <c r="N182" s="137">
        <v>0</v>
      </c>
      <c r="O182" s="138">
        <f>N182*D182</f>
        <v>0</v>
      </c>
      <c r="P182" s="137">
        <v>0</v>
      </c>
      <c r="Q182" s="138">
        <f>P182*D182</f>
        <v>0</v>
      </c>
      <c r="R182" s="137">
        <v>6</v>
      </c>
      <c r="S182" s="138">
        <f>R182*D182</f>
        <v>1140</v>
      </c>
    </row>
    <row r="183" spans="1:19" x14ac:dyDescent="0.3">
      <c r="A183" s="140">
        <v>1831</v>
      </c>
      <c r="B183" s="141" t="s">
        <v>1715</v>
      </c>
      <c r="C183" s="137" t="s">
        <v>529</v>
      </c>
      <c r="D183" s="138">
        <v>110</v>
      </c>
      <c r="E183" s="138">
        <v>660</v>
      </c>
      <c r="F183" s="137">
        <v>0</v>
      </c>
      <c r="G183" s="138">
        <f t="shared" si="6"/>
        <v>0</v>
      </c>
      <c r="H183" s="137">
        <v>0</v>
      </c>
      <c r="I183" s="138">
        <f t="shared" si="7"/>
        <v>0</v>
      </c>
      <c r="J183" s="137">
        <v>0</v>
      </c>
      <c r="K183" s="138">
        <f t="shared" si="8"/>
        <v>0</v>
      </c>
      <c r="L183" s="137">
        <v>0</v>
      </c>
      <c r="M183" s="138">
        <f>L183*D183</f>
        <v>0</v>
      </c>
      <c r="N183" s="137">
        <v>0</v>
      </c>
      <c r="O183" s="138">
        <f>N183*D183</f>
        <v>0</v>
      </c>
      <c r="P183" s="137">
        <v>0</v>
      </c>
      <c r="Q183" s="138">
        <f>P183*D183</f>
        <v>0</v>
      </c>
      <c r="R183" s="137">
        <v>6</v>
      </c>
      <c r="S183" s="138">
        <f>R183*D183</f>
        <v>660</v>
      </c>
    </row>
    <row r="184" spans="1:19" x14ac:dyDescent="0.3">
      <c r="A184" s="140">
        <v>1832</v>
      </c>
      <c r="B184" s="141" t="s">
        <v>1716</v>
      </c>
      <c r="C184" s="137" t="s">
        <v>529</v>
      </c>
      <c r="D184" s="138">
        <v>27</v>
      </c>
      <c r="E184" s="138">
        <v>162</v>
      </c>
      <c r="F184" s="137">
        <v>0</v>
      </c>
      <c r="G184" s="138">
        <f t="shared" si="6"/>
        <v>0</v>
      </c>
      <c r="H184" s="137">
        <v>6</v>
      </c>
      <c r="I184" s="138">
        <f t="shared" si="7"/>
        <v>162</v>
      </c>
      <c r="J184" s="137">
        <v>0</v>
      </c>
      <c r="K184" s="138">
        <f t="shared" si="8"/>
        <v>0</v>
      </c>
      <c r="L184" s="137">
        <v>0</v>
      </c>
      <c r="M184" s="138">
        <f>L184*D184</f>
        <v>0</v>
      </c>
      <c r="N184" s="137">
        <v>0</v>
      </c>
      <c r="O184" s="138">
        <f>N184*D184</f>
        <v>0</v>
      </c>
      <c r="P184" s="137">
        <v>0</v>
      </c>
      <c r="Q184" s="138">
        <f>P184*D184</f>
        <v>0</v>
      </c>
      <c r="R184" s="137">
        <v>0</v>
      </c>
      <c r="S184" s="138">
        <f>R184*D184</f>
        <v>0</v>
      </c>
    </row>
    <row r="185" spans="1:19" x14ac:dyDescent="0.3">
      <c r="A185" s="140">
        <v>1833</v>
      </c>
      <c r="B185" s="141" t="s">
        <v>1717</v>
      </c>
      <c r="C185" s="137" t="s">
        <v>529</v>
      </c>
      <c r="D185" s="138">
        <v>70</v>
      </c>
      <c r="E185" s="138">
        <v>420</v>
      </c>
      <c r="F185" s="137">
        <v>0</v>
      </c>
      <c r="G185" s="138">
        <f t="shared" si="6"/>
        <v>0</v>
      </c>
      <c r="H185" s="137">
        <v>0</v>
      </c>
      <c r="I185" s="138">
        <f t="shared" si="7"/>
        <v>0</v>
      </c>
      <c r="J185" s="137">
        <v>0</v>
      </c>
      <c r="K185" s="138">
        <f t="shared" si="8"/>
        <v>0</v>
      </c>
      <c r="L185" s="137">
        <v>0</v>
      </c>
      <c r="M185" s="138">
        <f>L185*D185</f>
        <v>0</v>
      </c>
      <c r="N185" s="137">
        <v>0</v>
      </c>
      <c r="O185" s="138">
        <f>N185*D185</f>
        <v>0</v>
      </c>
      <c r="P185" s="137">
        <v>0</v>
      </c>
      <c r="Q185" s="138">
        <f>P185*D185</f>
        <v>0</v>
      </c>
      <c r="R185" s="137">
        <v>6</v>
      </c>
      <c r="S185" s="138">
        <f>R185*D185</f>
        <v>420</v>
      </c>
    </row>
    <row r="186" spans="1:19" x14ac:dyDescent="0.3">
      <c r="A186" s="140">
        <v>1834</v>
      </c>
      <c r="B186" s="141" t="s">
        <v>1718</v>
      </c>
      <c r="C186" s="137" t="s">
        <v>529</v>
      </c>
      <c r="D186" s="138">
        <v>85</v>
      </c>
      <c r="E186" s="138">
        <v>510</v>
      </c>
      <c r="F186" s="137">
        <v>0</v>
      </c>
      <c r="G186" s="138">
        <f t="shared" si="6"/>
        <v>0</v>
      </c>
      <c r="H186" s="137">
        <v>0</v>
      </c>
      <c r="I186" s="138">
        <f t="shared" si="7"/>
        <v>0</v>
      </c>
      <c r="J186" s="137">
        <v>0</v>
      </c>
      <c r="K186" s="138">
        <f t="shared" si="8"/>
        <v>0</v>
      </c>
      <c r="L186" s="137">
        <v>0</v>
      </c>
      <c r="M186" s="138">
        <f>L186*D186</f>
        <v>0</v>
      </c>
      <c r="N186" s="137">
        <v>0</v>
      </c>
      <c r="O186" s="138">
        <f>N186*D186</f>
        <v>0</v>
      </c>
      <c r="P186" s="137">
        <v>0</v>
      </c>
      <c r="Q186" s="138">
        <f>P186*D186</f>
        <v>0</v>
      </c>
      <c r="R186" s="137">
        <v>6</v>
      </c>
      <c r="S186" s="138">
        <f>R186*D186</f>
        <v>510</v>
      </c>
    </row>
    <row r="187" spans="1:19" x14ac:dyDescent="0.3">
      <c r="A187" s="140">
        <v>1835</v>
      </c>
      <c r="B187" s="141" t="s">
        <v>1719</v>
      </c>
      <c r="C187" s="137" t="s">
        <v>529</v>
      </c>
      <c r="D187" s="138">
        <v>145</v>
      </c>
      <c r="E187" s="138">
        <v>870</v>
      </c>
      <c r="F187" s="137">
        <v>0</v>
      </c>
      <c r="G187" s="138">
        <f t="shared" si="6"/>
        <v>0</v>
      </c>
      <c r="H187" s="137">
        <v>0</v>
      </c>
      <c r="I187" s="138">
        <f t="shared" si="7"/>
        <v>0</v>
      </c>
      <c r="J187" s="137">
        <v>0</v>
      </c>
      <c r="K187" s="138">
        <f t="shared" si="8"/>
        <v>0</v>
      </c>
      <c r="L187" s="137">
        <v>0</v>
      </c>
      <c r="M187" s="138">
        <f>L187*D187</f>
        <v>0</v>
      </c>
      <c r="N187" s="137">
        <v>0</v>
      </c>
      <c r="O187" s="138">
        <f>N187*D187</f>
        <v>0</v>
      </c>
      <c r="P187" s="137">
        <v>0</v>
      </c>
      <c r="Q187" s="138">
        <f>P187*D187</f>
        <v>0</v>
      </c>
      <c r="R187" s="137">
        <v>6</v>
      </c>
      <c r="S187" s="138">
        <f>R187*D187</f>
        <v>870</v>
      </c>
    </row>
    <row r="188" spans="1:19" x14ac:dyDescent="0.3">
      <c r="A188" s="140">
        <v>1836</v>
      </c>
      <c r="B188" s="141" t="s">
        <v>1720</v>
      </c>
      <c r="C188" s="137" t="s">
        <v>529</v>
      </c>
      <c r="D188" s="138">
        <v>135</v>
      </c>
      <c r="E188" s="138">
        <v>540</v>
      </c>
      <c r="F188" s="137">
        <v>0</v>
      </c>
      <c r="G188" s="138">
        <f t="shared" si="6"/>
        <v>0</v>
      </c>
      <c r="H188" s="137">
        <v>0</v>
      </c>
      <c r="I188" s="138">
        <f t="shared" si="7"/>
        <v>0</v>
      </c>
      <c r="J188" s="137">
        <v>0</v>
      </c>
      <c r="K188" s="138">
        <f t="shared" si="8"/>
        <v>0</v>
      </c>
      <c r="L188" s="137">
        <v>0</v>
      </c>
      <c r="M188" s="138">
        <f>L188*D188</f>
        <v>0</v>
      </c>
      <c r="N188" s="137">
        <v>0</v>
      </c>
      <c r="O188" s="138">
        <f>N188*D188</f>
        <v>0</v>
      </c>
      <c r="P188" s="137">
        <v>0</v>
      </c>
      <c r="Q188" s="138">
        <f>P188*D188</f>
        <v>0</v>
      </c>
      <c r="R188" s="137">
        <v>4</v>
      </c>
      <c r="S188" s="138">
        <f>R188*D188</f>
        <v>540</v>
      </c>
    </row>
    <row r="189" spans="1:19" x14ac:dyDescent="0.3">
      <c r="A189" s="140">
        <v>1837</v>
      </c>
      <c r="B189" s="141" t="s">
        <v>1721</v>
      </c>
      <c r="C189" s="137" t="s">
        <v>529</v>
      </c>
      <c r="D189" s="138">
        <v>42</v>
      </c>
      <c r="E189" s="138">
        <v>504</v>
      </c>
      <c r="F189" s="137">
        <v>0</v>
      </c>
      <c r="G189" s="138">
        <f t="shared" si="6"/>
        <v>0</v>
      </c>
      <c r="H189" s="137">
        <v>12</v>
      </c>
      <c r="I189" s="138">
        <f t="shared" si="7"/>
        <v>504</v>
      </c>
      <c r="J189" s="137">
        <v>0</v>
      </c>
      <c r="K189" s="138">
        <f t="shared" si="8"/>
        <v>0</v>
      </c>
      <c r="L189" s="137">
        <v>0</v>
      </c>
      <c r="M189" s="138">
        <f>L189*D189</f>
        <v>0</v>
      </c>
      <c r="N189" s="137">
        <v>0</v>
      </c>
      <c r="O189" s="138">
        <f>N189*D189</f>
        <v>0</v>
      </c>
      <c r="P189" s="137">
        <v>0</v>
      </c>
      <c r="Q189" s="138">
        <f>P189*D189</f>
        <v>0</v>
      </c>
      <c r="R189" s="137">
        <v>0</v>
      </c>
      <c r="S189" s="138">
        <f>R189*D189</f>
        <v>0</v>
      </c>
    </row>
    <row r="190" spans="1:19" x14ac:dyDescent="0.3">
      <c r="A190" s="140">
        <v>1838</v>
      </c>
      <c r="B190" s="141" t="s">
        <v>1722</v>
      </c>
      <c r="C190" s="137" t="s">
        <v>529</v>
      </c>
      <c r="D190" s="138">
        <v>104</v>
      </c>
      <c r="E190" s="138">
        <v>1040</v>
      </c>
      <c r="F190" s="137">
        <v>0</v>
      </c>
      <c r="G190" s="138">
        <f t="shared" si="6"/>
        <v>0</v>
      </c>
      <c r="H190" s="137">
        <v>10</v>
      </c>
      <c r="I190" s="138">
        <f t="shared" si="7"/>
        <v>1040</v>
      </c>
      <c r="J190" s="137">
        <v>0</v>
      </c>
      <c r="K190" s="138">
        <f t="shared" si="8"/>
        <v>0</v>
      </c>
      <c r="L190" s="137">
        <v>0</v>
      </c>
      <c r="M190" s="138">
        <f>L190*D190</f>
        <v>0</v>
      </c>
      <c r="N190" s="137">
        <v>0</v>
      </c>
      <c r="O190" s="138">
        <f>N190*D190</f>
        <v>0</v>
      </c>
      <c r="P190" s="137">
        <v>0</v>
      </c>
      <c r="Q190" s="138">
        <f>P190*D190</f>
        <v>0</v>
      </c>
      <c r="R190" s="137">
        <v>0</v>
      </c>
      <c r="S190" s="138">
        <f>R190*D190</f>
        <v>0</v>
      </c>
    </row>
    <row r="191" spans="1:19" x14ac:dyDescent="0.3">
      <c r="A191" s="140">
        <v>1839</v>
      </c>
      <c r="B191" s="141" t="s">
        <v>1723</v>
      </c>
      <c r="C191" s="137" t="s">
        <v>529</v>
      </c>
      <c r="D191" s="138">
        <v>80</v>
      </c>
      <c r="E191" s="138">
        <v>960</v>
      </c>
      <c r="F191" s="137">
        <v>0</v>
      </c>
      <c r="G191" s="138">
        <f t="shared" si="6"/>
        <v>0</v>
      </c>
      <c r="H191" s="137">
        <v>12</v>
      </c>
      <c r="I191" s="138">
        <f t="shared" si="7"/>
        <v>960</v>
      </c>
      <c r="J191" s="137">
        <v>0</v>
      </c>
      <c r="K191" s="138">
        <f t="shared" si="8"/>
        <v>0</v>
      </c>
      <c r="L191" s="137">
        <v>0</v>
      </c>
      <c r="M191" s="138">
        <f>L191*D191</f>
        <v>0</v>
      </c>
      <c r="N191" s="137">
        <v>0</v>
      </c>
      <c r="O191" s="138">
        <f>N191*D191</f>
        <v>0</v>
      </c>
      <c r="P191" s="137">
        <v>0</v>
      </c>
      <c r="Q191" s="138">
        <f>P191*D191</f>
        <v>0</v>
      </c>
      <c r="R191" s="137">
        <v>0</v>
      </c>
      <c r="S191" s="138">
        <f>R191*D191</f>
        <v>0</v>
      </c>
    </row>
    <row r="192" spans="1:19" x14ac:dyDescent="0.3">
      <c r="A192" s="140">
        <v>1840</v>
      </c>
      <c r="B192" s="141" t="s">
        <v>1724</v>
      </c>
      <c r="C192" s="137" t="s">
        <v>529</v>
      </c>
      <c r="D192" s="138">
        <v>25</v>
      </c>
      <c r="E192" s="138">
        <v>250</v>
      </c>
      <c r="F192" s="137">
        <v>0</v>
      </c>
      <c r="G192" s="138">
        <f t="shared" si="6"/>
        <v>0</v>
      </c>
      <c r="H192" s="137">
        <v>10</v>
      </c>
      <c r="I192" s="138">
        <f t="shared" si="7"/>
        <v>250</v>
      </c>
      <c r="J192" s="137">
        <v>0</v>
      </c>
      <c r="K192" s="138">
        <f t="shared" si="8"/>
        <v>0</v>
      </c>
      <c r="L192" s="137">
        <v>0</v>
      </c>
      <c r="M192" s="138">
        <f>L192*D192</f>
        <v>0</v>
      </c>
      <c r="N192" s="137">
        <v>0</v>
      </c>
      <c r="O192" s="138">
        <f>N192*D192</f>
        <v>0</v>
      </c>
      <c r="P192" s="137">
        <v>0</v>
      </c>
      <c r="Q192" s="138">
        <f>P192*D192</f>
        <v>0</v>
      </c>
      <c r="R192" s="137">
        <v>0</v>
      </c>
      <c r="S192" s="138">
        <f>R192*D192</f>
        <v>0</v>
      </c>
    </row>
    <row r="193" spans="1:19" x14ac:dyDescent="0.3">
      <c r="A193" s="140">
        <v>1841</v>
      </c>
      <c r="B193" s="141" t="s">
        <v>1725</v>
      </c>
      <c r="C193" s="137" t="s">
        <v>529</v>
      </c>
      <c r="D193" s="138">
        <v>225</v>
      </c>
      <c r="E193" s="138">
        <v>900</v>
      </c>
      <c r="F193" s="137">
        <v>0</v>
      </c>
      <c r="G193" s="138">
        <f t="shared" si="6"/>
        <v>0</v>
      </c>
      <c r="H193" s="137">
        <v>0</v>
      </c>
      <c r="I193" s="138">
        <f t="shared" si="7"/>
        <v>0</v>
      </c>
      <c r="J193" s="137">
        <v>0</v>
      </c>
      <c r="K193" s="138">
        <f t="shared" si="8"/>
        <v>0</v>
      </c>
      <c r="L193" s="137">
        <v>0</v>
      </c>
      <c r="M193" s="138">
        <f>L193*D193</f>
        <v>0</v>
      </c>
      <c r="N193" s="137">
        <v>0</v>
      </c>
      <c r="O193" s="138">
        <f>N193*D193</f>
        <v>0</v>
      </c>
      <c r="P193" s="137">
        <v>0</v>
      </c>
      <c r="Q193" s="138">
        <f>P193*D193</f>
        <v>0</v>
      </c>
      <c r="R193" s="137">
        <v>4</v>
      </c>
      <c r="S193" s="138">
        <f>R193*D193</f>
        <v>900</v>
      </c>
    </row>
    <row r="194" spans="1:19" x14ac:dyDescent="0.3">
      <c r="A194" s="140">
        <v>1842</v>
      </c>
      <c r="B194" s="141" t="s">
        <v>1726</v>
      </c>
      <c r="C194" s="137" t="s">
        <v>529</v>
      </c>
      <c r="D194" s="138">
        <v>220</v>
      </c>
      <c r="E194" s="138">
        <v>880</v>
      </c>
      <c r="F194" s="137">
        <v>0</v>
      </c>
      <c r="G194" s="138">
        <f t="shared" si="6"/>
        <v>0</v>
      </c>
      <c r="H194" s="137">
        <v>0</v>
      </c>
      <c r="I194" s="138">
        <f t="shared" si="7"/>
        <v>0</v>
      </c>
      <c r="J194" s="137">
        <v>0</v>
      </c>
      <c r="K194" s="138">
        <f t="shared" si="8"/>
        <v>0</v>
      </c>
      <c r="L194" s="137">
        <v>0</v>
      </c>
      <c r="M194" s="138">
        <f>L194*D194</f>
        <v>0</v>
      </c>
      <c r="N194" s="137">
        <v>0</v>
      </c>
      <c r="O194" s="138">
        <f>N194*D194</f>
        <v>0</v>
      </c>
      <c r="P194" s="137">
        <v>0</v>
      </c>
      <c r="Q194" s="138">
        <f>P194*D194</f>
        <v>0</v>
      </c>
      <c r="R194" s="137">
        <v>4</v>
      </c>
      <c r="S194" s="138">
        <f>R194*D194</f>
        <v>880</v>
      </c>
    </row>
    <row r="195" spans="1:19" x14ac:dyDescent="0.3">
      <c r="A195" s="140">
        <v>1843</v>
      </c>
      <c r="B195" s="141" t="s">
        <v>1727</v>
      </c>
      <c r="C195" s="137" t="s">
        <v>529</v>
      </c>
      <c r="D195" s="138">
        <v>160</v>
      </c>
      <c r="E195" s="138">
        <v>320</v>
      </c>
      <c r="F195" s="137">
        <v>0</v>
      </c>
      <c r="G195" s="138">
        <f t="shared" ref="G195:G243" si="9">F195*D195</f>
        <v>0</v>
      </c>
      <c r="H195" s="137">
        <v>0</v>
      </c>
      <c r="I195" s="138">
        <f t="shared" ref="I195:I243" si="10">H195*D195</f>
        <v>0</v>
      </c>
      <c r="J195" s="137">
        <v>0</v>
      </c>
      <c r="K195" s="138">
        <f t="shared" ref="K195:K243" si="11">J195*D195</f>
        <v>0</v>
      </c>
      <c r="L195" s="137">
        <v>0</v>
      </c>
      <c r="M195" s="138">
        <f>L195*D195</f>
        <v>0</v>
      </c>
      <c r="N195" s="137">
        <v>0</v>
      </c>
      <c r="O195" s="138">
        <f>N195*D195</f>
        <v>0</v>
      </c>
      <c r="P195" s="137">
        <v>0</v>
      </c>
      <c r="Q195" s="138">
        <f>P195*D195</f>
        <v>0</v>
      </c>
      <c r="R195" s="137">
        <v>2</v>
      </c>
      <c r="S195" s="138">
        <f>R195*D195</f>
        <v>320</v>
      </c>
    </row>
    <row r="196" spans="1:19" x14ac:dyDescent="0.3">
      <c r="A196" s="140">
        <v>1844</v>
      </c>
      <c r="B196" s="141" t="s">
        <v>1728</v>
      </c>
      <c r="C196" s="137" t="s">
        <v>529</v>
      </c>
      <c r="D196" s="138">
        <v>300</v>
      </c>
      <c r="E196" s="138">
        <v>1200</v>
      </c>
      <c r="F196" s="137">
        <v>0</v>
      </c>
      <c r="G196" s="138">
        <f t="shared" si="9"/>
        <v>0</v>
      </c>
      <c r="H196" s="137">
        <v>0</v>
      </c>
      <c r="I196" s="138">
        <f t="shared" si="10"/>
        <v>0</v>
      </c>
      <c r="J196" s="137">
        <v>0</v>
      </c>
      <c r="K196" s="138">
        <f t="shared" si="11"/>
        <v>0</v>
      </c>
      <c r="L196" s="137">
        <v>0</v>
      </c>
      <c r="M196" s="138">
        <f>L196*D196</f>
        <v>0</v>
      </c>
      <c r="N196" s="137">
        <v>0</v>
      </c>
      <c r="O196" s="138">
        <f>N196*D196</f>
        <v>0</v>
      </c>
      <c r="P196" s="137">
        <v>0</v>
      </c>
      <c r="Q196" s="138">
        <f>P196*D196</f>
        <v>0</v>
      </c>
      <c r="R196" s="137">
        <v>4</v>
      </c>
      <c r="S196" s="138">
        <f>R196*D196</f>
        <v>1200</v>
      </c>
    </row>
    <row r="197" spans="1:19" x14ac:dyDescent="0.3">
      <c r="A197" s="140">
        <v>1845</v>
      </c>
      <c r="B197" s="141" t="s">
        <v>1729</v>
      </c>
      <c r="C197" s="137" t="s">
        <v>529</v>
      </c>
      <c r="D197" s="138">
        <v>220</v>
      </c>
      <c r="E197" s="138">
        <v>1320</v>
      </c>
      <c r="F197" s="137">
        <v>0</v>
      </c>
      <c r="G197" s="138">
        <f t="shared" si="9"/>
        <v>0</v>
      </c>
      <c r="H197" s="137">
        <v>0</v>
      </c>
      <c r="I197" s="138">
        <f t="shared" si="10"/>
        <v>0</v>
      </c>
      <c r="J197" s="137">
        <v>0</v>
      </c>
      <c r="K197" s="138">
        <f t="shared" si="11"/>
        <v>0</v>
      </c>
      <c r="L197" s="137">
        <v>0</v>
      </c>
      <c r="M197" s="138">
        <f>L197*D197</f>
        <v>0</v>
      </c>
      <c r="N197" s="137">
        <v>0</v>
      </c>
      <c r="O197" s="138">
        <f>N197*D197</f>
        <v>0</v>
      </c>
      <c r="P197" s="137">
        <v>0</v>
      </c>
      <c r="Q197" s="138">
        <f>P197*D197</f>
        <v>0</v>
      </c>
      <c r="R197" s="137">
        <v>6</v>
      </c>
      <c r="S197" s="138">
        <f>R197*D197</f>
        <v>1320</v>
      </c>
    </row>
    <row r="198" spans="1:19" x14ac:dyDescent="0.3">
      <c r="A198" s="140">
        <v>1846</v>
      </c>
      <c r="B198" s="141" t="s">
        <v>1730</v>
      </c>
      <c r="C198" s="137" t="s">
        <v>529</v>
      </c>
      <c r="D198" s="138">
        <v>61</v>
      </c>
      <c r="E198" s="138">
        <v>244</v>
      </c>
      <c r="F198" s="137">
        <v>0</v>
      </c>
      <c r="G198" s="138">
        <f t="shared" si="9"/>
        <v>0</v>
      </c>
      <c r="H198" s="137">
        <v>0</v>
      </c>
      <c r="I198" s="138">
        <f t="shared" si="10"/>
        <v>0</v>
      </c>
      <c r="J198" s="137">
        <v>0</v>
      </c>
      <c r="K198" s="138">
        <f t="shared" si="11"/>
        <v>0</v>
      </c>
      <c r="L198" s="137">
        <v>0</v>
      </c>
      <c r="M198" s="138">
        <f>L198*D198</f>
        <v>0</v>
      </c>
      <c r="N198" s="137">
        <v>0</v>
      </c>
      <c r="O198" s="138">
        <f>N198*D198</f>
        <v>0</v>
      </c>
      <c r="P198" s="137">
        <v>0</v>
      </c>
      <c r="Q198" s="138">
        <f>P198*D198</f>
        <v>0</v>
      </c>
      <c r="R198" s="137">
        <v>4</v>
      </c>
      <c r="S198" s="138">
        <f>R198*D198</f>
        <v>244</v>
      </c>
    </row>
    <row r="199" spans="1:19" x14ac:dyDescent="0.3">
      <c r="A199" s="140">
        <v>1847</v>
      </c>
      <c r="B199" s="141" t="s">
        <v>1731</v>
      </c>
      <c r="C199" s="137" t="s">
        <v>529</v>
      </c>
      <c r="D199" s="138">
        <v>70</v>
      </c>
      <c r="E199" s="138">
        <v>280</v>
      </c>
      <c r="F199" s="137">
        <v>0</v>
      </c>
      <c r="G199" s="138">
        <f t="shared" si="9"/>
        <v>0</v>
      </c>
      <c r="H199" s="137">
        <v>0</v>
      </c>
      <c r="I199" s="138">
        <f t="shared" si="10"/>
        <v>0</v>
      </c>
      <c r="J199" s="137">
        <v>0</v>
      </c>
      <c r="K199" s="138">
        <f t="shared" si="11"/>
        <v>0</v>
      </c>
      <c r="L199" s="137">
        <v>0</v>
      </c>
      <c r="M199" s="138">
        <f>L199*D199</f>
        <v>0</v>
      </c>
      <c r="N199" s="137">
        <v>0</v>
      </c>
      <c r="O199" s="138">
        <f>N199*D199</f>
        <v>0</v>
      </c>
      <c r="P199" s="137">
        <v>0</v>
      </c>
      <c r="Q199" s="138">
        <f>P199*D199</f>
        <v>0</v>
      </c>
      <c r="R199" s="137">
        <v>4</v>
      </c>
      <c r="S199" s="138">
        <f>R199*D199</f>
        <v>280</v>
      </c>
    </row>
    <row r="200" spans="1:19" x14ac:dyDescent="0.3">
      <c r="A200" s="140">
        <v>1848</v>
      </c>
      <c r="B200" s="141" t="s">
        <v>1732</v>
      </c>
      <c r="C200" s="137" t="s">
        <v>529</v>
      </c>
      <c r="D200" s="138">
        <v>62</v>
      </c>
      <c r="E200" s="138">
        <v>1240</v>
      </c>
      <c r="F200" s="137">
        <v>0</v>
      </c>
      <c r="G200" s="138">
        <f t="shared" si="9"/>
        <v>0</v>
      </c>
      <c r="H200" s="137">
        <v>0</v>
      </c>
      <c r="I200" s="138">
        <f t="shared" si="10"/>
        <v>0</v>
      </c>
      <c r="J200" s="137">
        <v>0</v>
      </c>
      <c r="K200" s="138">
        <f t="shared" si="11"/>
        <v>0</v>
      </c>
      <c r="L200" s="137">
        <v>0</v>
      </c>
      <c r="M200" s="138">
        <f>L200*D200</f>
        <v>0</v>
      </c>
      <c r="N200" s="137">
        <v>0</v>
      </c>
      <c r="O200" s="138">
        <f>N200*D200</f>
        <v>0</v>
      </c>
      <c r="P200" s="137">
        <v>0</v>
      </c>
      <c r="Q200" s="138">
        <f>P200*D200</f>
        <v>0</v>
      </c>
      <c r="R200" s="137">
        <v>20</v>
      </c>
      <c r="S200" s="138">
        <f>R200*D200</f>
        <v>1240</v>
      </c>
    </row>
    <row r="201" spans="1:19" x14ac:dyDescent="0.3">
      <c r="A201" s="140">
        <v>1849</v>
      </c>
      <c r="B201" s="141" t="s">
        <v>1733</v>
      </c>
      <c r="C201" s="137" t="s">
        <v>529</v>
      </c>
      <c r="D201" s="138">
        <v>210</v>
      </c>
      <c r="E201" s="138">
        <v>1890</v>
      </c>
      <c r="F201" s="137">
        <v>0</v>
      </c>
      <c r="G201" s="138">
        <f t="shared" si="9"/>
        <v>0</v>
      </c>
      <c r="H201" s="137">
        <v>0</v>
      </c>
      <c r="I201" s="138">
        <f t="shared" si="10"/>
        <v>0</v>
      </c>
      <c r="J201" s="137">
        <v>0</v>
      </c>
      <c r="K201" s="138">
        <f t="shared" si="11"/>
        <v>0</v>
      </c>
      <c r="L201" s="137">
        <v>0</v>
      </c>
      <c r="M201" s="138">
        <f>L201*D201</f>
        <v>0</v>
      </c>
      <c r="N201" s="137">
        <v>0</v>
      </c>
      <c r="O201" s="138">
        <f>N201*D201</f>
        <v>0</v>
      </c>
      <c r="P201" s="137">
        <v>9</v>
      </c>
      <c r="Q201" s="138">
        <f>P201*D201</f>
        <v>1890</v>
      </c>
      <c r="R201" s="137">
        <v>0</v>
      </c>
      <c r="S201" s="138">
        <f>R201*D201</f>
        <v>0</v>
      </c>
    </row>
    <row r="202" spans="1:19" x14ac:dyDescent="0.3">
      <c r="A202" s="140">
        <v>1850</v>
      </c>
      <c r="B202" s="141" t="s">
        <v>1734</v>
      </c>
      <c r="C202" s="137" t="s">
        <v>529</v>
      </c>
      <c r="D202" s="138">
        <v>100</v>
      </c>
      <c r="E202" s="138">
        <v>400</v>
      </c>
      <c r="F202" s="137">
        <v>0</v>
      </c>
      <c r="G202" s="138">
        <f t="shared" si="9"/>
        <v>0</v>
      </c>
      <c r="H202" s="137">
        <v>0</v>
      </c>
      <c r="I202" s="138">
        <f t="shared" si="10"/>
        <v>0</v>
      </c>
      <c r="J202" s="137">
        <v>0</v>
      </c>
      <c r="K202" s="138">
        <f t="shared" si="11"/>
        <v>0</v>
      </c>
      <c r="L202" s="137">
        <v>0</v>
      </c>
      <c r="M202" s="138">
        <f>L202*D202</f>
        <v>0</v>
      </c>
      <c r="N202" s="137">
        <v>0</v>
      </c>
      <c r="O202" s="138">
        <f>N202*D202</f>
        <v>0</v>
      </c>
      <c r="P202" s="137">
        <v>0</v>
      </c>
      <c r="Q202" s="138">
        <f>P202*D202</f>
        <v>0</v>
      </c>
      <c r="R202" s="137">
        <v>4</v>
      </c>
      <c r="S202" s="138">
        <f>R202*D202</f>
        <v>400</v>
      </c>
    </row>
    <row r="203" spans="1:19" x14ac:dyDescent="0.3">
      <c r="A203" s="140">
        <v>1851</v>
      </c>
      <c r="B203" s="141" t="s">
        <v>1735</v>
      </c>
      <c r="C203" s="137" t="s">
        <v>529</v>
      </c>
      <c r="D203" s="138">
        <v>650</v>
      </c>
      <c r="E203" s="138">
        <v>2600</v>
      </c>
      <c r="F203" s="137">
        <v>0</v>
      </c>
      <c r="G203" s="138">
        <f t="shared" si="9"/>
        <v>0</v>
      </c>
      <c r="H203" s="137">
        <v>0</v>
      </c>
      <c r="I203" s="138">
        <f t="shared" si="10"/>
        <v>0</v>
      </c>
      <c r="J203" s="137">
        <v>0</v>
      </c>
      <c r="K203" s="138">
        <f t="shared" si="11"/>
        <v>0</v>
      </c>
      <c r="L203" s="137">
        <v>0</v>
      </c>
      <c r="M203" s="138">
        <f>L203*D203</f>
        <v>0</v>
      </c>
      <c r="N203" s="137">
        <v>0</v>
      </c>
      <c r="O203" s="138">
        <f>N203*D203</f>
        <v>0</v>
      </c>
      <c r="P203" s="137">
        <v>0</v>
      </c>
      <c r="Q203" s="138">
        <f>P203*D203</f>
        <v>0</v>
      </c>
      <c r="R203" s="137">
        <v>4</v>
      </c>
      <c r="S203" s="138">
        <f>R203*D203</f>
        <v>2600</v>
      </c>
    </row>
    <row r="204" spans="1:19" x14ac:dyDescent="0.3">
      <c r="A204" s="140">
        <v>1852</v>
      </c>
      <c r="B204" s="141" t="s">
        <v>1736</v>
      </c>
      <c r="C204" s="137" t="s">
        <v>1576</v>
      </c>
      <c r="D204" s="138">
        <v>31</v>
      </c>
      <c r="E204" s="138">
        <v>3875</v>
      </c>
      <c r="F204" s="137">
        <v>40</v>
      </c>
      <c r="G204" s="138">
        <f t="shared" si="9"/>
        <v>1240</v>
      </c>
      <c r="H204" s="137">
        <v>20</v>
      </c>
      <c r="I204" s="138">
        <f t="shared" si="10"/>
        <v>620</v>
      </c>
      <c r="J204" s="137">
        <v>30</v>
      </c>
      <c r="K204" s="138">
        <f t="shared" si="11"/>
        <v>930</v>
      </c>
      <c r="L204" s="137">
        <v>20</v>
      </c>
      <c r="M204" s="138">
        <f>L204*D204</f>
        <v>620</v>
      </c>
      <c r="N204" s="137">
        <v>5</v>
      </c>
      <c r="O204" s="138">
        <f>N204*D204</f>
        <v>155</v>
      </c>
      <c r="P204" s="137">
        <v>0</v>
      </c>
      <c r="Q204" s="138">
        <f>P204*D204</f>
        <v>0</v>
      </c>
      <c r="R204" s="137">
        <v>10</v>
      </c>
      <c r="S204" s="138">
        <f>R204*D204</f>
        <v>310</v>
      </c>
    </row>
    <row r="205" spans="1:19" x14ac:dyDescent="0.3">
      <c r="A205" s="140">
        <v>1853</v>
      </c>
      <c r="B205" s="141" t="s">
        <v>1737</v>
      </c>
      <c r="C205" s="137" t="s">
        <v>529</v>
      </c>
      <c r="D205" s="138">
        <v>44</v>
      </c>
      <c r="E205" s="138">
        <v>5720</v>
      </c>
      <c r="F205" s="137">
        <v>30</v>
      </c>
      <c r="G205" s="138">
        <f t="shared" si="9"/>
        <v>1320</v>
      </c>
      <c r="H205" s="137">
        <v>30</v>
      </c>
      <c r="I205" s="138">
        <f t="shared" si="10"/>
        <v>1320</v>
      </c>
      <c r="J205" s="137">
        <v>35</v>
      </c>
      <c r="K205" s="138">
        <f t="shared" si="11"/>
        <v>1540</v>
      </c>
      <c r="L205" s="137">
        <v>20</v>
      </c>
      <c r="M205" s="138">
        <f>L205*D205</f>
        <v>880</v>
      </c>
      <c r="N205" s="137">
        <v>5</v>
      </c>
      <c r="O205" s="138">
        <f>N205*D205</f>
        <v>220</v>
      </c>
      <c r="P205" s="137">
        <v>0</v>
      </c>
      <c r="Q205" s="138">
        <f>P205*D205</f>
        <v>0</v>
      </c>
      <c r="R205" s="137">
        <v>10</v>
      </c>
      <c r="S205" s="138">
        <f>R205*D205</f>
        <v>440</v>
      </c>
    </row>
    <row r="206" spans="1:19" x14ac:dyDescent="0.3">
      <c r="A206" s="140">
        <v>1854</v>
      </c>
      <c r="B206" s="141" t="s">
        <v>1738</v>
      </c>
      <c r="C206" s="137" t="s">
        <v>1739</v>
      </c>
      <c r="D206" s="138">
        <v>890</v>
      </c>
      <c r="E206" s="138">
        <v>90780</v>
      </c>
      <c r="F206" s="137">
        <v>2</v>
      </c>
      <c r="G206" s="138">
        <f t="shared" si="9"/>
        <v>1780</v>
      </c>
      <c r="H206" s="137">
        <v>0</v>
      </c>
      <c r="I206" s="138">
        <f t="shared" si="10"/>
        <v>0</v>
      </c>
      <c r="J206" s="137">
        <v>0</v>
      </c>
      <c r="K206" s="138">
        <f t="shared" si="11"/>
        <v>0</v>
      </c>
      <c r="L206" s="137">
        <v>0</v>
      </c>
      <c r="M206" s="138">
        <f>L206*D206</f>
        <v>0</v>
      </c>
      <c r="N206" s="137">
        <v>0</v>
      </c>
      <c r="O206" s="138">
        <f>N206*D206</f>
        <v>0</v>
      </c>
      <c r="P206" s="137">
        <v>0</v>
      </c>
      <c r="Q206" s="138">
        <f>P206*D206</f>
        <v>0</v>
      </c>
      <c r="R206" s="137">
        <v>100</v>
      </c>
      <c r="S206" s="138">
        <f>R206*D206</f>
        <v>89000</v>
      </c>
    </row>
    <row r="207" spans="1:19" x14ac:dyDescent="0.3">
      <c r="A207" s="140">
        <v>1855</v>
      </c>
      <c r="B207" s="141" t="s">
        <v>1740</v>
      </c>
      <c r="C207" s="137" t="s">
        <v>529</v>
      </c>
      <c r="D207" s="138">
        <v>330</v>
      </c>
      <c r="E207" s="138">
        <v>1650</v>
      </c>
      <c r="F207" s="137">
        <v>0</v>
      </c>
      <c r="G207" s="138">
        <f t="shared" si="9"/>
        <v>0</v>
      </c>
      <c r="H207" s="137">
        <v>5</v>
      </c>
      <c r="I207" s="138">
        <f t="shared" si="10"/>
        <v>1650</v>
      </c>
      <c r="J207" s="137">
        <v>0</v>
      </c>
      <c r="K207" s="138">
        <f t="shared" si="11"/>
        <v>0</v>
      </c>
      <c r="L207" s="137">
        <v>0</v>
      </c>
      <c r="M207" s="138">
        <f>L207*D207</f>
        <v>0</v>
      </c>
      <c r="N207" s="137">
        <v>0</v>
      </c>
      <c r="O207" s="138">
        <f>N207*D207</f>
        <v>0</v>
      </c>
      <c r="P207" s="137">
        <v>0</v>
      </c>
      <c r="Q207" s="138">
        <f>P207*D207</f>
        <v>0</v>
      </c>
      <c r="R207" s="137">
        <v>0</v>
      </c>
      <c r="S207" s="138">
        <f>R207*D207</f>
        <v>0</v>
      </c>
    </row>
    <row r="208" spans="1:19" x14ac:dyDescent="0.3">
      <c r="A208" s="140">
        <v>1856</v>
      </c>
      <c r="B208" s="141" t="s">
        <v>1741</v>
      </c>
      <c r="C208" s="137" t="s">
        <v>529</v>
      </c>
      <c r="D208" s="138">
        <v>31</v>
      </c>
      <c r="E208" s="138">
        <v>1395</v>
      </c>
      <c r="F208" s="137">
        <v>0</v>
      </c>
      <c r="G208" s="138">
        <f t="shared" si="9"/>
        <v>0</v>
      </c>
      <c r="H208" s="137">
        <v>20</v>
      </c>
      <c r="I208" s="138">
        <f t="shared" si="10"/>
        <v>620</v>
      </c>
      <c r="J208" s="137">
        <v>0</v>
      </c>
      <c r="K208" s="138">
        <f t="shared" si="11"/>
        <v>0</v>
      </c>
      <c r="L208" s="137">
        <v>10</v>
      </c>
      <c r="M208" s="138">
        <f>L208*D208</f>
        <v>310</v>
      </c>
      <c r="N208" s="137">
        <v>5</v>
      </c>
      <c r="O208" s="138">
        <f>N208*D208</f>
        <v>155</v>
      </c>
      <c r="P208" s="137">
        <v>0</v>
      </c>
      <c r="Q208" s="138">
        <f>P208*D208</f>
        <v>0</v>
      </c>
      <c r="R208" s="137">
        <v>10</v>
      </c>
      <c r="S208" s="138">
        <f>R208*D208</f>
        <v>310</v>
      </c>
    </row>
    <row r="209" spans="1:19" x14ac:dyDescent="0.3">
      <c r="A209" s="140">
        <v>1857</v>
      </c>
      <c r="B209" s="141" t="s">
        <v>1742</v>
      </c>
      <c r="C209" s="137" t="s">
        <v>529</v>
      </c>
      <c r="D209" s="138">
        <v>6.8</v>
      </c>
      <c r="E209" s="138">
        <v>20.399999999999999</v>
      </c>
      <c r="F209" s="137">
        <v>0</v>
      </c>
      <c r="G209" s="138">
        <f t="shared" si="9"/>
        <v>0</v>
      </c>
      <c r="H209" s="137">
        <v>0</v>
      </c>
      <c r="I209" s="138">
        <f t="shared" si="10"/>
        <v>0</v>
      </c>
      <c r="J209" s="137">
        <v>0</v>
      </c>
      <c r="K209" s="138">
        <f t="shared" si="11"/>
        <v>0</v>
      </c>
      <c r="L209" s="137">
        <v>1</v>
      </c>
      <c r="M209" s="138">
        <f>L209*D209</f>
        <v>6.8</v>
      </c>
      <c r="N209" s="137">
        <v>0</v>
      </c>
      <c r="O209" s="138">
        <f>N209*D209</f>
        <v>0</v>
      </c>
      <c r="P209" s="137">
        <v>1</v>
      </c>
      <c r="Q209" s="138">
        <f>P209*D209</f>
        <v>6.8</v>
      </c>
      <c r="R209" s="137">
        <v>1</v>
      </c>
      <c r="S209" s="138">
        <f>R209*D209</f>
        <v>6.8</v>
      </c>
    </row>
    <row r="210" spans="1:19" x14ac:dyDescent="0.3">
      <c r="A210" s="140">
        <v>1858</v>
      </c>
      <c r="B210" s="141" t="s">
        <v>1743</v>
      </c>
      <c r="C210" s="137" t="s">
        <v>529</v>
      </c>
      <c r="D210" s="138">
        <v>23</v>
      </c>
      <c r="E210" s="138">
        <v>1035</v>
      </c>
      <c r="F210" s="137">
        <v>0</v>
      </c>
      <c r="G210" s="138">
        <f t="shared" si="9"/>
        <v>0</v>
      </c>
      <c r="H210" s="137">
        <v>45</v>
      </c>
      <c r="I210" s="138">
        <f t="shared" si="10"/>
        <v>1035</v>
      </c>
      <c r="J210" s="137">
        <v>0</v>
      </c>
      <c r="K210" s="138">
        <f t="shared" si="11"/>
        <v>0</v>
      </c>
      <c r="L210" s="137">
        <v>0</v>
      </c>
      <c r="M210" s="138">
        <f>L210*D210</f>
        <v>0</v>
      </c>
      <c r="N210" s="137">
        <v>0</v>
      </c>
      <c r="O210" s="138">
        <f>N210*D210</f>
        <v>0</v>
      </c>
      <c r="P210" s="137">
        <v>0</v>
      </c>
      <c r="Q210" s="138">
        <f>P210*D210</f>
        <v>0</v>
      </c>
      <c r="R210" s="137">
        <v>0</v>
      </c>
      <c r="S210" s="138">
        <f>R210*D210</f>
        <v>0</v>
      </c>
    </row>
    <row r="211" spans="1:19" x14ac:dyDescent="0.3">
      <c r="A211" s="140">
        <v>1859</v>
      </c>
      <c r="B211" s="141" t="s">
        <v>1744</v>
      </c>
      <c r="C211" s="137" t="s">
        <v>529</v>
      </c>
      <c r="D211" s="138">
        <v>585</v>
      </c>
      <c r="E211" s="138">
        <v>11700</v>
      </c>
      <c r="F211" s="137">
        <v>0</v>
      </c>
      <c r="G211" s="138">
        <f t="shared" si="9"/>
        <v>0</v>
      </c>
      <c r="H211" s="137">
        <v>0</v>
      </c>
      <c r="I211" s="138">
        <f t="shared" si="10"/>
        <v>0</v>
      </c>
      <c r="J211" s="137">
        <v>0</v>
      </c>
      <c r="K211" s="138">
        <f t="shared" si="11"/>
        <v>0</v>
      </c>
      <c r="L211" s="137">
        <v>0</v>
      </c>
      <c r="M211" s="138">
        <f>L211*D211</f>
        <v>0</v>
      </c>
      <c r="N211" s="137">
        <v>0</v>
      </c>
      <c r="O211" s="138">
        <f>N211*D211</f>
        <v>0</v>
      </c>
      <c r="P211" s="137">
        <v>0</v>
      </c>
      <c r="Q211" s="138">
        <f>P211*D211</f>
        <v>0</v>
      </c>
      <c r="R211" s="137">
        <v>20</v>
      </c>
      <c r="S211" s="138">
        <f>R211*D211</f>
        <v>11700</v>
      </c>
    </row>
    <row r="212" spans="1:19" x14ac:dyDescent="0.3">
      <c r="A212" s="140">
        <v>1860</v>
      </c>
      <c r="B212" s="141" t="s">
        <v>1745</v>
      </c>
      <c r="C212" s="137" t="s">
        <v>529</v>
      </c>
      <c r="D212" s="138">
        <v>21</v>
      </c>
      <c r="E212" s="138">
        <v>2100</v>
      </c>
      <c r="F212" s="137">
        <v>100</v>
      </c>
      <c r="G212" s="138">
        <f t="shared" si="9"/>
        <v>2100</v>
      </c>
      <c r="H212" s="137">
        <v>0</v>
      </c>
      <c r="I212" s="138">
        <f t="shared" si="10"/>
        <v>0</v>
      </c>
      <c r="J212" s="137">
        <v>0</v>
      </c>
      <c r="K212" s="138">
        <f t="shared" si="11"/>
        <v>0</v>
      </c>
      <c r="L212" s="137">
        <v>0</v>
      </c>
      <c r="M212" s="138">
        <f>L212*D212</f>
        <v>0</v>
      </c>
      <c r="N212" s="137">
        <v>0</v>
      </c>
      <c r="O212" s="138">
        <f>N212*D212</f>
        <v>0</v>
      </c>
      <c r="P212" s="137">
        <v>0</v>
      </c>
      <c r="Q212" s="138">
        <f>P212*D212</f>
        <v>0</v>
      </c>
      <c r="R212" s="137">
        <v>0</v>
      </c>
      <c r="S212" s="138">
        <f>R212*D212</f>
        <v>0</v>
      </c>
    </row>
    <row r="213" spans="1:19" x14ac:dyDescent="0.3">
      <c r="A213" s="140">
        <v>1861</v>
      </c>
      <c r="B213" s="141" t="s">
        <v>1746</v>
      </c>
      <c r="C213" s="137" t="s">
        <v>529</v>
      </c>
      <c r="D213" s="138">
        <v>370</v>
      </c>
      <c r="E213" s="138">
        <v>18500</v>
      </c>
      <c r="F213" s="137">
        <v>0</v>
      </c>
      <c r="G213" s="138">
        <f t="shared" si="9"/>
        <v>0</v>
      </c>
      <c r="H213" s="137">
        <v>0</v>
      </c>
      <c r="I213" s="138">
        <f t="shared" si="10"/>
        <v>0</v>
      </c>
      <c r="J213" s="137">
        <v>0</v>
      </c>
      <c r="K213" s="138">
        <f t="shared" si="11"/>
        <v>0</v>
      </c>
      <c r="L213" s="137">
        <v>0</v>
      </c>
      <c r="M213" s="138">
        <f>L213*D213</f>
        <v>0</v>
      </c>
      <c r="N213" s="137">
        <v>0</v>
      </c>
      <c r="O213" s="138">
        <f>N213*D213</f>
        <v>0</v>
      </c>
      <c r="P213" s="137">
        <v>0</v>
      </c>
      <c r="Q213" s="138">
        <f>P213*D213</f>
        <v>0</v>
      </c>
      <c r="R213" s="137">
        <v>50</v>
      </c>
      <c r="S213" s="138">
        <f>R213*D213</f>
        <v>18500</v>
      </c>
    </row>
    <row r="214" spans="1:19" x14ac:dyDescent="0.3">
      <c r="A214" s="140">
        <v>1862</v>
      </c>
      <c r="B214" s="141" t="s">
        <v>1747</v>
      </c>
      <c r="C214" s="137" t="s">
        <v>529</v>
      </c>
      <c r="D214" s="138">
        <v>40</v>
      </c>
      <c r="E214" s="138">
        <v>800</v>
      </c>
      <c r="F214" s="137">
        <v>0</v>
      </c>
      <c r="G214" s="138">
        <f t="shared" si="9"/>
        <v>0</v>
      </c>
      <c r="H214" s="137">
        <v>20</v>
      </c>
      <c r="I214" s="138">
        <f t="shared" si="10"/>
        <v>800</v>
      </c>
      <c r="J214" s="137">
        <v>0</v>
      </c>
      <c r="K214" s="138">
        <f t="shared" si="11"/>
        <v>0</v>
      </c>
      <c r="L214" s="137">
        <v>0</v>
      </c>
      <c r="M214" s="138">
        <f>L214*D214</f>
        <v>0</v>
      </c>
      <c r="N214" s="137">
        <v>0</v>
      </c>
      <c r="O214" s="138">
        <f>N214*D214</f>
        <v>0</v>
      </c>
      <c r="P214" s="137">
        <v>0</v>
      </c>
      <c r="Q214" s="138">
        <f>P214*D214</f>
        <v>0</v>
      </c>
      <c r="R214" s="137">
        <v>0</v>
      </c>
      <c r="S214" s="138">
        <f>R214*D214</f>
        <v>0</v>
      </c>
    </row>
    <row r="215" spans="1:19" x14ac:dyDescent="0.3">
      <c r="A215" s="140">
        <v>1863</v>
      </c>
      <c r="B215" s="141" t="s">
        <v>1748</v>
      </c>
      <c r="C215" s="137" t="s">
        <v>1538</v>
      </c>
      <c r="D215" s="138">
        <v>41</v>
      </c>
      <c r="E215" s="138">
        <v>3444</v>
      </c>
      <c r="F215" s="137">
        <v>60</v>
      </c>
      <c r="G215" s="138">
        <f t="shared" si="9"/>
        <v>2460</v>
      </c>
      <c r="H215" s="137">
        <v>0</v>
      </c>
      <c r="I215" s="138">
        <f t="shared" si="10"/>
        <v>0</v>
      </c>
      <c r="J215" s="137">
        <v>24</v>
      </c>
      <c r="K215" s="138">
        <f t="shared" si="11"/>
        <v>984</v>
      </c>
      <c r="L215" s="137">
        <v>0</v>
      </c>
      <c r="M215" s="138">
        <f>L215*D215</f>
        <v>0</v>
      </c>
      <c r="N215" s="137">
        <v>0</v>
      </c>
      <c r="O215" s="138">
        <f>N215*D215</f>
        <v>0</v>
      </c>
      <c r="P215" s="137">
        <v>0</v>
      </c>
      <c r="Q215" s="138">
        <f>P215*D215</f>
        <v>0</v>
      </c>
      <c r="R215" s="137">
        <v>0</v>
      </c>
      <c r="S215" s="138">
        <f>R215*D215</f>
        <v>0</v>
      </c>
    </row>
    <row r="216" spans="1:19" x14ac:dyDescent="0.3">
      <c r="A216" s="140">
        <v>1864</v>
      </c>
      <c r="B216" s="141" t="s">
        <v>1749</v>
      </c>
      <c r="C216" s="137" t="s">
        <v>529</v>
      </c>
      <c r="D216" s="138">
        <v>51</v>
      </c>
      <c r="E216" s="138">
        <v>255</v>
      </c>
      <c r="F216" s="137">
        <v>0</v>
      </c>
      <c r="G216" s="138">
        <f t="shared" si="9"/>
        <v>0</v>
      </c>
      <c r="H216" s="137">
        <v>0</v>
      </c>
      <c r="I216" s="138">
        <f t="shared" si="10"/>
        <v>0</v>
      </c>
      <c r="J216" s="137">
        <v>0</v>
      </c>
      <c r="K216" s="138">
        <f t="shared" si="11"/>
        <v>0</v>
      </c>
      <c r="L216" s="137">
        <v>0</v>
      </c>
      <c r="M216" s="138">
        <f>L216*D216</f>
        <v>0</v>
      </c>
      <c r="N216" s="137">
        <v>5</v>
      </c>
      <c r="O216" s="138">
        <f>N216*D216</f>
        <v>255</v>
      </c>
      <c r="P216" s="137">
        <v>0</v>
      </c>
      <c r="Q216" s="138">
        <f>P216*D216</f>
        <v>0</v>
      </c>
      <c r="R216" s="137">
        <v>0</v>
      </c>
      <c r="S216" s="138">
        <f>R216*D216</f>
        <v>0</v>
      </c>
    </row>
    <row r="217" spans="1:19" x14ac:dyDescent="0.3">
      <c r="A217" s="140">
        <v>1865</v>
      </c>
      <c r="B217" s="141" t="s">
        <v>1750</v>
      </c>
      <c r="C217" s="137" t="s">
        <v>529</v>
      </c>
      <c r="D217" s="138">
        <v>92</v>
      </c>
      <c r="E217" s="138">
        <v>4600</v>
      </c>
      <c r="F217" s="137">
        <v>0</v>
      </c>
      <c r="G217" s="138">
        <f t="shared" si="9"/>
        <v>0</v>
      </c>
      <c r="H217" s="137">
        <v>0</v>
      </c>
      <c r="I217" s="138">
        <f t="shared" si="10"/>
        <v>0</v>
      </c>
      <c r="J217" s="137">
        <v>0</v>
      </c>
      <c r="K217" s="138">
        <f t="shared" si="11"/>
        <v>0</v>
      </c>
      <c r="L217" s="137">
        <v>50</v>
      </c>
      <c r="M217" s="138">
        <f>L217*D217</f>
        <v>4600</v>
      </c>
      <c r="N217" s="137">
        <v>0</v>
      </c>
      <c r="O217" s="138">
        <f>N217*D217</f>
        <v>0</v>
      </c>
      <c r="P217" s="137">
        <v>0</v>
      </c>
      <c r="Q217" s="138">
        <f>P217*D217</f>
        <v>0</v>
      </c>
      <c r="R217" s="137">
        <v>0</v>
      </c>
      <c r="S217" s="138">
        <f>R217*D217</f>
        <v>0</v>
      </c>
    </row>
    <row r="218" spans="1:19" x14ac:dyDescent="0.3">
      <c r="A218" s="140">
        <v>1866</v>
      </c>
      <c r="B218" s="141" t="s">
        <v>1750</v>
      </c>
      <c r="C218" s="137" t="s">
        <v>529</v>
      </c>
      <c r="D218" s="138">
        <v>85</v>
      </c>
      <c r="E218" s="138">
        <v>850</v>
      </c>
      <c r="F218" s="137">
        <v>0</v>
      </c>
      <c r="G218" s="138">
        <f t="shared" si="9"/>
        <v>0</v>
      </c>
      <c r="H218" s="137">
        <v>0</v>
      </c>
      <c r="I218" s="138">
        <f t="shared" si="10"/>
        <v>0</v>
      </c>
      <c r="J218" s="137">
        <v>0</v>
      </c>
      <c r="K218" s="138">
        <f t="shared" si="11"/>
        <v>0</v>
      </c>
      <c r="L218" s="137">
        <v>0</v>
      </c>
      <c r="M218" s="138">
        <f>L218*D218</f>
        <v>0</v>
      </c>
      <c r="N218" s="137">
        <v>10</v>
      </c>
      <c r="O218" s="138">
        <f>N218*D218</f>
        <v>850</v>
      </c>
      <c r="P218" s="137">
        <v>0</v>
      </c>
      <c r="Q218" s="138">
        <f>P218*D218</f>
        <v>0</v>
      </c>
      <c r="R218" s="137">
        <v>0</v>
      </c>
      <c r="S218" s="138">
        <f>R218*D218</f>
        <v>0</v>
      </c>
    </row>
    <row r="219" spans="1:19" x14ac:dyDescent="0.3">
      <c r="A219" s="140">
        <v>1867</v>
      </c>
      <c r="B219" s="141" t="s">
        <v>1750</v>
      </c>
      <c r="C219" s="137" t="s">
        <v>529</v>
      </c>
      <c r="D219" s="138">
        <v>80</v>
      </c>
      <c r="E219" s="138">
        <v>2000</v>
      </c>
      <c r="F219" s="137">
        <v>0</v>
      </c>
      <c r="G219" s="138">
        <f t="shared" si="9"/>
        <v>0</v>
      </c>
      <c r="H219" s="137">
        <v>0</v>
      </c>
      <c r="I219" s="138">
        <f t="shared" si="10"/>
        <v>0</v>
      </c>
      <c r="J219" s="137">
        <v>0</v>
      </c>
      <c r="K219" s="138">
        <f t="shared" si="11"/>
        <v>0</v>
      </c>
      <c r="L219" s="137">
        <v>0</v>
      </c>
      <c r="M219" s="138">
        <f>L219*D219</f>
        <v>0</v>
      </c>
      <c r="N219" s="137">
        <v>0</v>
      </c>
      <c r="O219" s="138">
        <f>N219*D219</f>
        <v>0</v>
      </c>
      <c r="P219" s="137">
        <v>0</v>
      </c>
      <c r="Q219" s="138">
        <f>P219*D219</f>
        <v>0</v>
      </c>
      <c r="R219" s="137">
        <v>25</v>
      </c>
      <c r="S219" s="138">
        <f>R219*D219</f>
        <v>2000</v>
      </c>
    </row>
    <row r="220" spans="1:19" x14ac:dyDescent="0.3">
      <c r="A220" s="140">
        <v>1868</v>
      </c>
      <c r="B220" s="141" t="s">
        <v>1751</v>
      </c>
      <c r="C220" s="137" t="s">
        <v>529</v>
      </c>
      <c r="D220" s="138">
        <v>35</v>
      </c>
      <c r="E220" s="138">
        <v>2765</v>
      </c>
      <c r="F220" s="137">
        <v>0</v>
      </c>
      <c r="G220" s="138">
        <f t="shared" si="9"/>
        <v>0</v>
      </c>
      <c r="H220" s="137">
        <v>0</v>
      </c>
      <c r="I220" s="138">
        <f t="shared" si="10"/>
        <v>0</v>
      </c>
      <c r="J220" s="137">
        <v>0</v>
      </c>
      <c r="K220" s="138">
        <f t="shared" si="11"/>
        <v>0</v>
      </c>
      <c r="L220" s="137">
        <v>49</v>
      </c>
      <c r="M220" s="138">
        <f>L220*D220</f>
        <v>1715</v>
      </c>
      <c r="N220" s="137">
        <v>20</v>
      </c>
      <c r="O220" s="138">
        <f>N220*D220</f>
        <v>700</v>
      </c>
      <c r="P220" s="137">
        <v>0</v>
      </c>
      <c r="Q220" s="138">
        <f>P220*D220</f>
        <v>0</v>
      </c>
      <c r="R220" s="137">
        <v>10</v>
      </c>
      <c r="S220" s="138">
        <f>R220*D220</f>
        <v>350</v>
      </c>
    </row>
    <row r="221" spans="1:19" x14ac:dyDescent="0.3">
      <c r="A221" s="140">
        <v>1869</v>
      </c>
      <c r="B221" s="141" t="s">
        <v>1752</v>
      </c>
      <c r="C221" s="137" t="s">
        <v>1538</v>
      </c>
      <c r="D221" s="138">
        <v>44</v>
      </c>
      <c r="E221" s="138">
        <v>3696</v>
      </c>
      <c r="F221" s="137">
        <v>60</v>
      </c>
      <c r="G221" s="138">
        <f t="shared" si="9"/>
        <v>2640</v>
      </c>
      <c r="H221" s="137">
        <v>0</v>
      </c>
      <c r="I221" s="138">
        <f t="shared" si="10"/>
        <v>0</v>
      </c>
      <c r="J221" s="137">
        <v>24</v>
      </c>
      <c r="K221" s="138">
        <f t="shared" si="11"/>
        <v>1056</v>
      </c>
      <c r="L221" s="137">
        <v>0</v>
      </c>
      <c r="M221" s="138">
        <f>L221*D221</f>
        <v>0</v>
      </c>
      <c r="N221" s="137">
        <v>0</v>
      </c>
      <c r="O221" s="138">
        <f>N221*D221</f>
        <v>0</v>
      </c>
      <c r="P221" s="137">
        <v>0</v>
      </c>
      <c r="Q221" s="138">
        <f>P221*D221</f>
        <v>0</v>
      </c>
      <c r="R221" s="137">
        <v>0</v>
      </c>
      <c r="S221" s="138">
        <f>R221*D221</f>
        <v>0</v>
      </c>
    </row>
    <row r="222" spans="1:19" x14ac:dyDescent="0.3">
      <c r="A222" s="140">
        <v>1870</v>
      </c>
      <c r="B222" s="141" t="s">
        <v>1753</v>
      </c>
      <c r="C222" s="137" t="s">
        <v>529</v>
      </c>
      <c r="D222" s="138">
        <v>489</v>
      </c>
      <c r="E222" s="138">
        <v>4890</v>
      </c>
      <c r="F222" s="137">
        <v>0</v>
      </c>
      <c r="G222" s="138">
        <f t="shared" si="9"/>
        <v>0</v>
      </c>
      <c r="H222" s="137">
        <v>10</v>
      </c>
      <c r="I222" s="138">
        <f t="shared" si="10"/>
        <v>4890</v>
      </c>
      <c r="J222" s="137">
        <v>0</v>
      </c>
      <c r="K222" s="138">
        <f t="shared" si="11"/>
        <v>0</v>
      </c>
      <c r="L222" s="137">
        <v>0</v>
      </c>
      <c r="M222" s="138">
        <f>L222*D222</f>
        <v>0</v>
      </c>
      <c r="N222" s="137">
        <v>0</v>
      </c>
      <c r="O222" s="138">
        <f>N222*D222</f>
        <v>0</v>
      </c>
      <c r="P222" s="137">
        <v>0</v>
      </c>
      <c r="Q222" s="138">
        <f>P222*D222</f>
        <v>0</v>
      </c>
      <c r="R222" s="137">
        <v>0</v>
      </c>
      <c r="S222" s="138">
        <f>R222*D222</f>
        <v>0</v>
      </c>
    </row>
    <row r="223" spans="1:19" x14ac:dyDescent="0.3">
      <c r="A223" s="140">
        <v>1871</v>
      </c>
      <c r="B223" s="141" t="s">
        <v>1754</v>
      </c>
      <c r="C223" s="137" t="s">
        <v>1538</v>
      </c>
      <c r="D223" s="138">
        <v>31</v>
      </c>
      <c r="E223" s="138">
        <v>1705</v>
      </c>
      <c r="F223" s="137">
        <v>20</v>
      </c>
      <c r="G223" s="138">
        <f t="shared" si="9"/>
        <v>620</v>
      </c>
      <c r="H223" s="137">
        <v>0</v>
      </c>
      <c r="I223" s="138">
        <f t="shared" si="10"/>
        <v>0</v>
      </c>
      <c r="J223" s="137">
        <v>30</v>
      </c>
      <c r="K223" s="138">
        <f t="shared" si="11"/>
        <v>930</v>
      </c>
      <c r="L223" s="137">
        <v>0</v>
      </c>
      <c r="M223" s="138">
        <f>L223*D223</f>
        <v>0</v>
      </c>
      <c r="N223" s="137">
        <v>0</v>
      </c>
      <c r="O223" s="138">
        <f>N223*D223</f>
        <v>0</v>
      </c>
      <c r="P223" s="137">
        <v>5</v>
      </c>
      <c r="Q223" s="138">
        <f>P223*D223</f>
        <v>155</v>
      </c>
      <c r="R223" s="137">
        <v>0</v>
      </c>
      <c r="S223" s="138">
        <f>R223*D223</f>
        <v>0</v>
      </c>
    </row>
    <row r="224" spans="1:19" x14ac:dyDescent="0.3">
      <c r="A224" s="140">
        <v>1872</v>
      </c>
      <c r="B224" s="141" t="s">
        <v>1755</v>
      </c>
      <c r="C224" s="137" t="s">
        <v>529</v>
      </c>
      <c r="D224" s="138">
        <v>23.8</v>
      </c>
      <c r="E224" s="138">
        <v>119</v>
      </c>
      <c r="F224" s="137">
        <v>0</v>
      </c>
      <c r="G224" s="138">
        <f t="shared" si="9"/>
        <v>0</v>
      </c>
      <c r="H224" s="137">
        <v>0</v>
      </c>
      <c r="I224" s="138">
        <f t="shared" si="10"/>
        <v>0</v>
      </c>
      <c r="J224" s="137">
        <v>0</v>
      </c>
      <c r="K224" s="138">
        <f t="shared" si="11"/>
        <v>0</v>
      </c>
      <c r="L224" s="137">
        <v>5</v>
      </c>
      <c r="M224" s="138">
        <f>L224*D224</f>
        <v>119</v>
      </c>
      <c r="N224" s="137">
        <v>0</v>
      </c>
      <c r="O224" s="138">
        <f>N224*D224</f>
        <v>0</v>
      </c>
      <c r="P224" s="137">
        <v>0</v>
      </c>
      <c r="Q224" s="138">
        <f>P224*D224</f>
        <v>0</v>
      </c>
      <c r="R224" s="137">
        <v>0</v>
      </c>
      <c r="S224" s="138">
        <f>R224*D224</f>
        <v>0</v>
      </c>
    </row>
    <row r="225" spans="1:19" x14ac:dyDescent="0.3">
      <c r="A225" s="140">
        <v>1873</v>
      </c>
      <c r="B225" s="141" t="s">
        <v>1756</v>
      </c>
      <c r="C225" s="137" t="s">
        <v>529</v>
      </c>
      <c r="D225" s="138">
        <v>500</v>
      </c>
      <c r="E225" s="138">
        <v>15000</v>
      </c>
      <c r="F225" s="137">
        <v>0</v>
      </c>
      <c r="G225" s="138">
        <f t="shared" si="9"/>
        <v>0</v>
      </c>
      <c r="H225" s="137">
        <v>30</v>
      </c>
      <c r="I225" s="138">
        <f t="shared" si="10"/>
        <v>15000</v>
      </c>
      <c r="J225" s="137">
        <v>0</v>
      </c>
      <c r="K225" s="138">
        <f t="shared" si="11"/>
        <v>0</v>
      </c>
      <c r="L225" s="137">
        <v>0</v>
      </c>
      <c r="M225" s="138">
        <f>L225*D225</f>
        <v>0</v>
      </c>
      <c r="N225" s="137">
        <v>0</v>
      </c>
      <c r="O225" s="138">
        <f>N225*D225</f>
        <v>0</v>
      </c>
      <c r="P225" s="137">
        <v>0</v>
      </c>
      <c r="Q225" s="138">
        <f>P225*D225</f>
        <v>0</v>
      </c>
      <c r="R225" s="137">
        <v>0</v>
      </c>
      <c r="S225" s="138">
        <f>R225*D225</f>
        <v>0</v>
      </c>
    </row>
    <row r="226" spans="1:19" x14ac:dyDescent="0.3">
      <c r="A226" s="140">
        <v>1874</v>
      </c>
      <c r="B226" s="141" t="s">
        <v>1757</v>
      </c>
      <c r="C226" s="137" t="s">
        <v>1538</v>
      </c>
      <c r="D226" s="138">
        <v>52.88</v>
      </c>
      <c r="E226" s="138">
        <v>11845.12</v>
      </c>
      <c r="F226" s="137">
        <v>200</v>
      </c>
      <c r="G226" s="138">
        <f t="shared" si="9"/>
        <v>10576</v>
      </c>
      <c r="H226" s="137">
        <v>0</v>
      </c>
      <c r="I226" s="138">
        <f t="shared" si="10"/>
        <v>0</v>
      </c>
      <c r="J226" s="137">
        <v>24</v>
      </c>
      <c r="K226" s="138">
        <f t="shared" si="11"/>
        <v>1269.1200000000001</v>
      </c>
      <c r="L226" s="137">
        <v>0</v>
      </c>
      <c r="M226" s="138">
        <f>L226*D226</f>
        <v>0</v>
      </c>
      <c r="N226" s="137">
        <v>0</v>
      </c>
      <c r="O226" s="138">
        <f>N226*D226</f>
        <v>0</v>
      </c>
      <c r="P226" s="137">
        <v>0</v>
      </c>
      <c r="Q226" s="138">
        <f>P226*D226</f>
        <v>0</v>
      </c>
      <c r="R226" s="137">
        <v>0</v>
      </c>
      <c r="S226" s="138">
        <f>R226*D226</f>
        <v>0</v>
      </c>
    </row>
    <row r="227" spans="1:19" x14ac:dyDescent="0.3">
      <c r="A227" s="140">
        <v>1875</v>
      </c>
      <c r="B227" s="141" t="s">
        <v>1758</v>
      </c>
      <c r="C227" s="137" t="s">
        <v>529</v>
      </c>
      <c r="D227" s="138">
        <v>37</v>
      </c>
      <c r="E227" s="138">
        <v>740</v>
      </c>
      <c r="F227" s="137">
        <v>0</v>
      </c>
      <c r="G227" s="138">
        <f t="shared" si="9"/>
        <v>0</v>
      </c>
      <c r="H227" s="137">
        <v>10</v>
      </c>
      <c r="I227" s="138">
        <f t="shared" si="10"/>
        <v>370</v>
      </c>
      <c r="J227" s="137">
        <v>0</v>
      </c>
      <c r="K227" s="138">
        <f t="shared" si="11"/>
        <v>0</v>
      </c>
      <c r="L227" s="137">
        <v>5</v>
      </c>
      <c r="M227" s="138">
        <f>L227*D227</f>
        <v>185</v>
      </c>
      <c r="N227" s="137">
        <v>0</v>
      </c>
      <c r="O227" s="138">
        <f>N227*D227</f>
        <v>0</v>
      </c>
      <c r="P227" s="137">
        <v>5</v>
      </c>
      <c r="Q227" s="138">
        <f>P227*D227</f>
        <v>185</v>
      </c>
      <c r="R227" s="137">
        <v>0</v>
      </c>
      <c r="S227" s="138">
        <f>R227*D227</f>
        <v>0</v>
      </c>
    </row>
    <row r="228" spans="1:19" x14ac:dyDescent="0.3">
      <c r="A228" s="140">
        <v>1876</v>
      </c>
      <c r="B228" s="141" t="s">
        <v>1759</v>
      </c>
      <c r="C228" s="137" t="s">
        <v>1538</v>
      </c>
      <c r="D228" s="138">
        <v>57.1</v>
      </c>
      <c r="E228" s="138">
        <v>26380.2</v>
      </c>
      <c r="F228" s="137">
        <v>360</v>
      </c>
      <c r="G228" s="138">
        <f t="shared" si="9"/>
        <v>20556</v>
      </c>
      <c r="H228" s="137">
        <v>100</v>
      </c>
      <c r="I228" s="138">
        <f t="shared" si="10"/>
        <v>5710</v>
      </c>
      <c r="J228" s="137">
        <v>0</v>
      </c>
      <c r="K228" s="138">
        <f t="shared" si="11"/>
        <v>0</v>
      </c>
      <c r="L228" s="137">
        <v>1</v>
      </c>
      <c r="M228" s="138">
        <f>L228*D228</f>
        <v>57.1</v>
      </c>
      <c r="N228" s="137">
        <v>0</v>
      </c>
      <c r="O228" s="138">
        <f>N228*D228</f>
        <v>0</v>
      </c>
      <c r="P228" s="137">
        <v>0</v>
      </c>
      <c r="Q228" s="138">
        <f>P228*D228</f>
        <v>0</v>
      </c>
      <c r="R228" s="137">
        <v>1</v>
      </c>
      <c r="S228" s="138">
        <f>R228*D228</f>
        <v>57.1</v>
      </c>
    </row>
    <row r="229" spans="1:19" x14ac:dyDescent="0.3">
      <c r="A229" s="140">
        <v>1877</v>
      </c>
      <c r="B229" s="141" t="s">
        <v>1760</v>
      </c>
      <c r="C229" s="137" t="s">
        <v>1538</v>
      </c>
      <c r="D229" s="138">
        <v>35</v>
      </c>
      <c r="E229" s="138">
        <v>24500</v>
      </c>
      <c r="F229" s="137">
        <v>600</v>
      </c>
      <c r="G229" s="138">
        <f t="shared" si="9"/>
        <v>21000</v>
      </c>
      <c r="H229" s="137">
        <v>50</v>
      </c>
      <c r="I229" s="138">
        <f t="shared" si="10"/>
        <v>1750</v>
      </c>
      <c r="J229" s="137">
        <v>30</v>
      </c>
      <c r="K229" s="138">
        <f t="shared" si="11"/>
        <v>1050</v>
      </c>
      <c r="L229" s="137">
        <v>0</v>
      </c>
      <c r="M229" s="138">
        <f>L229*D229</f>
        <v>0</v>
      </c>
      <c r="N229" s="137">
        <v>0</v>
      </c>
      <c r="O229" s="138">
        <f>N229*D229</f>
        <v>0</v>
      </c>
      <c r="P229" s="137">
        <v>20</v>
      </c>
      <c r="Q229" s="138">
        <f>P229*D229</f>
        <v>700</v>
      </c>
      <c r="R229" s="137">
        <v>0</v>
      </c>
      <c r="S229" s="138">
        <f>R229*D229</f>
        <v>0</v>
      </c>
    </row>
    <row r="230" spans="1:19" x14ac:dyDescent="0.3">
      <c r="A230" s="140">
        <v>1878</v>
      </c>
      <c r="B230" s="141" t="s">
        <v>1761</v>
      </c>
      <c r="C230" s="137" t="s">
        <v>1538</v>
      </c>
      <c r="D230" s="138">
        <v>28</v>
      </c>
      <c r="E230" s="138">
        <v>6440</v>
      </c>
      <c r="F230" s="137">
        <v>200</v>
      </c>
      <c r="G230" s="138">
        <f t="shared" si="9"/>
        <v>5600</v>
      </c>
      <c r="H230" s="137">
        <v>0</v>
      </c>
      <c r="I230" s="138">
        <f t="shared" si="10"/>
        <v>0</v>
      </c>
      <c r="J230" s="137">
        <v>30</v>
      </c>
      <c r="K230" s="138">
        <f t="shared" si="11"/>
        <v>840</v>
      </c>
      <c r="L230" s="137">
        <v>0</v>
      </c>
      <c r="M230" s="138">
        <f>L230*D230</f>
        <v>0</v>
      </c>
      <c r="N230" s="137">
        <v>0</v>
      </c>
      <c r="O230" s="138">
        <f>N230*D230</f>
        <v>0</v>
      </c>
      <c r="P230" s="137">
        <v>0</v>
      </c>
      <c r="Q230" s="138">
        <f>P230*D230</f>
        <v>0</v>
      </c>
      <c r="R230" s="137">
        <v>0</v>
      </c>
      <c r="S230" s="138">
        <f>R230*D230</f>
        <v>0</v>
      </c>
    </row>
    <row r="231" spans="1:19" x14ac:dyDescent="0.3">
      <c r="A231" s="140">
        <v>1879</v>
      </c>
      <c r="B231" s="141" t="s">
        <v>1762</v>
      </c>
      <c r="C231" s="137" t="s">
        <v>1739</v>
      </c>
      <c r="D231" s="138">
        <v>510</v>
      </c>
      <c r="E231" s="138">
        <v>61200</v>
      </c>
      <c r="F231" s="137">
        <v>10</v>
      </c>
      <c r="G231" s="138">
        <f t="shared" si="9"/>
        <v>5100</v>
      </c>
      <c r="H231" s="137">
        <v>0</v>
      </c>
      <c r="I231" s="138">
        <f t="shared" si="10"/>
        <v>0</v>
      </c>
      <c r="J231" s="137">
        <v>0</v>
      </c>
      <c r="K231" s="138">
        <f t="shared" si="11"/>
        <v>0</v>
      </c>
      <c r="L231" s="137">
        <v>5</v>
      </c>
      <c r="M231" s="138">
        <f>L231*D231</f>
        <v>2550</v>
      </c>
      <c r="N231" s="137">
        <v>5</v>
      </c>
      <c r="O231" s="138">
        <f>N231*D231</f>
        <v>2550</v>
      </c>
      <c r="P231" s="137">
        <v>0</v>
      </c>
      <c r="Q231" s="138">
        <f>P231*D231</f>
        <v>0</v>
      </c>
      <c r="R231" s="137">
        <v>100</v>
      </c>
      <c r="S231" s="138">
        <f>R231*D231</f>
        <v>51000</v>
      </c>
    </row>
    <row r="232" spans="1:19" x14ac:dyDescent="0.3">
      <c r="A232" s="140">
        <v>1880</v>
      </c>
      <c r="B232" s="141" t="s">
        <v>1763</v>
      </c>
      <c r="C232" s="137" t="s">
        <v>529</v>
      </c>
      <c r="D232" s="138">
        <v>33</v>
      </c>
      <c r="E232" s="138">
        <v>15114</v>
      </c>
      <c r="F232" s="137">
        <v>320</v>
      </c>
      <c r="G232" s="138">
        <f t="shared" si="9"/>
        <v>10560</v>
      </c>
      <c r="H232" s="137">
        <v>50</v>
      </c>
      <c r="I232" s="138">
        <f t="shared" si="10"/>
        <v>1650</v>
      </c>
      <c r="J232" s="137">
        <v>0</v>
      </c>
      <c r="K232" s="138">
        <f t="shared" si="11"/>
        <v>0</v>
      </c>
      <c r="L232" s="137">
        <v>18</v>
      </c>
      <c r="M232" s="138">
        <f>L232*D232</f>
        <v>594</v>
      </c>
      <c r="N232" s="137">
        <v>20</v>
      </c>
      <c r="O232" s="138">
        <f>N232*D232</f>
        <v>660</v>
      </c>
      <c r="P232" s="137">
        <v>10</v>
      </c>
      <c r="Q232" s="138">
        <f>P232*D232</f>
        <v>330</v>
      </c>
      <c r="R232" s="137">
        <v>40</v>
      </c>
      <c r="S232" s="138">
        <f>R232*D232</f>
        <v>1320</v>
      </c>
    </row>
    <row r="233" spans="1:19" x14ac:dyDescent="0.3">
      <c r="A233" s="140">
        <v>1881</v>
      </c>
      <c r="B233" s="141" t="s">
        <v>1764</v>
      </c>
      <c r="C233" s="137" t="s">
        <v>529</v>
      </c>
      <c r="D233" s="138">
        <v>625</v>
      </c>
      <c r="E233" s="138">
        <v>25000</v>
      </c>
      <c r="F233" s="137">
        <v>0</v>
      </c>
      <c r="G233" s="138">
        <f t="shared" si="9"/>
        <v>0</v>
      </c>
      <c r="H233" s="137">
        <v>10</v>
      </c>
      <c r="I233" s="138">
        <f t="shared" si="10"/>
        <v>6250</v>
      </c>
      <c r="J233" s="137">
        <v>0</v>
      </c>
      <c r="K233" s="138">
        <f t="shared" si="11"/>
        <v>0</v>
      </c>
      <c r="L233" s="137">
        <v>0</v>
      </c>
      <c r="M233" s="138">
        <f>L233*D233</f>
        <v>0</v>
      </c>
      <c r="N233" s="137">
        <v>0</v>
      </c>
      <c r="O233" s="138">
        <f>N233*D233</f>
        <v>0</v>
      </c>
      <c r="P233" s="137">
        <v>0</v>
      </c>
      <c r="Q233" s="138">
        <f>P233*D233</f>
        <v>0</v>
      </c>
      <c r="R233" s="137">
        <v>30</v>
      </c>
      <c r="S233" s="138">
        <f>R233*D233</f>
        <v>18750</v>
      </c>
    </row>
    <row r="234" spans="1:19" x14ac:dyDescent="0.3">
      <c r="A234" s="140">
        <v>1882</v>
      </c>
      <c r="B234" s="141" t="s">
        <v>1765</v>
      </c>
      <c r="C234" s="137" t="s">
        <v>1538</v>
      </c>
      <c r="D234" s="138">
        <v>45</v>
      </c>
      <c r="E234" s="138">
        <v>10350</v>
      </c>
      <c r="F234" s="137">
        <v>200</v>
      </c>
      <c r="G234" s="138">
        <f t="shared" si="9"/>
        <v>9000</v>
      </c>
      <c r="H234" s="137">
        <v>0</v>
      </c>
      <c r="I234" s="138">
        <f t="shared" si="10"/>
        <v>0</v>
      </c>
      <c r="J234" s="137">
        <v>30</v>
      </c>
      <c r="K234" s="138">
        <f t="shared" si="11"/>
        <v>1350</v>
      </c>
      <c r="L234" s="137">
        <v>0</v>
      </c>
      <c r="M234" s="138">
        <f>L234*D234</f>
        <v>0</v>
      </c>
      <c r="N234" s="137">
        <v>0</v>
      </c>
      <c r="O234" s="138">
        <f>N234*D234</f>
        <v>0</v>
      </c>
      <c r="P234" s="137">
        <v>0</v>
      </c>
      <c r="Q234" s="138">
        <f>P234*D234</f>
        <v>0</v>
      </c>
      <c r="R234" s="137">
        <v>0</v>
      </c>
      <c r="S234" s="138">
        <f>R234*D234</f>
        <v>0</v>
      </c>
    </row>
    <row r="235" spans="1:19" x14ac:dyDescent="0.3">
      <c r="A235" s="140">
        <v>1883</v>
      </c>
      <c r="B235" s="141" t="s">
        <v>1766</v>
      </c>
      <c r="C235" s="137" t="s">
        <v>1538</v>
      </c>
      <c r="D235" s="138">
        <v>46</v>
      </c>
      <c r="E235" s="138">
        <v>3910</v>
      </c>
      <c r="F235" s="137">
        <v>50</v>
      </c>
      <c r="G235" s="138">
        <f t="shared" si="9"/>
        <v>2300</v>
      </c>
      <c r="H235" s="137">
        <v>0</v>
      </c>
      <c r="I235" s="138">
        <f t="shared" si="10"/>
        <v>0</v>
      </c>
      <c r="J235" s="137">
        <v>35</v>
      </c>
      <c r="K235" s="138">
        <f t="shared" si="11"/>
        <v>1610</v>
      </c>
      <c r="L235" s="137">
        <v>0</v>
      </c>
      <c r="M235" s="138">
        <f>L235*D235</f>
        <v>0</v>
      </c>
      <c r="N235" s="137">
        <v>0</v>
      </c>
      <c r="O235" s="138">
        <f>N235*D235</f>
        <v>0</v>
      </c>
      <c r="P235" s="137">
        <v>0</v>
      </c>
      <c r="Q235" s="138">
        <f>P235*D235</f>
        <v>0</v>
      </c>
      <c r="R235" s="137">
        <v>0</v>
      </c>
      <c r="S235" s="138">
        <f>R235*D235</f>
        <v>0</v>
      </c>
    </row>
    <row r="236" spans="1:19" x14ac:dyDescent="0.3">
      <c r="A236" s="140">
        <v>1884</v>
      </c>
      <c r="B236" s="141" t="s">
        <v>1767</v>
      </c>
      <c r="C236" s="137" t="s">
        <v>1538</v>
      </c>
      <c r="D236" s="138">
        <v>54</v>
      </c>
      <c r="E236" s="138">
        <v>4590</v>
      </c>
      <c r="F236" s="137">
        <v>50</v>
      </c>
      <c r="G236" s="138">
        <f t="shared" si="9"/>
        <v>2700</v>
      </c>
      <c r="H236" s="137">
        <v>0</v>
      </c>
      <c r="I236" s="138">
        <f t="shared" si="10"/>
        <v>0</v>
      </c>
      <c r="J236" s="137">
        <v>35</v>
      </c>
      <c r="K236" s="138">
        <f t="shared" si="11"/>
        <v>1890</v>
      </c>
      <c r="L236" s="137">
        <v>0</v>
      </c>
      <c r="M236" s="138">
        <f>L236*D236</f>
        <v>0</v>
      </c>
      <c r="N236" s="137">
        <v>0</v>
      </c>
      <c r="O236" s="138">
        <f>N236*D236</f>
        <v>0</v>
      </c>
      <c r="P236" s="137">
        <v>0</v>
      </c>
      <c r="Q236" s="138">
        <f>P236*D236</f>
        <v>0</v>
      </c>
      <c r="R236" s="137">
        <v>0</v>
      </c>
      <c r="S236" s="138">
        <f>R236*D236</f>
        <v>0</v>
      </c>
    </row>
    <row r="237" spans="1:19" x14ac:dyDescent="0.3">
      <c r="A237" s="140">
        <v>1885</v>
      </c>
      <c r="B237" s="141" t="s">
        <v>1768</v>
      </c>
      <c r="C237" s="137" t="s">
        <v>529</v>
      </c>
      <c r="D237" s="138">
        <v>640</v>
      </c>
      <c r="E237" s="138">
        <v>1920</v>
      </c>
      <c r="F237" s="137">
        <v>0</v>
      </c>
      <c r="G237" s="138">
        <f t="shared" si="9"/>
        <v>0</v>
      </c>
      <c r="H237" s="137">
        <v>0</v>
      </c>
      <c r="I237" s="138">
        <f t="shared" si="10"/>
        <v>0</v>
      </c>
      <c r="J237" s="137">
        <v>0</v>
      </c>
      <c r="K237" s="138">
        <f t="shared" si="11"/>
        <v>0</v>
      </c>
      <c r="L237" s="137">
        <v>3</v>
      </c>
      <c r="M237" s="138">
        <f>L237*D237</f>
        <v>1920</v>
      </c>
      <c r="N237" s="137">
        <v>0</v>
      </c>
      <c r="O237" s="138">
        <f>N237*D237</f>
        <v>0</v>
      </c>
      <c r="P237" s="137">
        <v>0</v>
      </c>
      <c r="Q237" s="138">
        <f>P237*D237</f>
        <v>0</v>
      </c>
      <c r="R237" s="137">
        <v>0</v>
      </c>
      <c r="S237" s="138">
        <f>R237*D237</f>
        <v>0</v>
      </c>
    </row>
    <row r="238" spans="1:19" x14ac:dyDescent="0.3">
      <c r="A238" s="140">
        <v>1886</v>
      </c>
      <c r="B238" s="141" t="s">
        <v>1768</v>
      </c>
      <c r="C238" s="137" t="s">
        <v>529</v>
      </c>
      <c r="D238" s="138">
        <v>620</v>
      </c>
      <c r="E238" s="138">
        <v>1860</v>
      </c>
      <c r="F238" s="137">
        <v>0</v>
      </c>
      <c r="G238" s="138">
        <f t="shared" si="9"/>
        <v>0</v>
      </c>
      <c r="H238" s="137">
        <v>0</v>
      </c>
      <c r="I238" s="138">
        <f t="shared" si="10"/>
        <v>0</v>
      </c>
      <c r="J238" s="137">
        <v>0</v>
      </c>
      <c r="K238" s="138">
        <f t="shared" si="11"/>
        <v>0</v>
      </c>
      <c r="L238" s="137">
        <v>0</v>
      </c>
      <c r="M238" s="138">
        <f>L238*D238</f>
        <v>0</v>
      </c>
      <c r="N238" s="137">
        <v>3</v>
      </c>
      <c r="O238" s="138">
        <f>N238*D238</f>
        <v>1860</v>
      </c>
      <c r="P238" s="137">
        <v>0</v>
      </c>
      <c r="Q238" s="138">
        <f>P238*D238</f>
        <v>0</v>
      </c>
      <c r="R238" s="137">
        <v>0</v>
      </c>
      <c r="S238" s="138">
        <f>R238*D238</f>
        <v>0</v>
      </c>
    </row>
    <row r="239" spans="1:19" x14ac:dyDescent="0.3">
      <c r="A239" s="140">
        <v>1887</v>
      </c>
      <c r="B239" s="141" t="s">
        <v>1768</v>
      </c>
      <c r="C239" s="137" t="s">
        <v>529</v>
      </c>
      <c r="D239" s="138">
        <v>635</v>
      </c>
      <c r="E239" s="138">
        <v>1905</v>
      </c>
      <c r="F239" s="137">
        <v>0</v>
      </c>
      <c r="G239" s="138">
        <f t="shared" si="9"/>
        <v>0</v>
      </c>
      <c r="H239" s="137">
        <v>0</v>
      </c>
      <c r="I239" s="138">
        <f t="shared" si="10"/>
        <v>0</v>
      </c>
      <c r="J239" s="137">
        <v>0</v>
      </c>
      <c r="K239" s="138">
        <f t="shared" si="11"/>
        <v>0</v>
      </c>
      <c r="L239" s="137">
        <v>0</v>
      </c>
      <c r="M239" s="138">
        <f>L239*D239</f>
        <v>0</v>
      </c>
      <c r="N239" s="137">
        <v>0</v>
      </c>
      <c r="O239" s="138">
        <f>N239*D239</f>
        <v>0</v>
      </c>
      <c r="P239" s="137">
        <v>0</v>
      </c>
      <c r="Q239" s="138">
        <f>P239*D239</f>
        <v>0</v>
      </c>
      <c r="R239" s="137">
        <v>3</v>
      </c>
      <c r="S239" s="138">
        <f>R239*D239</f>
        <v>1905</v>
      </c>
    </row>
    <row r="240" spans="1:19" x14ac:dyDescent="0.3">
      <c r="A240" s="140">
        <v>1888</v>
      </c>
      <c r="B240" s="141" t="s">
        <v>1769</v>
      </c>
      <c r="C240" s="137" t="s">
        <v>529</v>
      </c>
      <c r="D240" s="138">
        <v>790</v>
      </c>
      <c r="E240" s="138">
        <v>7900</v>
      </c>
      <c r="F240" s="137">
        <v>0</v>
      </c>
      <c r="G240" s="138">
        <f t="shared" si="9"/>
        <v>0</v>
      </c>
      <c r="H240" s="137">
        <v>10</v>
      </c>
      <c r="I240" s="138">
        <f t="shared" si="10"/>
        <v>7900</v>
      </c>
      <c r="J240" s="137">
        <v>0</v>
      </c>
      <c r="K240" s="138">
        <f t="shared" si="11"/>
        <v>0</v>
      </c>
      <c r="L240" s="137">
        <v>0</v>
      </c>
      <c r="M240" s="138">
        <f>L240*D240</f>
        <v>0</v>
      </c>
      <c r="N240" s="137">
        <v>0</v>
      </c>
      <c r="O240" s="138">
        <f>N240*D240</f>
        <v>0</v>
      </c>
      <c r="P240" s="137">
        <v>0</v>
      </c>
      <c r="Q240" s="138">
        <f>P240*D240</f>
        <v>0</v>
      </c>
      <c r="R240" s="137">
        <v>0</v>
      </c>
      <c r="S240" s="138">
        <f>R240*D240</f>
        <v>0</v>
      </c>
    </row>
    <row r="241" spans="1:19" x14ac:dyDescent="0.3">
      <c r="A241" s="140">
        <v>1889</v>
      </c>
      <c r="B241" s="141" t="s">
        <v>1770</v>
      </c>
      <c r="C241" s="137" t="s">
        <v>529</v>
      </c>
      <c r="D241" s="138">
        <v>108</v>
      </c>
      <c r="E241" s="138">
        <v>324</v>
      </c>
      <c r="F241" s="137">
        <v>0</v>
      </c>
      <c r="G241" s="138">
        <f t="shared" si="9"/>
        <v>0</v>
      </c>
      <c r="H241" s="137">
        <v>0</v>
      </c>
      <c r="I241" s="138">
        <f t="shared" si="10"/>
        <v>0</v>
      </c>
      <c r="J241" s="137">
        <v>0</v>
      </c>
      <c r="K241" s="138">
        <f t="shared" si="11"/>
        <v>0</v>
      </c>
      <c r="L241" s="137">
        <v>1</v>
      </c>
      <c r="M241" s="138">
        <f>L241*D241</f>
        <v>108</v>
      </c>
      <c r="N241" s="137">
        <v>0</v>
      </c>
      <c r="O241" s="138">
        <f>N241*D241</f>
        <v>0</v>
      </c>
      <c r="P241" s="137">
        <v>1</v>
      </c>
      <c r="Q241" s="138">
        <f>P241*D241</f>
        <v>108</v>
      </c>
      <c r="R241" s="137">
        <v>1</v>
      </c>
      <c r="S241" s="138">
        <f>R241*D241</f>
        <v>108</v>
      </c>
    </row>
    <row r="242" spans="1:19" x14ac:dyDescent="0.3">
      <c r="A242" s="140">
        <v>1890</v>
      </c>
      <c r="B242" s="141" t="s">
        <v>1771</v>
      </c>
      <c r="C242" s="137" t="s">
        <v>529</v>
      </c>
      <c r="D242" s="138">
        <v>40</v>
      </c>
      <c r="E242" s="138">
        <v>3200</v>
      </c>
      <c r="F242" s="137">
        <v>0</v>
      </c>
      <c r="G242" s="138">
        <f t="shared" si="9"/>
        <v>0</v>
      </c>
      <c r="H242" s="137">
        <v>80</v>
      </c>
      <c r="I242" s="138">
        <f t="shared" si="10"/>
        <v>3200</v>
      </c>
      <c r="J242" s="137">
        <v>0</v>
      </c>
      <c r="K242" s="138">
        <f t="shared" si="11"/>
        <v>0</v>
      </c>
      <c r="L242" s="137">
        <v>0</v>
      </c>
      <c r="M242" s="138">
        <f>L242*D242</f>
        <v>0</v>
      </c>
      <c r="N242" s="137">
        <v>0</v>
      </c>
      <c r="O242" s="138">
        <f>N242*D242</f>
        <v>0</v>
      </c>
      <c r="P242" s="137">
        <v>0</v>
      </c>
      <c r="Q242" s="138">
        <f>P242*D242</f>
        <v>0</v>
      </c>
      <c r="R242" s="137">
        <v>0</v>
      </c>
      <c r="S242" s="138">
        <f>R242*D242</f>
        <v>0</v>
      </c>
    </row>
    <row r="243" spans="1:19" x14ac:dyDescent="0.3">
      <c r="A243" s="140">
        <v>1891</v>
      </c>
      <c r="B243" s="141" t="s">
        <v>1772</v>
      </c>
      <c r="C243" s="137" t="s">
        <v>529</v>
      </c>
      <c r="D243" s="138">
        <v>51</v>
      </c>
      <c r="E243" s="138">
        <v>4845</v>
      </c>
      <c r="F243" s="137">
        <v>0</v>
      </c>
      <c r="G243" s="138">
        <f t="shared" si="9"/>
        <v>0</v>
      </c>
      <c r="H243" s="137">
        <v>95</v>
      </c>
      <c r="I243" s="138">
        <f t="shared" si="10"/>
        <v>4845</v>
      </c>
      <c r="J243" s="137">
        <v>0</v>
      </c>
      <c r="K243" s="138">
        <f t="shared" si="11"/>
        <v>0</v>
      </c>
      <c r="L243" s="137">
        <v>0</v>
      </c>
      <c r="M243" s="138">
        <f>L243*D243</f>
        <v>0</v>
      </c>
      <c r="N243" s="137">
        <v>0</v>
      </c>
      <c r="O243" s="138">
        <f>N243*D243</f>
        <v>0</v>
      </c>
      <c r="P243" s="137">
        <v>0</v>
      </c>
      <c r="Q243" s="138">
        <f>P243*D243</f>
        <v>0</v>
      </c>
      <c r="R243" s="137">
        <v>0</v>
      </c>
      <c r="S243" s="138">
        <f>R243*D243</f>
        <v>0</v>
      </c>
    </row>
    <row r="245" spans="1:19" s="27" customFormat="1" x14ac:dyDescent="0.3">
      <c r="A245" s="31"/>
      <c r="C245" s="25"/>
      <c r="D245" s="42"/>
      <c r="E245" s="42">
        <f>SUM(E3:E244)</f>
        <v>655539.56000000006</v>
      </c>
      <c r="G245" s="42">
        <f>SUM(G3:G244)</f>
        <v>140229.9</v>
      </c>
      <c r="I245" s="42">
        <f>SUM(I3:I244)</f>
        <v>115762.9</v>
      </c>
      <c r="K245" s="42">
        <f>SUM(K3:K244)</f>
        <v>41840.82</v>
      </c>
      <c r="M245" s="42">
        <f>SUM(M3:M244)</f>
        <v>21300.04</v>
      </c>
      <c r="N245" s="25"/>
      <c r="O245" s="42">
        <f>SUM(O3:O244)</f>
        <v>9108.1</v>
      </c>
      <c r="P245" s="25"/>
      <c r="Q245" s="42">
        <f>SUM(Q3:Q244)</f>
        <v>13096.8</v>
      </c>
      <c r="S245" s="42">
        <f>SUM(S3:S244)</f>
        <v>314201</v>
      </c>
    </row>
  </sheetData>
  <autoFilter ref="A2:S249" xr:uid="{00000000-0009-0000-0000-000000000000}">
    <sortState xmlns:xlrd2="http://schemas.microsoft.com/office/spreadsheetml/2017/richdata2" ref="A3:S241">
      <sortCondition ref="B2:B249"/>
    </sortState>
  </autoFilter>
  <mergeCells count="1">
    <mergeCell ref="A1:E1"/>
  </mergeCells>
  <pageMargins left="0.511811024" right="0.511811024" top="0.78740157499999996" bottom="0.78740157499999996" header="0.31496062000000002" footer="0.31496062000000002"/>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486D-7CDA-446E-9E4A-B2BF2C7645E8}">
  <dimension ref="A1:U45"/>
  <sheetViews>
    <sheetView zoomScale="90" zoomScaleNormal="90" workbookViewId="0">
      <pane xSplit="5" ySplit="2" topLeftCell="F3" activePane="bottomRight" state="frozen"/>
      <selection pane="topRight" activeCell="G1" sqref="G1"/>
      <selection pane="bottomLeft" activeCell="A3" sqref="A3"/>
      <selection pane="bottomRight" activeCell="B2" sqref="B2"/>
    </sheetView>
  </sheetViews>
  <sheetFormatPr defaultRowHeight="14.4" x14ac:dyDescent="0.3"/>
  <cols>
    <col min="1" max="1" width="6.21875" style="34" customWidth="1"/>
    <col min="2" max="2" width="61" style="35" customWidth="1"/>
    <col min="3" max="3" width="9.109375" style="34" customWidth="1"/>
    <col min="4" max="4" width="15.109375" style="39" customWidth="1"/>
    <col min="5" max="5" width="19.44140625" style="39" customWidth="1"/>
    <col min="6" max="6" width="11.6640625" style="35" customWidth="1"/>
    <col min="7" max="7" width="15" style="35" customWidth="1"/>
    <col min="8" max="8" width="8.88671875" style="35"/>
    <col min="9" max="9" width="14" style="35" customWidth="1"/>
    <col min="10" max="10" width="8.88671875" style="35"/>
    <col min="11" max="11" width="14.6640625" style="35" customWidth="1"/>
    <col min="12" max="12" width="8.88671875" style="35"/>
    <col min="13" max="13" width="14.109375" style="35" customWidth="1"/>
    <col min="14" max="14" width="8.88671875" style="35"/>
    <col min="15" max="15" width="17.109375" style="35" customWidth="1"/>
    <col min="16" max="16" width="8.88671875" style="35"/>
    <col min="17" max="17" width="13.88671875" style="35" customWidth="1"/>
    <col min="18" max="18" width="8.88671875" style="35"/>
    <col min="19" max="19" width="14" style="35" customWidth="1"/>
    <col min="20" max="20" width="9.88671875" style="35" customWidth="1"/>
    <col min="21" max="21" width="13.6640625" style="35" customWidth="1"/>
    <col min="22" max="16384" width="8.88671875" style="35"/>
  </cols>
  <sheetData>
    <row r="1" spans="1:21" ht="15.6" x14ac:dyDescent="0.3">
      <c r="A1" s="156"/>
      <c r="B1" s="156"/>
      <c r="C1" s="156"/>
      <c r="D1" s="156"/>
      <c r="E1" s="156"/>
    </row>
    <row r="2" spans="1:21" ht="28.8" x14ac:dyDescent="0.3">
      <c r="A2" s="97" t="s">
        <v>2015</v>
      </c>
      <c r="B2" s="107" t="s">
        <v>0</v>
      </c>
      <c r="C2" s="107" t="s">
        <v>1</v>
      </c>
      <c r="D2" s="107" t="s">
        <v>4</v>
      </c>
      <c r="E2" s="107" t="s">
        <v>5</v>
      </c>
      <c r="F2" s="107" t="s">
        <v>6</v>
      </c>
      <c r="G2" s="107" t="s">
        <v>48</v>
      </c>
      <c r="H2" s="107" t="s">
        <v>1773</v>
      </c>
      <c r="I2" s="107" t="s">
        <v>526</v>
      </c>
      <c r="J2" s="107" t="s">
        <v>527</v>
      </c>
      <c r="K2" s="107" t="s">
        <v>1394</v>
      </c>
      <c r="L2" s="107" t="s">
        <v>1525</v>
      </c>
      <c r="M2" s="107" t="s">
        <v>1526</v>
      </c>
      <c r="N2" s="107" t="s">
        <v>1774</v>
      </c>
      <c r="O2" s="107" t="s">
        <v>1775</v>
      </c>
      <c r="P2" s="107" t="s">
        <v>1776</v>
      </c>
      <c r="Q2" s="107" t="s">
        <v>1777</v>
      </c>
      <c r="R2" s="107" t="s">
        <v>1778</v>
      </c>
      <c r="S2" s="107" t="s">
        <v>1779</v>
      </c>
      <c r="T2" s="107" t="s">
        <v>1523</v>
      </c>
      <c r="U2" s="107" t="s">
        <v>1780</v>
      </c>
    </row>
    <row r="3" spans="1:21" ht="28.8" x14ac:dyDescent="0.3">
      <c r="A3" s="142">
        <v>1892</v>
      </c>
      <c r="B3" s="103" t="s">
        <v>1781</v>
      </c>
      <c r="C3" s="137" t="s">
        <v>529</v>
      </c>
      <c r="D3" s="138">
        <v>114.9</v>
      </c>
      <c r="E3" s="138">
        <v>2298</v>
      </c>
      <c r="F3" s="137">
        <v>0</v>
      </c>
      <c r="G3" s="138">
        <f>F3*D3</f>
        <v>0</v>
      </c>
      <c r="H3" s="137">
        <v>0</v>
      </c>
      <c r="I3" s="138">
        <f>H3*D3</f>
        <v>0</v>
      </c>
      <c r="J3" s="137">
        <v>0</v>
      </c>
      <c r="K3" s="138">
        <f>J3*D3</f>
        <v>0</v>
      </c>
      <c r="L3" s="137">
        <v>0</v>
      </c>
      <c r="M3" s="138">
        <f>L3*D3</f>
        <v>0</v>
      </c>
      <c r="N3" s="137">
        <v>20</v>
      </c>
      <c r="O3" s="138">
        <f>N3*D3</f>
        <v>2298</v>
      </c>
      <c r="P3" s="137">
        <v>0</v>
      </c>
      <c r="Q3" s="138">
        <f>P3*D3</f>
        <v>0</v>
      </c>
      <c r="R3" s="137">
        <v>0</v>
      </c>
      <c r="S3" s="138">
        <f>R3*D3</f>
        <v>0</v>
      </c>
      <c r="T3" s="137">
        <v>0</v>
      </c>
      <c r="U3" s="138">
        <f>T3*D3</f>
        <v>0</v>
      </c>
    </row>
    <row r="4" spans="1:21" ht="28.8" x14ac:dyDescent="0.3">
      <c r="A4" s="142">
        <v>1893</v>
      </c>
      <c r="B4" s="103" t="s">
        <v>1782</v>
      </c>
      <c r="C4" s="137" t="s">
        <v>529</v>
      </c>
      <c r="D4" s="138">
        <v>162.9</v>
      </c>
      <c r="E4" s="138">
        <v>651.6</v>
      </c>
      <c r="F4" s="137">
        <v>0</v>
      </c>
      <c r="G4" s="138">
        <f t="shared" ref="G4:G43" si="0">F4*D4</f>
        <v>0</v>
      </c>
      <c r="H4" s="137">
        <v>0</v>
      </c>
      <c r="I4" s="138">
        <f t="shared" ref="I4:I43" si="1">H4*D4</f>
        <v>0</v>
      </c>
      <c r="J4" s="137">
        <v>0</v>
      </c>
      <c r="K4" s="138">
        <f t="shared" ref="K4:K43" si="2">J4*D4</f>
        <v>0</v>
      </c>
      <c r="L4" s="137">
        <v>0</v>
      </c>
      <c r="M4" s="138">
        <f>L4*D4</f>
        <v>0</v>
      </c>
      <c r="N4" s="137">
        <v>4</v>
      </c>
      <c r="O4" s="138">
        <f>N4*D4</f>
        <v>651.6</v>
      </c>
      <c r="P4" s="137">
        <v>0</v>
      </c>
      <c r="Q4" s="138">
        <f>P4*D4</f>
        <v>0</v>
      </c>
      <c r="R4" s="137">
        <v>0</v>
      </c>
      <c r="S4" s="138">
        <f>R4*D4</f>
        <v>0</v>
      </c>
      <c r="T4" s="137">
        <v>0</v>
      </c>
      <c r="U4" s="138">
        <f>T4*D4</f>
        <v>0</v>
      </c>
    </row>
    <row r="5" spans="1:21" ht="28.8" x14ac:dyDescent="0.3">
      <c r="A5" s="142">
        <v>1894</v>
      </c>
      <c r="B5" s="103" t="s">
        <v>1783</v>
      </c>
      <c r="C5" s="137" t="s">
        <v>529</v>
      </c>
      <c r="D5" s="138">
        <v>189.7</v>
      </c>
      <c r="E5" s="138">
        <v>3035.2</v>
      </c>
      <c r="F5" s="137">
        <v>0</v>
      </c>
      <c r="G5" s="138">
        <f t="shared" si="0"/>
        <v>0</v>
      </c>
      <c r="H5" s="137">
        <v>0</v>
      </c>
      <c r="I5" s="138">
        <f t="shared" si="1"/>
        <v>0</v>
      </c>
      <c r="J5" s="137">
        <v>0</v>
      </c>
      <c r="K5" s="138">
        <f t="shared" si="2"/>
        <v>0</v>
      </c>
      <c r="L5" s="137">
        <v>0</v>
      </c>
      <c r="M5" s="138">
        <f>L5*D5</f>
        <v>0</v>
      </c>
      <c r="N5" s="137">
        <v>16</v>
      </c>
      <c r="O5" s="138">
        <f>N5*D5</f>
        <v>3035.2</v>
      </c>
      <c r="P5" s="137">
        <v>0</v>
      </c>
      <c r="Q5" s="138">
        <f>P5*D5</f>
        <v>0</v>
      </c>
      <c r="R5" s="137">
        <v>0</v>
      </c>
      <c r="S5" s="138">
        <f>R5*D5</f>
        <v>0</v>
      </c>
      <c r="T5" s="137">
        <v>0</v>
      </c>
      <c r="U5" s="138">
        <f>T5*D5</f>
        <v>0</v>
      </c>
    </row>
    <row r="6" spans="1:21" ht="28.8" x14ac:dyDescent="0.3">
      <c r="A6" s="142">
        <v>1895</v>
      </c>
      <c r="B6" s="103" t="s">
        <v>1784</v>
      </c>
      <c r="C6" s="137" t="s">
        <v>529</v>
      </c>
      <c r="D6" s="138">
        <v>334.5</v>
      </c>
      <c r="E6" s="138">
        <v>9031.5</v>
      </c>
      <c r="F6" s="137">
        <v>0</v>
      </c>
      <c r="G6" s="138">
        <f t="shared" si="0"/>
        <v>0</v>
      </c>
      <c r="H6" s="137">
        <v>0</v>
      </c>
      <c r="I6" s="138">
        <f t="shared" si="1"/>
        <v>0</v>
      </c>
      <c r="J6" s="137">
        <v>0</v>
      </c>
      <c r="K6" s="138">
        <f t="shared" si="2"/>
        <v>0</v>
      </c>
      <c r="L6" s="137">
        <v>0</v>
      </c>
      <c r="M6" s="138">
        <f>L6*D6</f>
        <v>0</v>
      </c>
      <c r="N6" s="137">
        <v>27</v>
      </c>
      <c r="O6" s="138">
        <f>N6*D6</f>
        <v>9031.5</v>
      </c>
      <c r="P6" s="137">
        <v>0</v>
      </c>
      <c r="Q6" s="138">
        <f>P6*D6</f>
        <v>0</v>
      </c>
      <c r="R6" s="137">
        <v>0</v>
      </c>
      <c r="S6" s="138">
        <f>R6*D6</f>
        <v>0</v>
      </c>
      <c r="T6" s="137">
        <v>0</v>
      </c>
      <c r="U6" s="138">
        <f>T6*D6</f>
        <v>0</v>
      </c>
    </row>
    <row r="7" spans="1:21" ht="28.8" x14ac:dyDescent="0.3">
      <c r="A7" s="142">
        <v>1896</v>
      </c>
      <c r="B7" s="103" t="s">
        <v>1785</v>
      </c>
      <c r="C7" s="137" t="s">
        <v>529</v>
      </c>
      <c r="D7" s="138">
        <v>379.9</v>
      </c>
      <c r="E7" s="138">
        <v>7218.1</v>
      </c>
      <c r="F7" s="137">
        <v>0</v>
      </c>
      <c r="G7" s="138">
        <f t="shared" si="0"/>
        <v>0</v>
      </c>
      <c r="H7" s="137">
        <v>0</v>
      </c>
      <c r="I7" s="138">
        <f t="shared" si="1"/>
        <v>0</v>
      </c>
      <c r="J7" s="137">
        <v>0</v>
      </c>
      <c r="K7" s="138">
        <f t="shared" si="2"/>
        <v>0</v>
      </c>
      <c r="L7" s="137">
        <v>0</v>
      </c>
      <c r="M7" s="138">
        <f>L7*D7</f>
        <v>0</v>
      </c>
      <c r="N7" s="137">
        <v>19</v>
      </c>
      <c r="O7" s="138">
        <f>N7*D7</f>
        <v>7218.0999999999995</v>
      </c>
      <c r="P7" s="137">
        <v>0</v>
      </c>
      <c r="Q7" s="138">
        <f>P7*D7</f>
        <v>0</v>
      </c>
      <c r="R7" s="137">
        <v>0</v>
      </c>
      <c r="S7" s="138">
        <f>R7*D7</f>
        <v>0</v>
      </c>
      <c r="T7" s="137">
        <v>0</v>
      </c>
      <c r="U7" s="138">
        <f>T7*D7</f>
        <v>0</v>
      </c>
    </row>
    <row r="8" spans="1:21" ht="28.8" x14ac:dyDescent="0.3">
      <c r="A8" s="142">
        <v>1897</v>
      </c>
      <c r="B8" s="103" t="s">
        <v>1786</v>
      </c>
      <c r="C8" s="137" t="s">
        <v>529</v>
      </c>
      <c r="D8" s="138">
        <v>384.9</v>
      </c>
      <c r="E8" s="138">
        <v>2309.4</v>
      </c>
      <c r="F8" s="137">
        <v>0</v>
      </c>
      <c r="G8" s="138">
        <f t="shared" si="0"/>
        <v>0</v>
      </c>
      <c r="H8" s="137">
        <v>0</v>
      </c>
      <c r="I8" s="138">
        <f t="shared" si="1"/>
        <v>0</v>
      </c>
      <c r="J8" s="137">
        <v>0</v>
      </c>
      <c r="K8" s="138">
        <f t="shared" si="2"/>
        <v>0</v>
      </c>
      <c r="L8" s="137">
        <v>0</v>
      </c>
      <c r="M8" s="138">
        <f>L8*D8</f>
        <v>0</v>
      </c>
      <c r="N8" s="137">
        <v>6</v>
      </c>
      <c r="O8" s="138">
        <f>N8*D8</f>
        <v>2309.3999999999996</v>
      </c>
      <c r="P8" s="137">
        <v>0</v>
      </c>
      <c r="Q8" s="138">
        <f>P8*D8</f>
        <v>0</v>
      </c>
      <c r="R8" s="137">
        <v>0</v>
      </c>
      <c r="S8" s="138">
        <f>R8*D8</f>
        <v>0</v>
      </c>
      <c r="T8" s="137">
        <v>0</v>
      </c>
      <c r="U8" s="138">
        <f>T8*D8</f>
        <v>0</v>
      </c>
    </row>
    <row r="9" spans="1:21" ht="28.8" x14ac:dyDescent="0.3">
      <c r="A9" s="142">
        <v>1898</v>
      </c>
      <c r="B9" s="103" t="s">
        <v>1787</v>
      </c>
      <c r="C9" s="137" t="s">
        <v>529</v>
      </c>
      <c r="D9" s="138">
        <v>97.7</v>
      </c>
      <c r="E9" s="138">
        <v>9770</v>
      </c>
      <c r="F9" s="137">
        <v>100</v>
      </c>
      <c r="G9" s="138">
        <f t="shared" si="0"/>
        <v>9770</v>
      </c>
      <c r="H9" s="137">
        <v>0</v>
      </c>
      <c r="I9" s="138">
        <f t="shared" si="1"/>
        <v>0</v>
      </c>
      <c r="J9" s="137">
        <v>0</v>
      </c>
      <c r="K9" s="138">
        <f t="shared" si="2"/>
        <v>0</v>
      </c>
      <c r="L9" s="137">
        <v>0</v>
      </c>
      <c r="M9" s="138">
        <f>L9*D9</f>
        <v>0</v>
      </c>
      <c r="N9" s="137">
        <v>0</v>
      </c>
      <c r="O9" s="138">
        <f>N9*D9</f>
        <v>0</v>
      </c>
      <c r="P9" s="137">
        <v>0</v>
      </c>
      <c r="Q9" s="138">
        <f>P9*D9</f>
        <v>0</v>
      </c>
      <c r="R9" s="137">
        <v>0</v>
      </c>
      <c r="S9" s="138">
        <f>R9*D9</f>
        <v>0</v>
      </c>
      <c r="T9" s="137">
        <v>0</v>
      </c>
      <c r="U9" s="138">
        <f>T9*D9</f>
        <v>0</v>
      </c>
    </row>
    <row r="10" spans="1:21" ht="100.8" x14ac:dyDescent="0.3">
      <c r="A10" s="142">
        <v>1899</v>
      </c>
      <c r="B10" s="133" t="s">
        <v>1788</v>
      </c>
      <c r="C10" s="137" t="s">
        <v>529</v>
      </c>
      <c r="D10" s="138">
        <v>279.89999999999998</v>
      </c>
      <c r="E10" s="138">
        <v>3078.9</v>
      </c>
      <c r="F10" s="137">
        <v>3</v>
      </c>
      <c r="G10" s="138">
        <f t="shared" si="0"/>
        <v>839.69999999999993</v>
      </c>
      <c r="H10" s="137">
        <v>0</v>
      </c>
      <c r="I10" s="138">
        <f t="shared" si="1"/>
        <v>0</v>
      </c>
      <c r="J10" s="137">
        <v>6</v>
      </c>
      <c r="K10" s="138">
        <f t="shared" si="2"/>
        <v>1679.3999999999999</v>
      </c>
      <c r="L10" s="137">
        <v>0</v>
      </c>
      <c r="M10" s="138">
        <f>L10*D10</f>
        <v>0</v>
      </c>
      <c r="N10" s="137">
        <v>0</v>
      </c>
      <c r="O10" s="138">
        <f>N10*D10</f>
        <v>0</v>
      </c>
      <c r="P10" s="137">
        <v>2</v>
      </c>
      <c r="Q10" s="138">
        <f>P10*D10</f>
        <v>559.79999999999995</v>
      </c>
      <c r="R10" s="137">
        <v>0</v>
      </c>
      <c r="S10" s="138">
        <f>R10*D10</f>
        <v>0</v>
      </c>
      <c r="T10" s="137">
        <v>0</v>
      </c>
      <c r="U10" s="138">
        <f>T10*D10</f>
        <v>0</v>
      </c>
    </row>
    <row r="11" spans="1:21" ht="57.6" x14ac:dyDescent="0.3">
      <c r="A11" s="142">
        <v>1900</v>
      </c>
      <c r="B11" s="103" t="s">
        <v>1789</v>
      </c>
      <c r="C11" s="137" t="s">
        <v>529</v>
      </c>
      <c r="D11" s="138">
        <v>304.89999999999998</v>
      </c>
      <c r="E11" s="138">
        <v>8537.2000000000007</v>
      </c>
      <c r="F11" s="137">
        <v>0</v>
      </c>
      <c r="G11" s="138">
        <f t="shared" si="0"/>
        <v>0</v>
      </c>
      <c r="H11" s="137">
        <v>20</v>
      </c>
      <c r="I11" s="138">
        <f t="shared" si="1"/>
        <v>6098</v>
      </c>
      <c r="J11" s="137">
        <v>0</v>
      </c>
      <c r="K11" s="138">
        <f t="shared" si="2"/>
        <v>0</v>
      </c>
      <c r="L11" s="137">
        <v>0</v>
      </c>
      <c r="M11" s="138">
        <f>L11*D11</f>
        <v>0</v>
      </c>
      <c r="N11" s="137">
        <v>0</v>
      </c>
      <c r="O11" s="138">
        <f>N11*D11</f>
        <v>0</v>
      </c>
      <c r="P11" s="137">
        <v>0</v>
      </c>
      <c r="Q11" s="138">
        <f>P11*D11</f>
        <v>0</v>
      </c>
      <c r="R11" s="137">
        <v>0</v>
      </c>
      <c r="S11" s="138">
        <f>R11*D11</f>
        <v>0</v>
      </c>
      <c r="T11" s="137">
        <v>8</v>
      </c>
      <c r="U11" s="138">
        <f>T11*D11</f>
        <v>2439.1999999999998</v>
      </c>
    </row>
    <row r="12" spans="1:21" ht="57.6" x14ac:dyDescent="0.3">
      <c r="A12" s="142">
        <v>1901</v>
      </c>
      <c r="B12" s="103" t="s">
        <v>1790</v>
      </c>
      <c r="C12" s="137" t="s">
        <v>529</v>
      </c>
      <c r="D12" s="138">
        <v>313.89999999999998</v>
      </c>
      <c r="E12" s="138">
        <v>9417</v>
      </c>
      <c r="F12" s="137">
        <v>0</v>
      </c>
      <c r="G12" s="138">
        <f t="shared" si="0"/>
        <v>0</v>
      </c>
      <c r="H12" s="137">
        <v>30</v>
      </c>
      <c r="I12" s="138">
        <f t="shared" si="1"/>
        <v>9417</v>
      </c>
      <c r="J12" s="137">
        <v>0</v>
      </c>
      <c r="K12" s="138">
        <f t="shared" si="2"/>
        <v>0</v>
      </c>
      <c r="L12" s="137">
        <v>0</v>
      </c>
      <c r="M12" s="138">
        <f>L12*D12</f>
        <v>0</v>
      </c>
      <c r="N12" s="137">
        <v>0</v>
      </c>
      <c r="O12" s="138">
        <f>N12*D12</f>
        <v>0</v>
      </c>
      <c r="P12" s="137">
        <v>0</v>
      </c>
      <c r="Q12" s="138">
        <f>P12*D12</f>
        <v>0</v>
      </c>
      <c r="R12" s="137">
        <v>0</v>
      </c>
      <c r="S12" s="138">
        <f>R12*D12</f>
        <v>0</v>
      </c>
      <c r="T12" s="137">
        <v>0</v>
      </c>
      <c r="U12" s="138">
        <f>T12*D12</f>
        <v>0</v>
      </c>
    </row>
    <row r="13" spans="1:21" ht="100.8" x14ac:dyDescent="0.3">
      <c r="A13" s="142">
        <v>1902</v>
      </c>
      <c r="B13" s="103" t="s">
        <v>1791</v>
      </c>
      <c r="C13" s="137" t="s">
        <v>529</v>
      </c>
      <c r="D13" s="138">
        <v>333.89</v>
      </c>
      <c r="E13" s="138">
        <v>68781.34</v>
      </c>
      <c r="F13" s="137">
        <v>26</v>
      </c>
      <c r="G13" s="138">
        <f t="shared" si="0"/>
        <v>8681.14</v>
      </c>
      <c r="H13" s="137">
        <v>0</v>
      </c>
      <c r="I13" s="138">
        <f t="shared" si="1"/>
        <v>0</v>
      </c>
      <c r="J13" s="137">
        <v>180</v>
      </c>
      <c r="K13" s="138">
        <f t="shared" si="2"/>
        <v>60100.2</v>
      </c>
      <c r="L13" s="137">
        <v>0</v>
      </c>
      <c r="M13" s="138">
        <f>L13*D13</f>
        <v>0</v>
      </c>
      <c r="N13" s="137">
        <v>0</v>
      </c>
      <c r="O13" s="138">
        <f>N13*D13</f>
        <v>0</v>
      </c>
      <c r="P13" s="137">
        <v>0</v>
      </c>
      <c r="Q13" s="138">
        <f>P13*D13</f>
        <v>0</v>
      </c>
      <c r="R13" s="137">
        <v>0</v>
      </c>
      <c r="S13" s="138">
        <f>R13*D13</f>
        <v>0</v>
      </c>
      <c r="T13" s="137">
        <v>0</v>
      </c>
      <c r="U13" s="138">
        <f>T13*D13</f>
        <v>0</v>
      </c>
    </row>
    <row r="14" spans="1:21" ht="72" x14ac:dyDescent="0.3">
      <c r="A14" s="142">
        <v>1903</v>
      </c>
      <c r="B14" s="103" t="s">
        <v>1792</v>
      </c>
      <c r="C14" s="137" t="s">
        <v>529</v>
      </c>
      <c r="D14" s="138">
        <v>449.88</v>
      </c>
      <c r="E14" s="138">
        <v>30591.84</v>
      </c>
      <c r="F14" s="137">
        <v>38</v>
      </c>
      <c r="G14" s="138">
        <f t="shared" si="0"/>
        <v>17095.439999999999</v>
      </c>
      <c r="H14" s="137">
        <v>30</v>
      </c>
      <c r="I14" s="138">
        <f t="shared" si="1"/>
        <v>13496.4</v>
      </c>
      <c r="J14" s="137">
        <v>0</v>
      </c>
      <c r="K14" s="138">
        <f t="shared" si="2"/>
        <v>0</v>
      </c>
      <c r="L14" s="137">
        <v>0</v>
      </c>
      <c r="M14" s="138">
        <f>L14*D14</f>
        <v>0</v>
      </c>
      <c r="N14" s="137">
        <v>0</v>
      </c>
      <c r="O14" s="138">
        <f>N14*D14</f>
        <v>0</v>
      </c>
      <c r="P14" s="137">
        <v>0</v>
      </c>
      <c r="Q14" s="138">
        <f>P14*D14</f>
        <v>0</v>
      </c>
      <c r="R14" s="137">
        <v>0</v>
      </c>
      <c r="S14" s="138">
        <f>R14*D14</f>
        <v>0</v>
      </c>
      <c r="T14" s="137">
        <v>0</v>
      </c>
      <c r="U14" s="138">
        <f>T14*D14</f>
        <v>0</v>
      </c>
    </row>
    <row r="15" spans="1:21" ht="57.6" x14ac:dyDescent="0.3">
      <c r="A15" s="142">
        <v>1904</v>
      </c>
      <c r="B15" s="103" t="s">
        <v>1793</v>
      </c>
      <c r="C15" s="137" t="s">
        <v>529</v>
      </c>
      <c r="D15" s="138">
        <v>598.87</v>
      </c>
      <c r="E15" s="138">
        <v>8384.18</v>
      </c>
      <c r="F15" s="137">
        <v>14</v>
      </c>
      <c r="G15" s="138">
        <f t="shared" si="0"/>
        <v>8384.18</v>
      </c>
      <c r="H15" s="137">
        <v>0</v>
      </c>
      <c r="I15" s="138">
        <f t="shared" si="1"/>
        <v>0</v>
      </c>
      <c r="J15" s="137">
        <v>0</v>
      </c>
      <c r="K15" s="138">
        <f t="shared" si="2"/>
        <v>0</v>
      </c>
      <c r="L15" s="137">
        <v>0</v>
      </c>
      <c r="M15" s="138">
        <f>L15*D15</f>
        <v>0</v>
      </c>
      <c r="N15" s="137">
        <v>0</v>
      </c>
      <c r="O15" s="138">
        <f>N15*D15</f>
        <v>0</v>
      </c>
      <c r="P15" s="137">
        <v>0</v>
      </c>
      <c r="Q15" s="138">
        <f>P15*D15</f>
        <v>0</v>
      </c>
      <c r="R15" s="137">
        <v>0</v>
      </c>
      <c r="S15" s="138">
        <f>R15*D15</f>
        <v>0</v>
      </c>
      <c r="T15" s="137">
        <v>0</v>
      </c>
      <c r="U15" s="138">
        <f>T15*D15</f>
        <v>0</v>
      </c>
    </row>
    <row r="16" spans="1:21" ht="28.8" x14ac:dyDescent="0.3">
      <c r="A16" s="142">
        <v>1905</v>
      </c>
      <c r="B16" s="103" t="s">
        <v>1794</v>
      </c>
      <c r="C16" s="137" t="s">
        <v>529</v>
      </c>
      <c r="D16" s="138">
        <v>647.9</v>
      </c>
      <c r="E16" s="138">
        <v>45353</v>
      </c>
      <c r="F16" s="137">
        <v>0</v>
      </c>
      <c r="G16" s="138">
        <f t="shared" si="0"/>
        <v>0</v>
      </c>
      <c r="H16" s="137">
        <v>0</v>
      </c>
      <c r="I16" s="138">
        <f t="shared" si="1"/>
        <v>0</v>
      </c>
      <c r="J16" s="137">
        <v>70</v>
      </c>
      <c r="K16" s="138">
        <f t="shared" si="2"/>
        <v>45353</v>
      </c>
      <c r="L16" s="137">
        <v>0</v>
      </c>
      <c r="M16" s="138">
        <f>L16*D16</f>
        <v>0</v>
      </c>
      <c r="N16" s="137">
        <v>0</v>
      </c>
      <c r="O16" s="138">
        <f>N16*D16</f>
        <v>0</v>
      </c>
      <c r="P16" s="137">
        <v>0</v>
      </c>
      <c r="Q16" s="138">
        <f>P16*D16</f>
        <v>0</v>
      </c>
      <c r="R16" s="137">
        <v>0</v>
      </c>
      <c r="S16" s="138">
        <f>R16*D16</f>
        <v>0</v>
      </c>
      <c r="T16" s="137">
        <v>0</v>
      </c>
      <c r="U16" s="138">
        <f>T16*D16</f>
        <v>0</v>
      </c>
    </row>
    <row r="17" spans="1:21" ht="115.2" x14ac:dyDescent="0.3">
      <c r="A17" s="142">
        <v>1906</v>
      </c>
      <c r="B17" s="103" t="s">
        <v>1795</v>
      </c>
      <c r="C17" s="137" t="s">
        <v>529</v>
      </c>
      <c r="D17" s="138">
        <v>675.28</v>
      </c>
      <c r="E17" s="138">
        <v>17557.28</v>
      </c>
      <c r="F17" s="137">
        <v>26</v>
      </c>
      <c r="G17" s="138">
        <f t="shared" si="0"/>
        <v>17557.28</v>
      </c>
      <c r="H17" s="137">
        <v>0</v>
      </c>
      <c r="I17" s="138">
        <f t="shared" si="1"/>
        <v>0</v>
      </c>
      <c r="J17" s="137">
        <v>0</v>
      </c>
      <c r="K17" s="138">
        <f t="shared" si="2"/>
        <v>0</v>
      </c>
      <c r="L17" s="137">
        <v>0</v>
      </c>
      <c r="M17" s="138">
        <f>L17*D17</f>
        <v>0</v>
      </c>
      <c r="N17" s="137">
        <v>0</v>
      </c>
      <c r="O17" s="138">
        <f>N17*D17</f>
        <v>0</v>
      </c>
      <c r="P17" s="137">
        <v>0</v>
      </c>
      <c r="Q17" s="138">
        <f>P17*D17</f>
        <v>0</v>
      </c>
      <c r="R17" s="137">
        <v>0</v>
      </c>
      <c r="S17" s="138">
        <f>R17*D17</f>
        <v>0</v>
      </c>
      <c r="T17" s="137">
        <v>0</v>
      </c>
      <c r="U17" s="138">
        <f>T17*D17</f>
        <v>0</v>
      </c>
    </row>
    <row r="18" spans="1:21" ht="144" x14ac:dyDescent="0.3">
      <c r="A18" s="142">
        <v>1907</v>
      </c>
      <c r="B18" s="103" t="s">
        <v>1796</v>
      </c>
      <c r="C18" s="137" t="s">
        <v>529</v>
      </c>
      <c r="D18" s="138">
        <v>317.89</v>
      </c>
      <c r="E18" s="138">
        <v>110625.72</v>
      </c>
      <c r="F18" s="137">
        <v>10</v>
      </c>
      <c r="G18" s="138">
        <f t="shared" si="0"/>
        <v>3178.8999999999996</v>
      </c>
      <c r="H18" s="137">
        <v>0</v>
      </c>
      <c r="I18" s="138">
        <f t="shared" si="1"/>
        <v>0</v>
      </c>
      <c r="J18" s="137">
        <v>330</v>
      </c>
      <c r="K18" s="138">
        <f t="shared" si="2"/>
        <v>104903.7</v>
      </c>
      <c r="L18" s="137">
        <v>0</v>
      </c>
      <c r="M18" s="138">
        <f>L18*D18</f>
        <v>0</v>
      </c>
      <c r="N18" s="137">
        <v>0</v>
      </c>
      <c r="O18" s="138">
        <f>N18*D18</f>
        <v>0</v>
      </c>
      <c r="P18" s="137">
        <v>8</v>
      </c>
      <c r="Q18" s="138">
        <f>P18*D18</f>
        <v>2543.12</v>
      </c>
      <c r="R18" s="137">
        <v>0</v>
      </c>
      <c r="S18" s="138">
        <f>R18*D18</f>
        <v>0</v>
      </c>
      <c r="T18" s="137">
        <v>0</v>
      </c>
      <c r="U18" s="138">
        <f>T18*D18</f>
        <v>0</v>
      </c>
    </row>
    <row r="19" spans="1:21" ht="129.6" x14ac:dyDescent="0.3">
      <c r="A19" s="142">
        <v>1908</v>
      </c>
      <c r="B19" s="103" t="s">
        <v>1797</v>
      </c>
      <c r="C19" s="137" t="s">
        <v>529</v>
      </c>
      <c r="D19" s="138">
        <v>618.99</v>
      </c>
      <c r="E19" s="138">
        <v>29711.52</v>
      </c>
      <c r="F19" s="137">
        <v>0</v>
      </c>
      <c r="G19" s="138">
        <f t="shared" si="0"/>
        <v>0</v>
      </c>
      <c r="H19" s="137">
        <v>0</v>
      </c>
      <c r="I19" s="138">
        <f t="shared" si="1"/>
        <v>0</v>
      </c>
      <c r="J19" s="137">
        <v>48</v>
      </c>
      <c r="K19" s="138">
        <f t="shared" si="2"/>
        <v>29711.52</v>
      </c>
      <c r="L19" s="137">
        <v>0</v>
      </c>
      <c r="M19" s="138">
        <f>L19*D19</f>
        <v>0</v>
      </c>
      <c r="N19" s="137">
        <v>0</v>
      </c>
      <c r="O19" s="138">
        <f>N19*D19</f>
        <v>0</v>
      </c>
      <c r="P19" s="137">
        <v>0</v>
      </c>
      <c r="Q19" s="138">
        <f>P19*D19</f>
        <v>0</v>
      </c>
      <c r="R19" s="137">
        <v>0</v>
      </c>
      <c r="S19" s="138">
        <f>R19*D19</f>
        <v>0</v>
      </c>
      <c r="T19" s="137">
        <v>0</v>
      </c>
      <c r="U19" s="138">
        <f>T19*D19</f>
        <v>0</v>
      </c>
    </row>
    <row r="20" spans="1:21" ht="158.4" x14ac:dyDescent="0.3">
      <c r="A20" s="142">
        <v>1909</v>
      </c>
      <c r="B20" s="103" t="s">
        <v>1798</v>
      </c>
      <c r="C20" s="137" t="s">
        <v>529</v>
      </c>
      <c r="D20" s="138">
        <v>650</v>
      </c>
      <c r="E20" s="138">
        <v>41600</v>
      </c>
      <c r="F20" s="137">
        <v>64</v>
      </c>
      <c r="G20" s="138">
        <f t="shared" si="0"/>
        <v>41600</v>
      </c>
      <c r="H20" s="137">
        <v>0</v>
      </c>
      <c r="I20" s="138">
        <f t="shared" si="1"/>
        <v>0</v>
      </c>
      <c r="J20" s="137">
        <v>0</v>
      </c>
      <c r="K20" s="138">
        <f t="shared" si="2"/>
        <v>0</v>
      </c>
      <c r="L20" s="137">
        <v>0</v>
      </c>
      <c r="M20" s="138">
        <f>L20*D20</f>
        <v>0</v>
      </c>
      <c r="N20" s="137">
        <v>0</v>
      </c>
      <c r="O20" s="138">
        <f>N20*D20</f>
        <v>0</v>
      </c>
      <c r="P20" s="137">
        <v>0</v>
      </c>
      <c r="Q20" s="138">
        <f>P20*D20</f>
        <v>0</v>
      </c>
      <c r="R20" s="137">
        <v>0</v>
      </c>
      <c r="S20" s="138">
        <f>R20*D20</f>
        <v>0</v>
      </c>
      <c r="T20" s="137">
        <v>0</v>
      </c>
      <c r="U20" s="138">
        <f>T20*D20</f>
        <v>0</v>
      </c>
    </row>
    <row r="21" spans="1:21" ht="144" x14ac:dyDescent="0.3">
      <c r="A21" s="142">
        <v>1910</v>
      </c>
      <c r="B21" s="103" t="s">
        <v>1799</v>
      </c>
      <c r="C21" s="137" t="s">
        <v>529</v>
      </c>
      <c r="D21" s="138">
        <v>1884.82</v>
      </c>
      <c r="E21" s="138">
        <v>75392.800000000003</v>
      </c>
      <c r="F21" s="137">
        <v>16</v>
      </c>
      <c r="G21" s="138">
        <f t="shared" si="0"/>
        <v>30157.119999999999</v>
      </c>
      <c r="H21" s="137">
        <v>0</v>
      </c>
      <c r="I21" s="138">
        <f t="shared" si="1"/>
        <v>0</v>
      </c>
      <c r="J21" s="137">
        <v>12</v>
      </c>
      <c r="K21" s="138">
        <f t="shared" si="2"/>
        <v>22617.84</v>
      </c>
      <c r="L21" s="137">
        <v>0</v>
      </c>
      <c r="M21" s="138">
        <f>L21*D21</f>
        <v>0</v>
      </c>
      <c r="N21" s="137">
        <v>0</v>
      </c>
      <c r="O21" s="138">
        <f>N21*D21</f>
        <v>0</v>
      </c>
      <c r="P21" s="137">
        <v>0</v>
      </c>
      <c r="Q21" s="138">
        <f>P21*D21</f>
        <v>0</v>
      </c>
      <c r="R21" s="137">
        <v>12</v>
      </c>
      <c r="S21" s="138">
        <f>R21*D21</f>
        <v>22617.84</v>
      </c>
      <c r="T21" s="137">
        <v>0</v>
      </c>
      <c r="U21" s="138">
        <f>T21*D21</f>
        <v>0</v>
      </c>
    </row>
    <row r="22" spans="1:21" ht="28.8" x14ac:dyDescent="0.3">
      <c r="A22" s="142">
        <v>1911</v>
      </c>
      <c r="B22" s="103" t="s">
        <v>1800</v>
      </c>
      <c r="C22" s="137" t="s">
        <v>529</v>
      </c>
      <c r="D22" s="138">
        <v>1490</v>
      </c>
      <c r="E22" s="138">
        <v>47680</v>
      </c>
      <c r="F22" s="137">
        <v>0</v>
      </c>
      <c r="G22" s="138">
        <f t="shared" si="0"/>
        <v>0</v>
      </c>
      <c r="H22" s="137">
        <v>0</v>
      </c>
      <c r="I22" s="138">
        <f t="shared" si="1"/>
        <v>0</v>
      </c>
      <c r="J22" s="137">
        <v>0</v>
      </c>
      <c r="K22" s="138">
        <f t="shared" si="2"/>
        <v>0</v>
      </c>
      <c r="L22" s="137">
        <v>0</v>
      </c>
      <c r="M22" s="138">
        <f>L22*D22</f>
        <v>0</v>
      </c>
      <c r="N22" s="137">
        <v>16</v>
      </c>
      <c r="O22" s="138">
        <f>N22*D22</f>
        <v>23840</v>
      </c>
      <c r="P22" s="137">
        <v>16</v>
      </c>
      <c r="Q22" s="138">
        <f>P22*D22</f>
        <v>23840</v>
      </c>
      <c r="R22" s="137">
        <v>0</v>
      </c>
      <c r="S22" s="138">
        <f>R22*D22</f>
        <v>0</v>
      </c>
      <c r="T22" s="137">
        <v>0</v>
      </c>
      <c r="U22" s="138">
        <f>T22*D22</f>
        <v>0</v>
      </c>
    </row>
    <row r="23" spans="1:21" ht="28.8" x14ac:dyDescent="0.3">
      <c r="A23" s="142">
        <v>1912</v>
      </c>
      <c r="B23" s="103" t="s">
        <v>1801</v>
      </c>
      <c r="C23" s="137" t="s">
        <v>529</v>
      </c>
      <c r="D23" s="138">
        <v>1400</v>
      </c>
      <c r="E23" s="138">
        <v>11200</v>
      </c>
      <c r="F23" s="137">
        <v>0</v>
      </c>
      <c r="G23" s="138">
        <f t="shared" si="0"/>
        <v>0</v>
      </c>
      <c r="H23" s="137">
        <v>0</v>
      </c>
      <c r="I23" s="138">
        <f t="shared" si="1"/>
        <v>0</v>
      </c>
      <c r="J23" s="137">
        <v>0</v>
      </c>
      <c r="K23" s="138">
        <f t="shared" si="2"/>
        <v>0</v>
      </c>
      <c r="L23" s="137">
        <v>0</v>
      </c>
      <c r="M23" s="138">
        <f>L23*D23</f>
        <v>0</v>
      </c>
      <c r="N23" s="137">
        <v>4</v>
      </c>
      <c r="O23" s="138">
        <f>N23*D23</f>
        <v>5600</v>
      </c>
      <c r="P23" s="137">
        <v>4</v>
      </c>
      <c r="Q23" s="138">
        <f>P23*D23</f>
        <v>5600</v>
      </c>
      <c r="R23" s="137">
        <v>0</v>
      </c>
      <c r="S23" s="138">
        <f>R23*D23</f>
        <v>0</v>
      </c>
      <c r="T23" s="137">
        <v>0</v>
      </c>
      <c r="U23" s="138">
        <f>T23*D23</f>
        <v>0</v>
      </c>
    </row>
    <row r="24" spans="1:21" ht="43.2" x14ac:dyDescent="0.3">
      <c r="A24" s="142">
        <v>1913</v>
      </c>
      <c r="B24" s="103" t="s">
        <v>1802</v>
      </c>
      <c r="C24" s="137" t="s">
        <v>529</v>
      </c>
      <c r="D24" s="138">
        <v>1500</v>
      </c>
      <c r="E24" s="138">
        <v>36000</v>
      </c>
      <c r="F24" s="137">
        <v>0</v>
      </c>
      <c r="G24" s="138">
        <f t="shared" si="0"/>
        <v>0</v>
      </c>
      <c r="H24" s="137">
        <v>0</v>
      </c>
      <c r="I24" s="138">
        <f t="shared" si="1"/>
        <v>0</v>
      </c>
      <c r="J24" s="137">
        <v>0</v>
      </c>
      <c r="K24" s="138">
        <f t="shared" si="2"/>
        <v>0</v>
      </c>
      <c r="L24" s="137">
        <v>0</v>
      </c>
      <c r="M24" s="138">
        <f>L24*D24</f>
        <v>0</v>
      </c>
      <c r="N24" s="137">
        <v>24</v>
      </c>
      <c r="O24" s="138">
        <f>N24*D24</f>
        <v>36000</v>
      </c>
      <c r="P24" s="137">
        <v>0</v>
      </c>
      <c r="Q24" s="138">
        <f>P24*D24</f>
        <v>0</v>
      </c>
      <c r="R24" s="137">
        <v>0</v>
      </c>
      <c r="S24" s="138">
        <f>R24*D24</f>
        <v>0</v>
      </c>
      <c r="T24" s="137">
        <v>0</v>
      </c>
      <c r="U24" s="138">
        <f>T24*D24</f>
        <v>0</v>
      </c>
    </row>
    <row r="25" spans="1:21" ht="28.8" x14ac:dyDescent="0.3">
      <c r="A25" s="142">
        <v>1914</v>
      </c>
      <c r="B25" s="103" t="s">
        <v>1803</v>
      </c>
      <c r="C25" s="137" t="s">
        <v>529</v>
      </c>
      <c r="D25" s="138">
        <v>1700</v>
      </c>
      <c r="E25" s="138">
        <v>34000</v>
      </c>
      <c r="F25" s="137">
        <v>0</v>
      </c>
      <c r="G25" s="138">
        <f t="shared" si="0"/>
        <v>0</v>
      </c>
      <c r="H25" s="137">
        <v>0</v>
      </c>
      <c r="I25" s="138">
        <f t="shared" si="1"/>
        <v>0</v>
      </c>
      <c r="J25" s="137">
        <v>0</v>
      </c>
      <c r="K25" s="138">
        <f t="shared" si="2"/>
        <v>0</v>
      </c>
      <c r="L25" s="137">
        <v>0</v>
      </c>
      <c r="M25" s="138">
        <f>L25*D25</f>
        <v>0</v>
      </c>
      <c r="N25" s="137">
        <v>20</v>
      </c>
      <c r="O25" s="138">
        <f>N25*D25</f>
        <v>34000</v>
      </c>
      <c r="P25" s="137">
        <v>0</v>
      </c>
      <c r="Q25" s="138">
        <f>P25*D25</f>
        <v>0</v>
      </c>
      <c r="R25" s="137">
        <v>0</v>
      </c>
      <c r="S25" s="138">
        <f>R25*D25</f>
        <v>0</v>
      </c>
      <c r="T25" s="137">
        <v>0</v>
      </c>
      <c r="U25" s="138">
        <f>T25*D25</f>
        <v>0</v>
      </c>
    </row>
    <row r="26" spans="1:21" ht="28.8" x14ac:dyDescent="0.3">
      <c r="A26" s="142">
        <v>1915</v>
      </c>
      <c r="B26" s="103" t="s">
        <v>1804</v>
      </c>
      <c r="C26" s="137" t="s">
        <v>529</v>
      </c>
      <c r="D26" s="138">
        <v>2800</v>
      </c>
      <c r="E26" s="138">
        <v>28000</v>
      </c>
      <c r="F26" s="137">
        <v>0</v>
      </c>
      <c r="G26" s="138">
        <f t="shared" si="0"/>
        <v>0</v>
      </c>
      <c r="H26" s="137">
        <v>0</v>
      </c>
      <c r="I26" s="138">
        <f t="shared" si="1"/>
        <v>0</v>
      </c>
      <c r="J26" s="137">
        <v>0</v>
      </c>
      <c r="K26" s="138">
        <f t="shared" si="2"/>
        <v>0</v>
      </c>
      <c r="L26" s="137">
        <v>0</v>
      </c>
      <c r="M26" s="138">
        <f>L26*D26</f>
        <v>0</v>
      </c>
      <c r="N26" s="137">
        <v>10</v>
      </c>
      <c r="O26" s="138">
        <f>N26*D26</f>
        <v>28000</v>
      </c>
      <c r="P26" s="137">
        <v>0</v>
      </c>
      <c r="Q26" s="138">
        <f>P26*D26</f>
        <v>0</v>
      </c>
      <c r="R26" s="137">
        <v>0</v>
      </c>
      <c r="S26" s="138">
        <f>R26*D26</f>
        <v>0</v>
      </c>
      <c r="T26" s="137">
        <v>0</v>
      </c>
      <c r="U26" s="138">
        <f>T26*D26</f>
        <v>0</v>
      </c>
    </row>
    <row r="27" spans="1:21" ht="28.8" x14ac:dyDescent="0.3">
      <c r="A27" s="142">
        <v>1916</v>
      </c>
      <c r="B27" s="103" t="s">
        <v>1805</v>
      </c>
      <c r="C27" s="137" t="s">
        <v>529</v>
      </c>
      <c r="D27" s="138">
        <v>3450</v>
      </c>
      <c r="E27" s="138">
        <v>124200</v>
      </c>
      <c r="F27" s="137">
        <v>0</v>
      </c>
      <c r="G27" s="138">
        <f t="shared" si="0"/>
        <v>0</v>
      </c>
      <c r="H27" s="137">
        <v>0</v>
      </c>
      <c r="I27" s="138">
        <f t="shared" si="1"/>
        <v>0</v>
      </c>
      <c r="J27" s="137">
        <v>0</v>
      </c>
      <c r="K27" s="138">
        <f t="shared" si="2"/>
        <v>0</v>
      </c>
      <c r="L27" s="137">
        <v>0</v>
      </c>
      <c r="M27" s="138">
        <f>L27*D27</f>
        <v>0</v>
      </c>
      <c r="N27" s="137">
        <v>36</v>
      </c>
      <c r="O27" s="138">
        <f>N27*D27</f>
        <v>124200</v>
      </c>
      <c r="P27" s="137">
        <v>0</v>
      </c>
      <c r="Q27" s="138">
        <f>P27*D27</f>
        <v>0</v>
      </c>
      <c r="R27" s="137">
        <v>0</v>
      </c>
      <c r="S27" s="138">
        <f>R27*D27</f>
        <v>0</v>
      </c>
      <c r="T27" s="137">
        <v>0</v>
      </c>
      <c r="U27" s="138">
        <f>T27*D27</f>
        <v>0</v>
      </c>
    </row>
    <row r="28" spans="1:21" ht="28.8" x14ac:dyDescent="0.3">
      <c r="A28" s="142">
        <v>1917</v>
      </c>
      <c r="B28" s="103" t="s">
        <v>1806</v>
      </c>
      <c r="C28" s="137" t="s">
        <v>529</v>
      </c>
      <c r="D28" s="138">
        <v>284.89</v>
      </c>
      <c r="E28" s="138">
        <v>44442.84</v>
      </c>
      <c r="F28" s="137">
        <v>0</v>
      </c>
      <c r="G28" s="138">
        <f t="shared" si="0"/>
        <v>0</v>
      </c>
      <c r="H28" s="137">
        <v>20</v>
      </c>
      <c r="I28" s="138">
        <f t="shared" si="1"/>
        <v>5697.7999999999993</v>
      </c>
      <c r="J28" s="137">
        <v>120</v>
      </c>
      <c r="K28" s="138">
        <f t="shared" si="2"/>
        <v>34186.799999999996</v>
      </c>
      <c r="L28" s="137">
        <v>0</v>
      </c>
      <c r="M28" s="138">
        <f>L28*D28</f>
        <v>0</v>
      </c>
      <c r="N28" s="137">
        <v>8</v>
      </c>
      <c r="O28" s="138">
        <f>N28*D28</f>
        <v>2279.12</v>
      </c>
      <c r="P28" s="137">
        <v>8</v>
      </c>
      <c r="Q28" s="138">
        <f>P28*D28</f>
        <v>2279.12</v>
      </c>
      <c r="R28" s="137">
        <v>0</v>
      </c>
      <c r="S28" s="138">
        <f>R28*D28</f>
        <v>0</v>
      </c>
      <c r="T28" s="137">
        <v>0</v>
      </c>
      <c r="U28" s="138">
        <f>T28*D28</f>
        <v>0</v>
      </c>
    </row>
    <row r="29" spans="1:21" ht="28.8" x14ac:dyDescent="0.3">
      <c r="A29" s="142">
        <v>1918</v>
      </c>
      <c r="B29" s="103" t="s">
        <v>1807</v>
      </c>
      <c r="C29" s="137" t="s">
        <v>529</v>
      </c>
      <c r="D29" s="138">
        <v>3900</v>
      </c>
      <c r="E29" s="138">
        <v>78000</v>
      </c>
      <c r="F29" s="137">
        <v>0</v>
      </c>
      <c r="G29" s="138">
        <f t="shared" si="0"/>
        <v>0</v>
      </c>
      <c r="H29" s="137">
        <v>0</v>
      </c>
      <c r="I29" s="138">
        <f t="shared" si="1"/>
        <v>0</v>
      </c>
      <c r="J29" s="137">
        <v>0</v>
      </c>
      <c r="K29" s="138">
        <f t="shared" si="2"/>
        <v>0</v>
      </c>
      <c r="L29" s="137">
        <v>0</v>
      </c>
      <c r="M29" s="138">
        <f>L29*D29</f>
        <v>0</v>
      </c>
      <c r="N29" s="137">
        <v>20</v>
      </c>
      <c r="O29" s="138">
        <f>N29*D29</f>
        <v>78000</v>
      </c>
      <c r="P29" s="137">
        <v>0</v>
      </c>
      <c r="Q29" s="138">
        <f>P29*D29</f>
        <v>0</v>
      </c>
      <c r="R29" s="137">
        <v>0</v>
      </c>
      <c r="S29" s="138">
        <f>R29*D29</f>
        <v>0</v>
      </c>
      <c r="T29" s="137">
        <v>0</v>
      </c>
      <c r="U29" s="138">
        <f>T29*D29</f>
        <v>0</v>
      </c>
    </row>
    <row r="30" spans="1:21" ht="28.8" x14ac:dyDescent="0.3">
      <c r="A30" s="142">
        <v>1919</v>
      </c>
      <c r="B30" s="103" t="s">
        <v>1808</v>
      </c>
      <c r="C30" s="137" t="s">
        <v>529</v>
      </c>
      <c r="D30" s="138">
        <v>349.9</v>
      </c>
      <c r="E30" s="138">
        <v>20994</v>
      </c>
      <c r="F30" s="137">
        <v>0</v>
      </c>
      <c r="G30" s="138">
        <f t="shared" si="0"/>
        <v>0</v>
      </c>
      <c r="H30" s="137">
        <v>0</v>
      </c>
      <c r="I30" s="138">
        <f t="shared" si="1"/>
        <v>0</v>
      </c>
      <c r="J30" s="137">
        <v>52</v>
      </c>
      <c r="K30" s="138">
        <f t="shared" si="2"/>
        <v>18194.8</v>
      </c>
      <c r="L30" s="137">
        <v>8</v>
      </c>
      <c r="M30" s="138">
        <f>L30*D30</f>
        <v>2799.2</v>
      </c>
      <c r="N30" s="137">
        <v>0</v>
      </c>
      <c r="O30" s="138">
        <f>N30*D30</f>
        <v>0</v>
      </c>
      <c r="P30" s="137">
        <v>0</v>
      </c>
      <c r="Q30" s="138">
        <f>P30*D30</f>
        <v>0</v>
      </c>
      <c r="R30" s="137">
        <v>0</v>
      </c>
      <c r="S30" s="138">
        <f>R30*D30</f>
        <v>0</v>
      </c>
      <c r="T30" s="137">
        <v>0</v>
      </c>
      <c r="U30" s="138">
        <f>T30*D30</f>
        <v>0</v>
      </c>
    </row>
    <row r="31" spans="1:21" ht="43.2" x14ac:dyDescent="0.3">
      <c r="A31" s="142">
        <v>1920</v>
      </c>
      <c r="B31" s="103" t="s">
        <v>1809</v>
      </c>
      <c r="C31" s="137" t="s">
        <v>529</v>
      </c>
      <c r="D31" s="138">
        <v>3050</v>
      </c>
      <c r="E31" s="138">
        <v>48800</v>
      </c>
      <c r="F31" s="137">
        <v>0</v>
      </c>
      <c r="G31" s="138">
        <f t="shared" si="0"/>
        <v>0</v>
      </c>
      <c r="H31" s="137">
        <v>0</v>
      </c>
      <c r="I31" s="138">
        <f t="shared" si="1"/>
        <v>0</v>
      </c>
      <c r="J31" s="137">
        <v>0</v>
      </c>
      <c r="K31" s="138">
        <f t="shared" si="2"/>
        <v>0</v>
      </c>
      <c r="L31" s="137">
        <v>0</v>
      </c>
      <c r="M31" s="138">
        <f>L31*D31</f>
        <v>0</v>
      </c>
      <c r="N31" s="137">
        <v>16</v>
      </c>
      <c r="O31" s="138">
        <f>N31*D31</f>
        <v>48800</v>
      </c>
      <c r="P31" s="137">
        <v>0</v>
      </c>
      <c r="Q31" s="138">
        <f>P31*D31</f>
        <v>0</v>
      </c>
      <c r="R31" s="137">
        <v>0</v>
      </c>
      <c r="S31" s="138">
        <f>R31*D31</f>
        <v>0</v>
      </c>
      <c r="T31" s="137">
        <v>0</v>
      </c>
      <c r="U31" s="138">
        <f>T31*D31</f>
        <v>0</v>
      </c>
    </row>
    <row r="32" spans="1:21" ht="28.8" x14ac:dyDescent="0.3">
      <c r="A32" s="142">
        <v>1921</v>
      </c>
      <c r="B32" s="103" t="s">
        <v>1810</v>
      </c>
      <c r="C32" s="137" t="s">
        <v>529</v>
      </c>
      <c r="D32" s="138">
        <v>374.9</v>
      </c>
      <c r="E32" s="138">
        <v>2999.2</v>
      </c>
      <c r="F32" s="137">
        <v>0</v>
      </c>
      <c r="G32" s="138">
        <f t="shared" si="0"/>
        <v>0</v>
      </c>
      <c r="H32" s="137">
        <v>0</v>
      </c>
      <c r="I32" s="138">
        <f t="shared" si="1"/>
        <v>0</v>
      </c>
      <c r="J32" s="137">
        <v>0</v>
      </c>
      <c r="K32" s="138">
        <f t="shared" si="2"/>
        <v>0</v>
      </c>
      <c r="L32" s="137">
        <v>0</v>
      </c>
      <c r="M32" s="138">
        <f>L32*D32</f>
        <v>0</v>
      </c>
      <c r="N32" s="137">
        <v>0</v>
      </c>
      <c r="O32" s="138">
        <f>N32*D32</f>
        <v>0</v>
      </c>
      <c r="P32" s="137">
        <v>0</v>
      </c>
      <c r="Q32" s="138">
        <f>P32*D32</f>
        <v>0</v>
      </c>
      <c r="R32" s="137">
        <v>0</v>
      </c>
      <c r="S32" s="138">
        <f>R32*D32</f>
        <v>0</v>
      </c>
      <c r="T32" s="137">
        <v>8</v>
      </c>
      <c r="U32" s="138">
        <f>T32*D32</f>
        <v>2999.2</v>
      </c>
    </row>
    <row r="33" spans="1:21" ht="28.8" x14ac:dyDescent="0.3">
      <c r="A33" s="142">
        <v>1922</v>
      </c>
      <c r="B33" s="103" t="s">
        <v>1811</v>
      </c>
      <c r="C33" s="137" t="s">
        <v>529</v>
      </c>
      <c r="D33" s="138">
        <v>509.9</v>
      </c>
      <c r="E33" s="138">
        <v>8158.4</v>
      </c>
      <c r="F33" s="137">
        <v>0</v>
      </c>
      <c r="G33" s="138">
        <f t="shared" si="0"/>
        <v>0</v>
      </c>
      <c r="H33" s="137">
        <v>0</v>
      </c>
      <c r="I33" s="138">
        <f t="shared" si="1"/>
        <v>0</v>
      </c>
      <c r="J33" s="137">
        <v>0</v>
      </c>
      <c r="K33" s="138">
        <f t="shared" si="2"/>
        <v>0</v>
      </c>
      <c r="L33" s="137">
        <v>0</v>
      </c>
      <c r="M33" s="138">
        <f>L33*D33</f>
        <v>0</v>
      </c>
      <c r="N33" s="137">
        <v>0</v>
      </c>
      <c r="O33" s="138">
        <f>N33*D33</f>
        <v>0</v>
      </c>
      <c r="P33" s="137">
        <v>0</v>
      </c>
      <c r="Q33" s="138">
        <f>P33*D33</f>
        <v>0</v>
      </c>
      <c r="R33" s="137">
        <v>0</v>
      </c>
      <c r="S33" s="138">
        <f>R33*D33</f>
        <v>0</v>
      </c>
      <c r="T33" s="137">
        <v>16</v>
      </c>
      <c r="U33" s="138">
        <f>T33*D33</f>
        <v>8158.4</v>
      </c>
    </row>
    <row r="34" spans="1:21" ht="28.8" x14ac:dyDescent="0.3">
      <c r="A34" s="142">
        <v>1923</v>
      </c>
      <c r="B34" s="103" t="s">
        <v>1812</v>
      </c>
      <c r="C34" s="137" t="s">
        <v>529</v>
      </c>
      <c r="D34" s="138">
        <v>619.9</v>
      </c>
      <c r="E34" s="138">
        <v>4959.2</v>
      </c>
      <c r="F34" s="137">
        <v>0</v>
      </c>
      <c r="G34" s="138">
        <f t="shared" si="0"/>
        <v>0</v>
      </c>
      <c r="H34" s="137">
        <v>0</v>
      </c>
      <c r="I34" s="138">
        <f t="shared" si="1"/>
        <v>0</v>
      </c>
      <c r="J34" s="137">
        <v>0</v>
      </c>
      <c r="K34" s="138">
        <f t="shared" si="2"/>
        <v>0</v>
      </c>
      <c r="L34" s="137">
        <v>0</v>
      </c>
      <c r="M34" s="138">
        <f>L34*D34</f>
        <v>0</v>
      </c>
      <c r="N34" s="137">
        <v>0</v>
      </c>
      <c r="O34" s="138">
        <f>N34*D34</f>
        <v>0</v>
      </c>
      <c r="P34" s="137">
        <v>0</v>
      </c>
      <c r="Q34" s="138">
        <f>P34*D34</f>
        <v>0</v>
      </c>
      <c r="R34" s="137">
        <v>0</v>
      </c>
      <c r="S34" s="138">
        <f>R34*D34</f>
        <v>0</v>
      </c>
      <c r="T34" s="137">
        <v>8</v>
      </c>
      <c r="U34" s="138">
        <f>T34*D34</f>
        <v>4959.2</v>
      </c>
    </row>
    <row r="35" spans="1:21" ht="28.8" x14ac:dyDescent="0.3">
      <c r="A35" s="142">
        <v>1924</v>
      </c>
      <c r="B35" s="103" t="s">
        <v>1813</v>
      </c>
      <c r="C35" s="137" t="s">
        <v>529</v>
      </c>
      <c r="D35" s="138">
        <v>174.9</v>
      </c>
      <c r="E35" s="138">
        <v>1749</v>
      </c>
      <c r="F35" s="137">
        <v>0</v>
      </c>
      <c r="G35" s="138">
        <f t="shared" si="0"/>
        <v>0</v>
      </c>
      <c r="H35" s="137">
        <v>0</v>
      </c>
      <c r="I35" s="138">
        <f t="shared" si="1"/>
        <v>0</v>
      </c>
      <c r="J35" s="137">
        <v>6</v>
      </c>
      <c r="K35" s="138">
        <f t="shared" si="2"/>
        <v>1049.4000000000001</v>
      </c>
      <c r="L35" s="137">
        <v>0</v>
      </c>
      <c r="M35" s="138">
        <f>L35*D35</f>
        <v>0</v>
      </c>
      <c r="N35" s="137">
        <v>0</v>
      </c>
      <c r="O35" s="138">
        <f>N35*D35</f>
        <v>0</v>
      </c>
      <c r="P35" s="137">
        <v>2</v>
      </c>
      <c r="Q35" s="138">
        <f>P35*D35</f>
        <v>349.8</v>
      </c>
      <c r="R35" s="137">
        <v>0</v>
      </c>
      <c r="S35" s="138">
        <f>R35*D35</f>
        <v>0</v>
      </c>
      <c r="T35" s="137">
        <v>2</v>
      </c>
      <c r="U35" s="138">
        <f>T35*D35</f>
        <v>349.8</v>
      </c>
    </row>
    <row r="36" spans="1:21" x14ac:dyDescent="0.3">
      <c r="A36" s="142">
        <v>1925</v>
      </c>
      <c r="B36" s="103" t="s">
        <v>1814</v>
      </c>
      <c r="C36" s="137" t="s">
        <v>529</v>
      </c>
      <c r="D36" s="138">
        <v>169.9</v>
      </c>
      <c r="E36" s="138">
        <v>1359.2</v>
      </c>
      <c r="F36" s="137">
        <v>0</v>
      </c>
      <c r="G36" s="138">
        <f t="shared" si="0"/>
        <v>0</v>
      </c>
      <c r="H36" s="137">
        <v>0</v>
      </c>
      <c r="I36" s="138">
        <f t="shared" si="1"/>
        <v>0</v>
      </c>
      <c r="J36" s="137">
        <v>6</v>
      </c>
      <c r="K36" s="138">
        <f t="shared" si="2"/>
        <v>1019.4000000000001</v>
      </c>
      <c r="L36" s="137">
        <v>0</v>
      </c>
      <c r="M36" s="138">
        <f>L36*D36</f>
        <v>0</v>
      </c>
      <c r="N36" s="137">
        <v>0</v>
      </c>
      <c r="O36" s="138">
        <f>N36*D36</f>
        <v>0</v>
      </c>
      <c r="P36" s="137">
        <v>0</v>
      </c>
      <c r="Q36" s="138">
        <f>P36*D36</f>
        <v>0</v>
      </c>
      <c r="R36" s="137">
        <v>0</v>
      </c>
      <c r="S36" s="138">
        <f>R36*D36</f>
        <v>0</v>
      </c>
      <c r="T36" s="137">
        <v>2</v>
      </c>
      <c r="U36" s="138">
        <f>T36*D36</f>
        <v>339.8</v>
      </c>
    </row>
    <row r="37" spans="1:21" ht="86.4" x14ac:dyDescent="0.3">
      <c r="A37" s="142">
        <v>1926</v>
      </c>
      <c r="B37" s="103" t="s">
        <v>1815</v>
      </c>
      <c r="C37" s="137" t="s">
        <v>529</v>
      </c>
      <c r="D37" s="138">
        <v>666.9</v>
      </c>
      <c r="E37" s="138">
        <v>6669</v>
      </c>
      <c r="F37" s="137">
        <v>10</v>
      </c>
      <c r="G37" s="138">
        <f t="shared" si="0"/>
        <v>6669</v>
      </c>
      <c r="H37" s="137">
        <v>0</v>
      </c>
      <c r="I37" s="138">
        <f t="shared" si="1"/>
        <v>0</v>
      </c>
      <c r="J37" s="137">
        <v>0</v>
      </c>
      <c r="K37" s="138">
        <f t="shared" si="2"/>
        <v>0</v>
      </c>
      <c r="L37" s="137">
        <v>0</v>
      </c>
      <c r="M37" s="138">
        <f>L37*D37</f>
        <v>0</v>
      </c>
      <c r="N37" s="137">
        <v>0</v>
      </c>
      <c r="O37" s="138">
        <f>N37*D37</f>
        <v>0</v>
      </c>
      <c r="P37" s="137">
        <v>0</v>
      </c>
      <c r="Q37" s="138">
        <f>P37*D37</f>
        <v>0</v>
      </c>
      <c r="R37" s="137">
        <v>0</v>
      </c>
      <c r="S37" s="138">
        <f>R37*D37</f>
        <v>0</v>
      </c>
      <c r="T37" s="137">
        <v>0</v>
      </c>
      <c r="U37" s="138">
        <f>T37*D37</f>
        <v>0</v>
      </c>
    </row>
    <row r="38" spans="1:21" ht="115.2" x14ac:dyDescent="0.3">
      <c r="A38" s="142">
        <v>1927</v>
      </c>
      <c r="B38" s="103" t="s">
        <v>1816</v>
      </c>
      <c r="C38" s="137" t="s">
        <v>529</v>
      </c>
      <c r="D38" s="138">
        <v>699.9</v>
      </c>
      <c r="E38" s="138">
        <v>11198.4</v>
      </c>
      <c r="F38" s="137">
        <v>0</v>
      </c>
      <c r="G38" s="138">
        <f t="shared" si="0"/>
        <v>0</v>
      </c>
      <c r="H38" s="137">
        <v>0</v>
      </c>
      <c r="I38" s="138">
        <f t="shared" si="1"/>
        <v>0</v>
      </c>
      <c r="J38" s="137">
        <v>16</v>
      </c>
      <c r="K38" s="138">
        <f t="shared" si="2"/>
        <v>11198.4</v>
      </c>
      <c r="L38" s="137">
        <v>0</v>
      </c>
      <c r="M38" s="138">
        <f>L38*D38</f>
        <v>0</v>
      </c>
      <c r="N38" s="137">
        <v>0</v>
      </c>
      <c r="O38" s="138">
        <f>N38*D38</f>
        <v>0</v>
      </c>
      <c r="P38" s="137">
        <v>0</v>
      </c>
      <c r="Q38" s="138">
        <f>P38*D38</f>
        <v>0</v>
      </c>
      <c r="R38" s="137">
        <v>0</v>
      </c>
      <c r="S38" s="138">
        <f>R38*D38</f>
        <v>0</v>
      </c>
      <c r="T38" s="137">
        <v>0</v>
      </c>
      <c r="U38" s="138">
        <f>T38*D38</f>
        <v>0</v>
      </c>
    </row>
    <row r="39" spans="1:21" ht="158.4" x14ac:dyDescent="0.3">
      <c r="A39" s="142">
        <v>1928</v>
      </c>
      <c r="B39" s="103" t="s">
        <v>1817</v>
      </c>
      <c r="C39" s="137" t="s">
        <v>529</v>
      </c>
      <c r="D39" s="138">
        <v>709.9</v>
      </c>
      <c r="E39" s="138">
        <v>59631.6</v>
      </c>
      <c r="F39" s="137">
        <v>36</v>
      </c>
      <c r="G39" s="138">
        <f t="shared" si="0"/>
        <v>25556.399999999998</v>
      </c>
      <c r="H39" s="137">
        <v>0</v>
      </c>
      <c r="I39" s="138">
        <f t="shared" si="1"/>
        <v>0</v>
      </c>
      <c r="J39" s="137">
        <v>48</v>
      </c>
      <c r="K39" s="138">
        <f t="shared" si="2"/>
        <v>34075.199999999997</v>
      </c>
      <c r="L39" s="137">
        <v>0</v>
      </c>
      <c r="M39" s="138">
        <f>L39*D39</f>
        <v>0</v>
      </c>
      <c r="N39" s="137">
        <v>0</v>
      </c>
      <c r="O39" s="138">
        <f>N39*D39</f>
        <v>0</v>
      </c>
      <c r="P39" s="137">
        <v>0</v>
      </c>
      <c r="Q39" s="138">
        <f>P39*D39</f>
        <v>0</v>
      </c>
      <c r="R39" s="137">
        <v>0</v>
      </c>
      <c r="S39" s="138">
        <f>R39*D39</f>
        <v>0</v>
      </c>
      <c r="T39" s="137">
        <v>0</v>
      </c>
      <c r="U39" s="138">
        <f>T39*D39</f>
        <v>0</v>
      </c>
    </row>
    <row r="40" spans="1:21" ht="129.6" x14ac:dyDescent="0.3">
      <c r="A40" s="142">
        <v>1929</v>
      </c>
      <c r="B40" s="103" t="s">
        <v>1818</v>
      </c>
      <c r="C40" s="137" t="s">
        <v>529</v>
      </c>
      <c r="D40" s="138">
        <v>1999.86</v>
      </c>
      <c r="E40" s="138">
        <v>39997.199999999997</v>
      </c>
      <c r="F40" s="137">
        <v>20</v>
      </c>
      <c r="G40" s="138">
        <f t="shared" si="0"/>
        <v>39997.199999999997</v>
      </c>
      <c r="H40" s="137">
        <v>0</v>
      </c>
      <c r="I40" s="138">
        <f t="shared" si="1"/>
        <v>0</v>
      </c>
      <c r="J40" s="137">
        <v>0</v>
      </c>
      <c r="K40" s="138">
        <f t="shared" si="2"/>
        <v>0</v>
      </c>
      <c r="L40" s="137">
        <v>0</v>
      </c>
      <c r="M40" s="138">
        <f>L40*D40</f>
        <v>0</v>
      </c>
      <c r="N40" s="137">
        <v>0</v>
      </c>
      <c r="O40" s="138">
        <f>N40*D40</f>
        <v>0</v>
      </c>
      <c r="P40" s="137">
        <v>0</v>
      </c>
      <c r="Q40" s="138">
        <f>P40*D40</f>
        <v>0</v>
      </c>
      <c r="R40" s="137">
        <v>0</v>
      </c>
      <c r="S40" s="138">
        <f>R40*D40</f>
        <v>0</v>
      </c>
      <c r="T40" s="137">
        <v>0</v>
      </c>
      <c r="U40" s="138">
        <f>T40*D40</f>
        <v>0</v>
      </c>
    </row>
    <row r="41" spans="1:21" ht="115.2" x14ac:dyDescent="0.3">
      <c r="A41" s="142">
        <v>1930</v>
      </c>
      <c r="B41" s="103" t="s">
        <v>1819</v>
      </c>
      <c r="C41" s="137" t="s">
        <v>529</v>
      </c>
      <c r="D41" s="138">
        <v>1020</v>
      </c>
      <c r="E41" s="138">
        <v>36720</v>
      </c>
      <c r="F41" s="137">
        <v>36</v>
      </c>
      <c r="G41" s="138">
        <f t="shared" si="0"/>
        <v>36720</v>
      </c>
      <c r="H41" s="137">
        <v>0</v>
      </c>
      <c r="I41" s="138">
        <f t="shared" si="1"/>
        <v>0</v>
      </c>
      <c r="J41" s="137">
        <v>0</v>
      </c>
      <c r="K41" s="138">
        <f t="shared" si="2"/>
        <v>0</v>
      </c>
      <c r="L41" s="137">
        <v>0</v>
      </c>
      <c r="M41" s="138">
        <f>L41*D41</f>
        <v>0</v>
      </c>
      <c r="N41" s="137">
        <v>0</v>
      </c>
      <c r="O41" s="138">
        <f>N41*D41</f>
        <v>0</v>
      </c>
      <c r="P41" s="137">
        <v>0</v>
      </c>
      <c r="Q41" s="138">
        <f>P41*D41</f>
        <v>0</v>
      </c>
      <c r="R41" s="137">
        <v>0</v>
      </c>
      <c r="S41" s="138">
        <f>R41*D41</f>
        <v>0</v>
      </c>
      <c r="T41" s="137">
        <v>0</v>
      </c>
      <c r="U41" s="138">
        <f>T41*D41</f>
        <v>0</v>
      </c>
    </row>
    <row r="42" spans="1:21" ht="115.2" x14ac:dyDescent="0.3">
      <c r="A42" s="142">
        <v>1931</v>
      </c>
      <c r="B42" s="103" t="s">
        <v>1820</v>
      </c>
      <c r="C42" s="137" t="s">
        <v>529</v>
      </c>
      <c r="D42" s="138">
        <v>1000</v>
      </c>
      <c r="E42" s="138">
        <v>48000</v>
      </c>
      <c r="F42" s="137">
        <v>48</v>
      </c>
      <c r="G42" s="138">
        <f t="shared" si="0"/>
        <v>48000</v>
      </c>
      <c r="H42" s="137">
        <v>0</v>
      </c>
      <c r="I42" s="138">
        <f t="shared" si="1"/>
        <v>0</v>
      </c>
      <c r="J42" s="137">
        <v>0</v>
      </c>
      <c r="K42" s="138">
        <f t="shared" si="2"/>
        <v>0</v>
      </c>
      <c r="L42" s="137">
        <v>0</v>
      </c>
      <c r="M42" s="138">
        <f>L42*D42</f>
        <v>0</v>
      </c>
      <c r="N42" s="137">
        <v>0</v>
      </c>
      <c r="O42" s="138">
        <f>N42*D42</f>
        <v>0</v>
      </c>
      <c r="P42" s="137">
        <v>0</v>
      </c>
      <c r="Q42" s="138">
        <f>P42*D42</f>
        <v>0</v>
      </c>
      <c r="R42" s="137">
        <v>0</v>
      </c>
      <c r="S42" s="138">
        <f>R42*D42</f>
        <v>0</v>
      </c>
      <c r="T42" s="137">
        <v>0</v>
      </c>
      <c r="U42" s="138">
        <f>T42*D42</f>
        <v>0</v>
      </c>
    </row>
    <row r="43" spans="1:21" ht="43.2" x14ac:dyDescent="0.3">
      <c r="A43" s="142">
        <v>1932</v>
      </c>
      <c r="B43" s="103" t="s">
        <v>1821</v>
      </c>
      <c r="C43" s="137" t="s">
        <v>529</v>
      </c>
      <c r="D43" s="138">
        <v>42.88</v>
      </c>
      <c r="E43" s="138">
        <v>4288</v>
      </c>
      <c r="F43" s="137">
        <v>100</v>
      </c>
      <c r="G43" s="138">
        <f t="shared" si="0"/>
        <v>4288</v>
      </c>
      <c r="H43" s="137">
        <v>0</v>
      </c>
      <c r="I43" s="138">
        <f t="shared" si="1"/>
        <v>0</v>
      </c>
      <c r="J43" s="137">
        <v>0</v>
      </c>
      <c r="K43" s="138">
        <f t="shared" si="2"/>
        <v>0</v>
      </c>
      <c r="L43" s="137">
        <v>0</v>
      </c>
      <c r="M43" s="138">
        <f>L43*D43</f>
        <v>0</v>
      </c>
      <c r="N43" s="137">
        <v>0</v>
      </c>
      <c r="O43" s="138">
        <f>N43*D43</f>
        <v>0</v>
      </c>
      <c r="P43" s="137">
        <v>0</v>
      </c>
      <c r="Q43" s="138">
        <f>P43*D43</f>
        <v>0</v>
      </c>
      <c r="R43" s="137">
        <v>0</v>
      </c>
      <c r="S43" s="138">
        <f>R43*D43</f>
        <v>0</v>
      </c>
      <c r="T43" s="137">
        <v>0</v>
      </c>
      <c r="U43" s="138">
        <f>T43*D43</f>
        <v>0</v>
      </c>
    </row>
    <row r="44" spans="1:21" x14ac:dyDescent="0.3">
      <c r="L44" s="34"/>
      <c r="N44" s="34"/>
      <c r="P44" s="34"/>
      <c r="R44" s="34"/>
      <c r="T44" s="34"/>
    </row>
    <row r="45" spans="1:21" s="27" customFormat="1" x14ac:dyDescent="0.3">
      <c r="A45" s="25"/>
      <c r="C45" s="25"/>
      <c r="D45" s="42"/>
      <c r="E45" s="42">
        <f>SUM(E3:E44)</f>
        <v>1182390.6199999999</v>
      </c>
      <c r="G45" s="42">
        <f>SUM(G3:G44)</f>
        <v>298494.36</v>
      </c>
      <c r="I45" s="42">
        <f>SUM(I3:I44)</f>
        <v>34709.199999999997</v>
      </c>
      <c r="K45" s="42">
        <f>SUM(K3:K44)</f>
        <v>364089.66000000003</v>
      </c>
      <c r="L45" s="25"/>
      <c r="M45" s="42">
        <f>SUM(M3:M44)</f>
        <v>2799.2</v>
      </c>
      <c r="N45" s="25"/>
      <c r="O45" s="42">
        <f>SUM(O3:O44)</f>
        <v>405262.92</v>
      </c>
      <c r="P45" s="25"/>
      <c r="Q45" s="42">
        <f>SUM(Q3:Q44)</f>
        <v>35171.840000000004</v>
      </c>
      <c r="R45" s="25"/>
      <c r="S45" s="42">
        <f>SUM(S3:S44)</f>
        <v>22617.84</v>
      </c>
      <c r="T45" s="25"/>
      <c r="U45" s="42">
        <f>SUM(U3:U44)</f>
        <v>19245.599999999999</v>
      </c>
    </row>
  </sheetData>
  <autoFilter ref="A2:U2" xr:uid="{00000000-0009-0000-0000-000000000000}"/>
  <mergeCells count="1">
    <mergeCell ref="A1:E1"/>
  </mergeCells>
  <pageMargins left="0.511811024" right="0.511811024" top="0.78740157499999996" bottom="0.78740157499999996" header="0.31496062000000002" footer="0.31496062000000002"/>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D2F2-E669-48A0-965A-D373A190BC91}">
  <dimension ref="A1:AT119"/>
  <sheetViews>
    <sheetView zoomScale="90" zoomScaleNormal="90" workbookViewId="0">
      <pane xSplit="7" ySplit="2" topLeftCell="H3" activePane="bottomRight" state="frozen"/>
      <selection pane="topRight" activeCell="I1" sqref="I1"/>
      <selection pane="bottomLeft" activeCell="A3" sqref="A3"/>
      <selection pane="bottomRight" activeCell="A2" sqref="A2"/>
    </sheetView>
  </sheetViews>
  <sheetFormatPr defaultRowHeight="14.4" x14ac:dyDescent="0.3"/>
  <cols>
    <col min="1" max="1" width="6.6640625" style="34" customWidth="1"/>
    <col min="2" max="2" width="65" style="35" customWidth="1"/>
    <col min="3" max="3" width="9.109375" style="34" customWidth="1"/>
    <col min="4" max="5" width="9.109375" style="35" hidden="1" customWidth="1"/>
    <col min="6" max="6" width="11.6640625" style="43" customWidth="1"/>
    <col min="7" max="7" width="19.44140625" style="43" customWidth="1"/>
    <col min="8" max="8" width="10.88671875" style="35" customWidth="1"/>
    <col min="9" max="9" width="11.6640625" style="35" customWidth="1"/>
    <col min="10" max="10" width="13.33203125" style="35" customWidth="1"/>
    <col min="11" max="11" width="14.6640625" style="35" customWidth="1"/>
    <col min="12" max="12" width="12.6640625" style="35" customWidth="1"/>
    <col min="13" max="13" width="15.33203125" style="35" customWidth="1"/>
    <col min="14" max="14" width="9.109375" style="35" customWidth="1"/>
    <col min="15" max="15" width="14" style="35" customWidth="1"/>
    <col min="16" max="16" width="9.109375" style="35" customWidth="1"/>
    <col min="17" max="17" width="14.6640625" style="35" customWidth="1"/>
    <col min="18" max="18" width="10.44140625" style="35" customWidth="1"/>
    <col min="19" max="19" width="15.109375" style="35" customWidth="1"/>
    <col min="20" max="20" width="10.88671875" style="35" hidden="1" customWidth="1"/>
    <col min="21" max="21" width="11.5546875" style="35" hidden="1" customWidth="1"/>
    <col min="22" max="22" width="12.5546875" style="35" customWidth="1"/>
    <col min="23" max="23" width="13.88671875" style="35" customWidth="1"/>
    <col min="24" max="24" width="15.5546875" style="35" hidden="1" customWidth="1"/>
    <col min="25" max="25" width="11.33203125" style="35" hidden="1" customWidth="1"/>
    <col min="26" max="26" width="11.109375" style="35" customWidth="1"/>
    <col min="27" max="27" width="14" style="35" customWidth="1"/>
    <col min="28" max="28" width="11.44140625" style="35" hidden="1" customWidth="1"/>
    <col min="29" max="29" width="12" style="35" hidden="1" customWidth="1"/>
    <col min="30" max="30" width="11.33203125" style="35" customWidth="1"/>
    <col min="31" max="31" width="13.77734375" style="35" bestFit="1" customWidth="1"/>
    <col min="32" max="32" width="10.88671875" style="35" customWidth="1"/>
    <col min="33" max="33" width="12.109375" style="35" customWidth="1"/>
    <col min="34" max="34" width="10.109375" style="35" hidden="1" customWidth="1"/>
    <col min="35" max="35" width="12.109375" style="35" hidden="1" customWidth="1"/>
    <col min="36" max="36" width="9.88671875" style="35" customWidth="1"/>
    <col min="37" max="37" width="14.6640625" style="35" customWidth="1"/>
    <col min="38" max="38" width="10.5546875" style="35" hidden="1" customWidth="1"/>
    <col min="39" max="39" width="11.109375" style="35" hidden="1" customWidth="1"/>
    <col min="40" max="40" width="10.44140625" style="35" hidden="1" customWidth="1"/>
    <col min="41" max="41" width="11.5546875" style="35" hidden="1" customWidth="1"/>
    <col min="42" max="42" width="10.44140625" style="35" hidden="1" customWidth="1"/>
    <col min="43" max="43" width="13.109375" style="35" hidden="1" customWidth="1"/>
    <col min="44" max="16384" width="8.88671875" style="35"/>
  </cols>
  <sheetData>
    <row r="1" spans="1:43" x14ac:dyDescent="0.3">
      <c r="A1" s="157"/>
      <c r="B1" s="157"/>
      <c r="C1" s="157"/>
      <c r="D1" s="157"/>
      <c r="E1" s="157"/>
      <c r="F1" s="157"/>
      <c r="G1" s="157"/>
    </row>
    <row r="2" spans="1:43" ht="28.8" x14ac:dyDescent="0.3">
      <c r="A2" s="97" t="s">
        <v>2015</v>
      </c>
      <c r="B2" s="107" t="s">
        <v>0</v>
      </c>
      <c r="C2" s="107" t="s">
        <v>1</v>
      </c>
      <c r="D2" s="107" t="s">
        <v>2</v>
      </c>
      <c r="E2" s="107" t="s">
        <v>3</v>
      </c>
      <c r="F2" s="107" t="s">
        <v>4</v>
      </c>
      <c r="G2" s="107" t="s">
        <v>5</v>
      </c>
      <c r="H2" s="107" t="s">
        <v>527</v>
      </c>
      <c r="I2" s="107" t="s">
        <v>1394</v>
      </c>
      <c r="J2" s="107" t="s">
        <v>6</v>
      </c>
      <c r="K2" s="107" t="s">
        <v>1395</v>
      </c>
      <c r="L2" s="107" t="s">
        <v>1396</v>
      </c>
      <c r="M2" s="107" t="s">
        <v>526</v>
      </c>
      <c r="N2" s="107" t="s">
        <v>208</v>
      </c>
      <c r="O2" s="107" t="s">
        <v>50</v>
      </c>
      <c r="P2" s="107" t="s">
        <v>9</v>
      </c>
      <c r="Q2" s="107" t="s">
        <v>51</v>
      </c>
      <c r="R2" s="107" t="s">
        <v>10</v>
      </c>
      <c r="S2" s="107" t="s">
        <v>52</v>
      </c>
      <c r="T2" s="107" t="s">
        <v>11</v>
      </c>
      <c r="U2" s="107" t="s">
        <v>53</v>
      </c>
      <c r="V2" s="107" t="s">
        <v>1822</v>
      </c>
      <c r="W2" s="107" t="s">
        <v>1823</v>
      </c>
      <c r="X2" s="107" t="s">
        <v>13</v>
      </c>
      <c r="Y2" s="107" t="s">
        <v>55</v>
      </c>
      <c r="Z2" s="107" t="s">
        <v>14</v>
      </c>
      <c r="AA2" s="107" t="s">
        <v>56</v>
      </c>
      <c r="AB2" s="107" t="s">
        <v>15</v>
      </c>
      <c r="AC2" s="107" t="s">
        <v>57</v>
      </c>
      <c r="AD2" s="107" t="s">
        <v>16</v>
      </c>
      <c r="AE2" s="107" t="s">
        <v>58</v>
      </c>
      <c r="AF2" s="107" t="s">
        <v>17</v>
      </c>
      <c r="AG2" s="107" t="s">
        <v>59</v>
      </c>
      <c r="AH2" s="107" t="s">
        <v>18</v>
      </c>
      <c r="AI2" s="107" t="s">
        <v>60</v>
      </c>
      <c r="AJ2" s="107" t="s">
        <v>19</v>
      </c>
      <c r="AK2" s="107" t="s">
        <v>61</v>
      </c>
      <c r="AL2" s="36" t="s">
        <v>20</v>
      </c>
      <c r="AM2" s="36" t="s">
        <v>62</v>
      </c>
      <c r="AN2" s="37" t="s">
        <v>1397</v>
      </c>
      <c r="AO2" s="36" t="s">
        <v>63</v>
      </c>
      <c r="AP2" s="37" t="s">
        <v>1398</v>
      </c>
      <c r="AQ2" s="36" t="s">
        <v>64</v>
      </c>
    </row>
    <row r="3" spans="1:43" x14ac:dyDescent="0.3">
      <c r="A3" s="142">
        <v>1933</v>
      </c>
      <c r="B3" s="103" t="s">
        <v>1824</v>
      </c>
      <c r="C3" s="137" t="s">
        <v>66</v>
      </c>
      <c r="D3" s="100" t="s">
        <v>1825</v>
      </c>
      <c r="E3" s="100" t="s">
        <v>1825</v>
      </c>
      <c r="F3" s="143">
        <v>0.42</v>
      </c>
      <c r="G3" s="143">
        <v>8820</v>
      </c>
      <c r="H3" s="137">
        <v>0</v>
      </c>
      <c r="I3" s="138">
        <f>H3*F3</f>
        <v>0</v>
      </c>
      <c r="J3" s="137">
        <v>2000</v>
      </c>
      <c r="K3" s="138">
        <f>J3*F3</f>
        <v>840</v>
      </c>
      <c r="L3" s="137">
        <v>0</v>
      </c>
      <c r="M3" s="138">
        <f>L3*F3</f>
        <v>0</v>
      </c>
      <c r="N3" s="137">
        <v>0</v>
      </c>
      <c r="O3" s="136">
        <f>N3*F3</f>
        <v>0</v>
      </c>
      <c r="P3" s="137">
        <v>0</v>
      </c>
      <c r="Q3" s="138">
        <f>P3*F3</f>
        <v>0</v>
      </c>
      <c r="R3" s="137">
        <v>16000</v>
      </c>
      <c r="S3" s="138">
        <f>R3*F3</f>
        <v>6720</v>
      </c>
      <c r="T3" s="137">
        <v>0</v>
      </c>
      <c r="U3" s="138">
        <f>T3*F3</f>
        <v>0</v>
      </c>
      <c r="V3" s="137">
        <v>0</v>
      </c>
      <c r="W3" s="138">
        <f>V3*F3</f>
        <v>0</v>
      </c>
      <c r="X3" s="137">
        <v>0</v>
      </c>
      <c r="Y3" s="138">
        <f>X3*F3</f>
        <v>0</v>
      </c>
      <c r="Z3" s="137">
        <v>0</v>
      </c>
      <c r="AA3" s="138">
        <f>Z3*F3</f>
        <v>0</v>
      </c>
      <c r="AB3" s="137">
        <v>0</v>
      </c>
      <c r="AC3" s="138">
        <f>AB3*F3</f>
        <v>0</v>
      </c>
      <c r="AD3" s="137">
        <v>1000</v>
      </c>
      <c r="AE3" s="138">
        <f>AD3*F3</f>
        <v>420</v>
      </c>
      <c r="AF3" s="137">
        <v>0</v>
      </c>
      <c r="AG3" s="138">
        <f>AF3*F3</f>
        <v>0</v>
      </c>
      <c r="AH3" s="137">
        <v>0</v>
      </c>
      <c r="AI3" s="138">
        <f>AH3*F3</f>
        <v>0</v>
      </c>
      <c r="AJ3" s="137">
        <v>2000</v>
      </c>
      <c r="AK3" s="138">
        <f>AJ3*F3</f>
        <v>840</v>
      </c>
      <c r="AL3" s="34">
        <v>0</v>
      </c>
      <c r="AM3" s="39">
        <f>AL3*F3</f>
        <v>0</v>
      </c>
      <c r="AN3" s="34">
        <v>0</v>
      </c>
      <c r="AO3" s="39">
        <f>AN3*F3</f>
        <v>0</v>
      </c>
      <c r="AP3" s="34">
        <v>0</v>
      </c>
      <c r="AQ3" s="39">
        <f>AP3*F3</f>
        <v>0</v>
      </c>
    </row>
    <row r="4" spans="1:43" ht="28.8" x14ac:dyDescent="0.3">
      <c r="A4" s="142">
        <v>1934</v>
      </c>
      <c r="B4" s="103" t="s">
        <v>1826</v>
      </c>
      <c r="C4" s="137" t="s">
        <v>66</v>
      </c>
      <c r="D4" s="100" t="s">
        <v>1825</v>
      </c>
      <c r="E4" s="100" t="s">
        <v>1825</v>
      </c>
      <c r="F4" s="143">
        <v>1.7</v>
      </c>
      <c r="G4" s="143">
        <v>9591.4</v>
      </c>
      <c r="H4" s="137">
        <v>0</v>
      </c>
      <c r="I4" s="138">
        <f t="shared" ref="I4:I67" si="0">H4*F4</f>
        <v>0</v>
      </c>
      <c r="J4" s="137">
        <v>100</v>
      </c>
      <c r="K4" s="138">
        <f t="shared" ref="K4:K67" si="1">J4*F4</f>
        <v>170</v>
      </c>
      <c r="L4" s="137">
        <v>0</v>
      </c>
      <c r="M4" s="138">
        <f t="shared" ref="M4:M67" si="2">L4*F4</f>
        <v>0</v>
      </c>
      <c r="N4" s="137">
        <v>0</v>
      </c>
      <c r="O4" s="136">
        <f>N4*F4</f>
        <v>0</v>
      </c>
      <c r="P4" s="137">
        <v>0</v>
      </c>
      <c r="Q4" s="138">
        <f>P4*F4</f>
        <v>0</v>
      </c>
      <c r="R4" s="137">
        <v>5000</v>
      </c>
      <c r="S4" s="138">
        <f>R4*F4</f>
        <v>8500</v>
      </c>
      <c r="T4" s="137">
        <v>0</v>
      </c>
      <c r="U4" s="138">
        <f>T4*F4</f>
        <v>0</v>
      </c>
      <c r="V4" s="137">
        <v>30</v>
      </c>
      <c r="W4" s="138">
        <f>V4*F4</f>
        <v>51</v>
      </c>
      <c r="X4" s="137">
        <v>0</v>
      </c>
      <c r="Y4" s="138">
        <f>X4*F4</f>
        <v>0</v>
      </c>
      <c r="Z4" s="137">
        <v>0</v>
      </c>
      <c r="AA4" s="138">
        <f>Z4*F4</f>
        <v>0</v>
      </c>
      <c r="AB4" s="137">
        <v>0</v>
      </c>
      <c r="AC4" s="138">
        <f>AB4*F4</f>
        <v>0</v>
      </c>
      <c r="AD4" s="137">
        <v>500</v>
      </c>
      <c r="AE4" s="138">
        <f>AD4*F4</f>
        <v>850</v>
      </c>
      <c r="AF4" s="137">
        <v>0</v>
      </c>
      <c r="AG4" s="138">
        <f>AF4*F4</f>
        <v>0</v>
      </c>
      <c r="AH4" s="137">
        <v>0</v>
      </c>
      <c r="AI4" s="138">
        <f>AH4*F4</f>
        <v>0</v>
      </c>
      <c r="AJ4" s="137">
        <v>12</v>
      </c>
      <c r="AK4" s="138">
        <f>AJ4*F4</f>
        <v>20.399999999999999</v>
      </c>
      <c r="AL4" s="34">
        <v>0</v>
      </c>
      <c r="AM4" s="39">
        <f>AL4*F4</f>
        <v>0</v>
      </c>
      <c r="AN4" s="34">
        <v>0</v>
      </c>
      <c r="AO4" s="39">
        <f>AN4*F4</f>
        <v>0</v>
      </c>
      <c r="AP4" s="34">
        <v>0</v>
      </c>
      <c r="AQ4" s="39">
        <f>AP4*F4</f>
        <v>0</v>
      </c>
    </row>
    <row r="5" spans="1:43" ht="28.8" x14ac:dyDescent="0.3">
      <c r="A5" s="142">
        <v>1935</v>
      </c>
      <c r="B5" s="103" t="s">
        <v>1827</v>
      </c>
      <c r="C5" s="137" t="s">
        <v>66</v>
      </c>
      <c r="D5" s="100" t="s">
        <v>1825</v>
      </c>
      <c r="E5" s="100" t="s">
        <v>1825</v>
      </c>
      <c r="F5" s="143">
        <v>0.86</v>
      </c>
      <c r="G5" s="143">
        <v>215</v>
      </c>
      <c r="H5" s="137">
        <v>0</v>
      </c>
      <c r="I5" s="138">
        <f t="shared" si="0"/>
        <v>0</v>
      </c>
      <c r="J5" s="137">
        <v>0</v>
      </c>
      <c r="K5" s="138">
        <f t="shared" si="1"/>
        <v>0</v>
      </c>
      <c r="L5" s="137">
        <v>0</v>
      </c>
      <c r="M5" s="138">
        <f t="shared" si="2"/>
        <v>0</v>
      </c>
      <c r="N5" s="137">
        <v>0</v>
      </c>
      <c r="O5" s="136">
        <f>N5*F5</f>
        <v>0</v>
      </c>
      <c r="P5" s="137">
        <v>0</v>
      </c>
      <c r="Q5" s="138">
        <f>P5*F5</f>
        <v>0</v>
      </c>
      <c r="R5" s="137">
        <v>0</v>
      </c>
      <c r="S5" s="138">
        <f>R5*F5</f>
        <v>0</v>
      </c>
      <c r="T5" s="137">
        <v>0</v>
      </c>
      <c r="U5" s="138">
        <f>T5*F5</f>
        <v>0</v>
      </c>
      <c r="V5" s="137">
        <v>0</v>
      </c>
      <c r="W5" s="138">
        <f>V5*F5</f>
        <v>0</v>
      </c>
      <c r="X5" s="137">
        <v>0</v>
      </c>
      <c r="Y5" s="138">
        <f>X5*F5</f>
        <v>0</v>
      </c>
      <c r="Z5" s="137">
        <v>0</v>
      </c>
      <c r="AA5" s="138">
        <f>Z5*F5</f>
        <v>0</v>
      </c>
      <c r="AB5" s="137">
        <v>0</v>
      </c>
      <c r="AC5" s="138">
        <f>AB5*F5</f>
        <v>0</v>
      </c>
      <c r="AD5" s="137">
        <v>0</v>
      </c>
      <c r="AE5" s="138">
        <f>AD5*F5</f>
        <v>0</v>
      </c>
      <c r="AF5" s="137">
        <v>0</v>
      </c>
      <c r="AG5" s="138">
        <f>AF5*F5</f>
        <v>0</v>
      </c>
      <c r="AH5" s="137">
        <v>0</v>
      </c>
      <c r="AI5" s="138">
        <f>AH5*F5</f>
        <v>0</v>
      </c>
      <c r="AJ5" s="137">
        <v>250</v>
      </c>
      <c r="AK5" s="138">
        <f>AJ5*F5</f>
        <v>215</v>
      </c>
      <c r="AL5" s="34">
        <v>0</v>
      </c>
      <c r="AM5" s="39">
        <f>AL5*F5</f>
        <v>0</v>
      </c>
      <c r="AN5" s="34">
        <v>0</v>
      </c>
      <c r="AO5" s="39">
        <f>AN5*F5</f>
        <v>0</v>
      </c>
      <c r="AP5" s="34">
        <v>0</v>
      </c>
      <c r="AQ5" s="39">
        <f>AP5*F5</f>
        <v>0</v>
      </c>
    </row>
    <row r="6" spans="1:43" ht="28.8" x14ac:dyDescent="0.3">
      <c r="A6" s="142">
        <v>1936</v>
      </c>
      <c r="B6" s="103" t="s">
        <v>1828</v>
      </c>
      <c r="C6" s="137" t="s">
        <v>66</v>
      </c>
      <c r="D6" s="100" t="s">
        <v>1825</v>
      </c>
      <c r="E6" s="100" t="s">
        <v>1825</v>
      </c>
      <c r="F6" s="143">
        <v>0.27</v>
      </c>
      <c r="G6" s="143">
        <v>2298.2399999999998</v>
      </c>
      <c r="H6" s="137">
        <v>0</v>
      </c>
      <c r="I6" s="138">
        <f t="shared" si="0"/>
        <v>0</v>
      </c>
      <c r="J6" s="137">
        <v>1000</v>
      </c>
      <c r="K6" s="138">
        <f t="shared" si="1"/>
        <v>270</v>
      </c>
      <c r="L6" s="137">
        <v>0</v>
      </c>
      <c r="M6" s="138">
        <f t="shared" si="2"/>
        <v>0</v>
      </c>
      <c r="N6" s="137">
        <v>0</v>
      </c>
      <c r="O6" s="136">
        <f>N6*F6</f>
        <v>0</v>
      </c>
      <c r="P6" s="137">
        <v>0</v>
      </c>
      <c r="Q6" s="138">
        <f>P6*F6</f>
        <v>0</v>
      </c>
      <c r="R6" s="137">
        <v>5000</v>
      </c>
      <c r="S6" s="138">
        <f>R6*F6</f>
        <v>1350</v>
      </c>
      <c r="T6" s="137">
        <v>0</v>
      </c>
      <c r="U6" s="138">
        <f>T6*F6</f>
        <v>0</v>
      </c>
      <c r="V6" s="137">
        <v>0</v>
      </c>
      <c r="W6" s="138">
        <f>V6*F6</f>
        <v>0</v>
      </c>
      <c r="X6" s="137">
        <v>0</v>
      </c>
      <c r="Y6" s="138">
        <f>X6*F6</f>
        <v>0</v>
      </c>
      <c r="Z6" s="137">
        <v>0</v>
      </c>
      <c r="AA6" s="138">
        <f>Z6*F6</f>
        <v>0</v>
      </c>
      <c r="AB6" s="137">
        <v>0</v>
      </c>
      <c r="AC6" s="138">
        <f>AB6*F6</f>
        <v>0</v>
      </c>
      <c r="AD6" s="137">
        <v>500</v>
      </c>
      <c r="AE6" s="138">
        <f>AD6*F6</f>
        <v>135</v>
      </c>
      <c r="AF6" s="137">
        <v>0</v>
      </c>
      <c r="AG6" s="138">
        <f>AF6*F6</f>
        <v>0</v>
      </c>
      <c r="AH6" s="137">
        <v>0</v>
      </c>
      <c r="AI6" s="138">
        <f>AH6*F6</f>
        <v>0</v>
      </c>
      <c r="AJ6" s="137">
        <v>2012</v>
      </c>
      <c r="AK6" s="138">
        <f>AJ6*F6</f>
        <v>543.24</v>
      </c>
      <c r="AL6" s="34">
        <v>0</v>
      </c>
      <c r="AM6" s="39">
        <f>AL6*F6</f>
        <v>0</v>
      </c>
      <c r="AN6" s="34">
        <v>0</v>
      </c>
      <c r="AO6" s="39">
        <f>AN6*F6</f>
        <v>0</v>
      </c>
      <c r="AP6" s="34">
        <v>0</v>
      </c>
      <c r="AQ6" s="39">
        <f>AP6*F6</f>
        <v>0</v>
      </c>
    </row>
    <row r="7" spans="1:43" x14ac:dyDescent="0.3">
      <c r="A7" s="142">
        <v>1937</v>
      </c>
      <c r="B7" s="103" t="s">
        <v>1829</v>
      </c>
      <c r="C7" s="137" t="s">
        <v>66</v>
      </c>
      <c r="D7" s="100" t="s">
        <v>1825</v>
      </c>
      <c r="E7" s="100" t="s">
        <v>1825</v>
      </c>
      <c r="F7" s="143">
        <v>1.42</v>
      </c>
      <c r="G7" s="143">
        <v>7827.04</v>
      </c>
      <c r="H7" s="137">
        <v>0</v>
      </c>
      <c r="I7" s="138">
        <f t="shared" si="0"/>
        <v>0</v>
      </c>
      <c r="J7" s="137">
        <v>0</v>
      </c>
      <c r="K7" s="138">
        <f t="shared" si="1"/>
        <v>0</v>
      </c>
      <c r="L7" s="137">
        <v>0</v>
      </c>
      <c r="M7" s="138">
        <f t="shared" si="2"/>
        <v>0</v>
      </c>
      <c r="N7" s="137">
        <v>0</v>
      </c>
      <c r="O7" s="136">
        <f>N7*F7</f>
        <v>0</v>
      </c>
      <c r="P7" s="137">
        <v>0</v>
      </c>
      <c r="Q7" s="138">
        <f>P7*F7</f>
        <v>0</v>
      </c>
      <c r="R7" s="137">
        <v>5000</v>
      </c>
      <c r="S7" s="138">
        <f>R7*F7</f>
        <v>7100</v>
      </c>
      <c r="T7" s="137">
        <v>0</v>
      </c>
      <c r="U7" s="138">
        <f>T7*F7</f>
        <v>0</v>
      </c>
      <c r="V7" s="137">
        <v>0</v>
      </c>
      <c r="W7" s="138">
        <f>V7*F7</f>
        <v>0</v>
      </c>
      <c r="X7" s="137">
        <v>0</v>
      </c>
      <c r="Y7" s="138">
        <f>X7*F7</f>
        <v>0</v>
      </c>
      <c r="Z7" s="137">
        <v>0</v>
      </c>
      <c r="AA7" s="138">
        <f>Z7*F7</f>
        <v>0</v>
      </c>
      <c r="AB7" s="137">
        <v>0</v>
      </c>
      <c r="AC7" s="138">
        <f>AB7*F7</f>
        <v>0</v>
      </c>
      <c r="AD7" s="137">
        <v>500</v>
      </c>
      <c r="AE7" s="138">
        <f>AD7*F7</f>
        <v>710</v>
      </c>
      <c r="AF7" s="137">
        <v>0</v>
      </c>
      <c r="AG7" s="138">
        <f>AF7*F7</f>
        <v>0</v>
      </c>
      <c r="AH7" s="137">
        <v>0</v>
      </c>
      <c r="AI7" s="138">
        <f>AH7*F7</f>
        <v>0</v>
      </c>
      <c r="AJ7" s="137">
        <v>12</v>
      </c>
      <c r="AK7" s="138">
        <f>AJ7*F7</f>
        <v>17.04</v>
      </c>
      <c r="AL7" s="34">
        <v>0</v>
      </c>
      <c r="AM7" s="39">
        <f>AL7*F7</f>
        <v>0</v>
      </c>
      <c r="AN7" s="34">
        <v>0</v>
      </c>
      <c r="AO7" s="39">
        <f>AN7*F7</f>
        <v>0</v>
      </c>
      <c r="AP7" s="34">
        <v>0</v>
      </c>
      <c r="AQ7" s="39">
        <f>AP7*F7</f>
        <v>0</v>
      </c>
    </row>
    <row r="8" spans="1:43" x14ac:dyDescent="0.3">
      <c r="A8" s="142">
        <v>1938</v>
      </c>
      <c r="B8" s="103" t="s">
        <v>1830</v>
      </c>
      <c r="C8" s="137" t="s">
        <v>66</v>
      </c>
      <c r="D8" s="100" t="s">
        <v>1825</v>
      </c>
      <c r="E8" s="100" t="s">
        <v>1825</v>
      </c>
      <c r="F8" s="143">
        <v>0.65</v>
      </c>
      <c r="G8" s="143">
        <v>130</v>
      </c>
      <c r="H8" s="137">
        <v>0</v>
      </c>
      <c r="I8" s="138">
        <f t="shared" si="0"/>
        <v>0</v>
      </c>
      <c r="J8" s="137">
        <v>0</v>
      </c>
      <c r="K8" s="138">
        <f t="shared" si="1"/>
        <v>0</v>
      </c>
      <c r="L8" s="137">
        <v>0</v>
      </c>
      <c r="M8" s="138">
        <f t="shared" si="2"/>
        <v>0</v>
      </c>
      <c r="N8" s="137">
        <v>0</v>
      </c>
      <c r="O8" s="136">
        <f>N8*F8</f>
        <v>0</v>
      </c>
      <c r="P8" s="137">
        <v>0</v>
      </c>
      <c r="Q8" s="138">
        <f>P8*F8</f>
        <v>0</v>
      </c>
      <c r="R8" s="137">
        <v>0</v>
      </c>
      <c r="S8" s="138">
        <f>R8*F8</f>
        <v>0</v>
      </c>
      <c r="T8" s="137">
        <v>0</v>
      </c>
      <c r="U8" s="138">
        <f>T8*F8</f>
        <v>0</v>
      </c>
      <c r="V8" s="137">
        <v>0</v>
      </c>
      <c r="W8" s="138">
        <f>V8*F8</f>
        <v>0</v>
      </c>
      <c r="X8" s="137">
        <v>0</v>
      </c>
      <c r="Y8" s="138">
        <f>X8*F8</f>
        <v>0</v>
      </c>
      <c r="Z8" s="137">
        <v>0</v>
      </c>
      <c r="AA8" s="138">
        <f>Z8*F8</f>
        <v>0</v>
      </c>
      <c r="AB8" s="137">
        <v>0</v>
      </c>
      <c r="AC8" s="138">
        <f>AB8*F8</f>
        <v>0</v>
      </c>
      <c r="AD8" s="137">
        <v>0</v>
      </c>
      <c r="AE8" s="138">
        <f>AD8*F8</f>
        <v>0</v>
      </c>
      <c r="AF8" s="137">
        <v>0</v>
      </c>
      <c r="AG8" s="138">
        <f>AF8*F8</f>
        <v>0</v>
      </c>
      <c r="AH8" s="137">
        <v>0</v>
      </c>
      <c r="AI8" s="138">
        <f>AH8*F8</f>
        <v>0</v>
      </c>
      <c r="AJ8" s="137">
        <v>200</v>
      </c>
      <c r="AK8" s="138">
        <f>AJ8*F8</f>
        <v>130</v>
      </c>
      <c r="AL8" s="34">
        <v>0</v>
      </c>
      <c r="AM8" s="39">
        <f>AL8*F8</f>
        <v>0</v>
      </c>
      <c r="AN8" s="34">
        <v>0</v>
      </c>
      <c r="AO8" s="39">
        <f>AN8*F8</f>
        <v>0</v>
      </c>
      <c r="AP8" s="34">
        <v>0</v>
      </c>
      <c r="AQ8" s="39">
        <f>AP8*F8</f>
        <v>0</v>
      </c>
    </row>
    <row r="9" spans="1:43" x14ac:dyDescent="0.3">
      <c r="A9" s="142">
        <v>1939</v>
      </c>
      <c r="B9" s="103" t="s">
        <v>1831</v>
      </c>
      <c r="C9" s="137" t="s">
        <v>66</v>
      </c>
      <c r="D9" s="100" t="s">
        <v>1825</v>
      </c>
      <c r="E9" s="100" t="s">
        <v>1825</v>
      </c>
      <c r="F9" s="143">
        <v>4.5</v>
      </c>
      <c r="G9" s="143">
        <v>360</v>
      </c>
      <c r="H9" s="137">
        <v>0</v>
      </c>
      <c r="I9" s="138">
        <f t="shared" si="0"/>
        <v>0</v>
      </c>
      <c r="J9" s="137">
        <v>0</v>
      </c>
      <c r="K9" s="138">
        <f t="shared" si="1"/>
        <v>0</v>
      </c>
      <c r="L9" s="137">
        <v>0</v>
      </c>
      <c r="M9" s="138">
        <f t="shared" si="2"/>
        <v>0</v>
      </c>
      <c r="N9" s="137">
        <v>0</v>
      </c>
      <c r="O9" s="136">
        <f>N9*F9</f>
        <v>0</v>
      </c>
      <c r="P9" s="137">
        <v>0</v>
      </c>
      <c r="Q9" s="138">
        <f>P9*F9</f>
        <v>0</v>
      </c>
      <c r="R9" s="137">
        <v>0</v>
      </c>
      <c r="S9" s="138">
        <f>R9*F9</f>
        <v>0</v>
      </c>
      <c r="T9" s="137">
        <v>0</v>
      </c>
      <c r="U9" s="138">
        <f>T9*F9</f>
        <v>0</v>
      </c>
      <c r="V9" s="137">
        <v>0</v>
      </c>
      <c r="W9" s="138">
        <f>V9*F9</f>
        <v>0</v>
      </c>
      <c r="X9" s="137">
        <v>0</v>
      </c>
      <c r="Y9" s="138">
        <f>X9*F9</f>
        <v>0</v>
      </c>
      <c r="Z9" s="137">
        <v>0</v>
      </c>
      <c r="AA9" s="138">
        <f>Z9*F9</f>
        <v>0</v>
      </c>
      <c r="AB9" s="137">
        <v>0</v>
      </c>
      <c r="AC9" s="138">
        <f>AB9*F9</f>
        <v>0</v>
      </c>
      <c r="AD9" s="137">
        <v>0</v>
      </c>
      <c r="AE9" s="138">
        <f>AD9*F9</f>
        <v>0</v>
      </c>
      <c r="AF9" s="137">
        <v>0</v>
      </c>
      <c r="AG9" s="138">
        <f>AF9*F9</f>
        <v>0</v>
      </c>
      <c r="AH9" s="137">
        <v>0</v>
      </c>
      <c r="AI9" s="138">
        <f>AH9*F9</f>
        <v>0</v>
      </c>
      <c r="AJ9" s="137">
        <v>80</v>
      </c>
      <c r="AK9" s="138">
        <f>AJ9*F9</f>
        <v>360</v>
      </c>
      <c r="AL9" s="34">
        <v>0</v>
      </c>
      <c r="AM9" s="39">
        <f>AL9*F9</f>
        <v>0</v>
      </c>
      <c r="AN9" s="34">
        <v>0</v>
      </c>
      <c r="AO9" s="39">
        <f>AN9*F9</f>
        <v>0</v>
      </c>
      <c r="AP9" s="34">
        <v>0</v>
      </c>
      <c r="AQ9" s="39">
        <f>AP9*F9</f>
        <v>0</v>
      </c>
    </row>
    <row r="10" spans="1:43" x14ac:dyDescent="0.3">
      <c r="A10" s="142">
        <v>1940</v>
      </c>
      <c r="B10" s="103" t="s">
        <v>1832</v>
      </c>
      <c r="C10" s="137" t="s">
        <v>66</v>
      </c>
      <c r="D10" s="100" t="s">
        <v>1825</v>
      </c>
      <c r="E10" s="100" t="s">
        <v>1825</v>
      </c>
      <c r="F10" s="143">
        <v>37.799999999999997</v>
      </c>
      <c r="G10" s="143">
        <v>5783.4</v>
      </c>
      <c r="H10" s="137">
        <v>0</v>
      </c>
      <c r="I10" s="138">
        <f t="shared" si="0"/>
        <v>0</v>
      </c>
      <c r="J10" s="137">
        <v>100</v>
      </c>
      <c r="K10" s="138">
        <f t="shared" si="1"/>
        <v>3779.9999999999995</v>
      </c>
      <c r="L10" s="137">
        <v>0</v>
      </c>
      <c r="M10" s="138">
        <f t="shared" si="2"/>
        <v>0</v>
      </c>
      <c r="N10" s="137">
        <v>6</v>
      </c>
      <c r="O10" s="136">
        <f>N10*F10</f>
        <v>226.79999999999998</v>
      </c>
      <c r="P10" s="137">
        <v>0</v>
      </c>
      <c r="Q10" s="138">
        <f>P10*F10</f>
        <v>0</v>
      </c>
      <c r="R10" s="137">
        <v>24</v>
      </c>
      <c r="S10" s="138">
        <f>R10*F10</f>
        <v>907.19999999999993</v>
      </c>
      <c r="T10" s="137">
        <v>0</v>
      </c>
      <c r="U10" s="138">
        <f>T10*F10</f>
        <v>0</v>
      </c>
      <c r="V10" s="137">
        <v>0</v>
      </c>
      <c r="W10" s="138">
        <f>V10*F10</f>
        <v>0</v>
      </c>
      <c r="X10" s="137">
        <v>0</v>
      </c>
      <c r="Y10" s="138">
        <f>X10*F10</f>
        <v>0</v>
      </c>
      <c r="Z10" s="137">
        <v>10</v>
      </c>
      <c r="AA10" s="138">
        <f>Z10*F10</f>
        <v>378</v>
      </c>
      <c r="AB10" s="137">
        <v>0</v>
      </c>
      <c r="AC10" s="138">
        <f>AB10*F10</f>
        <v>0</v>
      </c>
      <c r="AD10" s="137">
        <v>1</v>
      </c>
      <c r="AE10" s="138">
        <f>AD10*F10</f>
        <v>37.799999999999997</v>
      </c>
      <c r="AF10" s="137">
        <v>0</v>
      </c>
      <c r="AG10" s="138">
        <f>AF10*F10</f>
        <v>0</v>
      </c>
      <c r="AH10" s="137">
        <v>0</v>
      </c>
      <c r="AI10" s="138">
        <f>AH10*F10</f>
        <v>0</v>
      </c>
      <c r="AJ10" s="137">
        <v>12</v>
      </c>
      <c r="AK10" s="138">
        <f>AJ10*F10</f>
        <v>453.59999999999997</v>
      </c>
      <c r="AL10" s="34">
        <v>0</v>
      </c>
      <c r="AM10" s="39">
        <f>AL10*F10</f>
        <v>0</v>
      </c>
      <c r="AN10" s="34">
        <v>0</v>
      </c>
      <c r="AO10" s="39">
        <f>AN10*F10</f>
        <v>0</v>
      </c>
      <c r="AP10" s="34">
        <v>0</v>
      </c>
      <c r="AQ10" s="39">
        <f>AP10*F10</f>
        <v>0</v>
      </c>
    </row>
    <row r="11" spans="1:43" ht="43.2" x14ac:dyDescent="0.3">
      <c r="A11" s="142">
        <v>1941</v>
      </c>
      <c r="B11" s="103" t="s">
        <v>1833</v>
      </c>
      <c r="C11" s="137" t="s">
        <v>66</v>
      </c>
      <c r="D11" s="100" t="s">
        <v>1825</v>
      </c>
      <c r="E11" s="100" t="s">
        <v>1825</v>
      </c>
      <c r="F11" s="143">
        <v>5.01</v>
      </c>
      <c r="G11" s="143">
        <v>10.02</v>
      </c>
      <c r="H11" s="137">
        <v>0</v>
      </c>
      <c r="I11" s="138">
        <f t="shared" si="0"/>
        <v>0</v>
      </c>
      <c r="J11" s="137">
        <v>0</v>
      </c>
      <c r="K11" s="138">
        <f t="shared" si="1"/>
        <v>0</v>
      </c>
      <c r="L11" s="137">
        <v>0</v>
      </c>
      <c r="M11" s="138">
        <f t="shared" si="2"/>
        <v>0</v>
      </c>
      <c r="N11" s="137">
        <v>0</v>
      </c>
      <c r="O11" s="136">
        <f>N11*F11</f>
        <v>0</v>
      </c>
      <c r="P11" s="137">
        <v>0</v>
      </c>
      <c r="Q11" s="138">
        <f>P11*F11</f>
        <v>0</v>
      </c>
      <c r="R11" s="137">
        <v>0</v>
      </c>
      <c r="S11" s="138">
        <f>R11*F11</f>
        <v>0</v>
      </c>
      <c r="T11" s="137">
        <v>0</v>
      </c>
      <c r="U11" s="138">
        <f>T11*F11</f>
        <v>0</v>
      </c>
      <c r="V11" s="137">
        <v>0</v>
      </c>
      <c r="W11" s="138">
        <f>V11*F11</f>
        <v>0</v>
      </c>
      <c r="X11" s="137">
        <v>0</v>
      </c>
      <c r="Y11" s="138">
        <f>X11*F11</f>
        <v>0</v>
      </c>
      <c r="Z11" s="137">
        <v>2</v>
      </c>
      <c r="AA11" s="138">
        <f>Z11*F11</f>
        <v>10.02</v>
      </c>
      <c r="AB11" s="137">
        <v>0</v>
      </c>
      <c r="AC11" s="138">
        <f>AB11*F11</f>
        <v>0</v>
      </c>
      <c r="AD11" s="137">
        <v>0</v>
      </c>
      <c r="AE11" s="138">
        <f>AD11*F11</f>
        <v>0</v>
      </c>
      <c r="AF11" s="137">
        <v>0</v>
      </c>
      <c r="AG11" s="138">
        <f>AF11*F11</f>
        <v>0</v>
      </c>
      <c r="AH11" s="137">
        <v>0</v>
      </c>
      <c r="AI11" s="138">
        <f>AH11*F11</f>
        <v>0</v>
      </c>
      <c r="AJ11" s="137">
        <v>0</v>
      </c>
      <c r="AK11" s="138">
        <f>AJ11*F11</f>
        <v>0</v>
      </c>
      <c r="AL11" s="34">
        <v>0</v>
      </c>
      <c r="AM11" s="39">
        <f>AL11*F11</f>
        <v>0</v>
      </c>
      <c r="AN11" s="34">
        <v>0</v>
      </c>
      <c r="AO11" s="39">
        <f>AN11*F11</f>
        <v>0</v>
      </c>
      <c r="AP11" s="34">
        <v>0</v>
      </c>
      <c r="AQ11" s="39">
        <f>AP11*F11</f>
        <v>0</v>
      </c>
    </row>
    <row r="12" spans="1:43" ht="43.2" x14ac:dyDescent="0.3">
      <c r="A12" s="142">
        <v>1942</v>
      </c>
      <c r="B12" s="103" t="s">
        <v>1834</v>
      </c>
      <c r="C12" s="137" t="s">
        <v>66</v>
      </c>
      <c r="D12" s="100" t="s">
        <v>1825</v>
      </c>
      <c r="E12" s="100" t="s">
        <v>1825</v>
      </c>
      <c r="F12" s="143">
        <v>33.799999999999997</v>
      </c>
      <c r="G12" s="143">
        <v>16866.2</v>
      </c>
      <c r="H12" s="137">
        <v>0</v>
      </c>
      <c r="I12" s="138">
        <f t="shared" si="0"/>
        <v>0</v>
      </c>
      <c r="J12" s="137">
        <v>200</v>
      </c>
      <c r="K12" s="138">
        <f t="shared" si="1"/>
        <v>6759.9999999999991</v>
      </c>
      <c r="L12" s="137">
        <v>50</v>
      </c>
      <c r="M12" s="138">
        <f t="shared" si="2"/>
        <v>1689.9999999999998</v>
      </c>
      <c r="N12" s="137">
        <v>5</v>
      </c>
      <c r="O12" s="136">
        <f>N12*F12</f>
        <v>169</v>
      </c>
      <c r="P12" s="137">
        <v>0</v>
      </c>
      <c r="Q12" s="138">
        <f>P12*F12</f>
        <v>0</v>
      </c>
      <c r="R12" s="137">
        <v>105</v>
      </c>
      <c r="S12" s="138">
        <f>R12*F12</f>
        <v>3548.9999999999995</v>
      </c>
      <c r="T12" s="137">
        <v>0</v>
      </c>
      <c r="U12" s="138">
        <f>T12*F12</f>
        <v>0</v>
      </c>
      <c r="V12" s="137">
        <v>30</v>
      </c>
      <c r="W12" s="138">
        <f>V12*F12</f>
        <v>1013.9999999999999</v>
      </c>
      <c r="X12" s="137">
        <v>0</v>
      </c>
      <c r="Y12" s="138">
        <f>X12*F12</f>
        <v>0</v>
      </c>
      <c r="Z12" s="137">
        <v>30</v>
      </c>
      <c r="AA12" s="138">
        <f>Z12*F12</f>
        <v>1013.9999999999999</v>
      </c>
      <c r="AB12" s="137">
        <v>0</v>
      </c>
      <c r="AC12" s="138">
        <f>AB12*F12</f>
        <v>0</v>
      </c>
      <c r="AD12" s="137">
        <v>50</v>
      </c>
      <c r="AE12" s="138">
        <f>AD12*F12</f>
        <v>1689.9999999999998</v>
      </c>
      <c r="AF12" s="137">
        <v>0</v>
      </c>
      <c r="AG12" s="138">
        <f>AF12*F12</f>
        <v>0</v>
      </c>
      <c r="AH12" s="137">
        <v>0</v>
      </c>
      <c r="AI12" s="138">
        <f>AH12*F12</f>
        <v>0</v>
      </c>
      <c r="AJ12" s="137">
        <v>29</v>
      </c>
      <c r="AK12" s="138">
        <f>AJ12*F12</f>
        <v>980.19999999999993</v>
      </c>
      <c r="AL12" s="34">
        <v>0</v>
      </c>
      <c r="AM12" s="39">
        <f>AL12*F12</f>
        <v>0</v>
      </c>
      <c r="AN12" s="34">
        <v>0</v>
      </c>
      <c r="AO12" s="39">
        <f>AN12*F12</f>
        <v>0</v>
      </c>
      <c r="AP12" s="34">
        <v>0</v>
      </c>
      <c r="AQ12" s="39">
        <f>AP12*F12</f>
        <v>0</v>
      </c>
    </row>
    <row r="13" spans="1:43" ht="43.2" x14ac:dyDescent="0.3">
      <c r="A13" s="142">
        <v>1943</v>
      </c>
      <c r="B13" s="103" t="s">
        <v>1835</v>
      </c>
      <c r="C13" s="137" t="s">
        <v>66</v>
      </c>
      <c r="D13" s="100" t="s">
        <v>1825</v>
      </c>
      <c r="E13" s="100" t="s">
        <v>1825</v>
      </c>
      <c r="F13" s="143">
        <v>71</v>
      </c>
      <c r="G13" s="143">
        <v>28826</v>
      </c>
      <c r="H13" s="137">
        <v>0</v>
      </c>
      <c r="I13" s="138">
        <f t="shared" si="0"/>
        <v>0</v>
      </c>
      <c r="J13" s="137">
        <v>200</v>
      </c>
      <c r="K13" s="138">
        <f t="shared" si="1"/>
        <v>14200</v>
      </c>
      <c r="L13" s="137">
        <v>50</v>
      </c>
      <c r="M13" s="138">
        <f t="shared" si="2"/>
        <v>3550</v>
      </c>
      <c r="N13" s="137">
        <v>5</v>
      </c>
      <c r="O13" s="136">
        <f>N13*F13</f>
        <v>355</v>
      </c>
      <c r="P13" s="137">
        <v>0</v>
      </c>
      <c r="Q13" s="138">
        <f>P13*F13</f>
        <v>0</v>
      </c>
      <c r="R13" s="137">
        <v>85</v>
      </c>
      <c r="S13" s="138">
        <f>R13*F13</f>
        <v>6035</v>
      </c>
      <c r="T13" s="137">
        <v>0</v>
      </c>
      <c r="U13" s="138">
        <f>T13*F13</f>
        <v>0</v>
      </c>
      <c r="V13" s="137">
        <v>0</v>
      </c>
      <c r="W13" s="138">
        <f>V13*F13</f>
        <v>0</v>
      </c>
      <c r="X13" s="137">
        <v>0</v>
      </c>
      <c r="Y13" s="138">
        <f>X13*F13</f>
        <v>0</v>
      </c>
      <c r="Z13" s="137">
        <v>0</v>
      </c>
      <c r="AA13" s="138">
        <f>Z13*F13</f>
        <v>0</v>
      </c>
      <c r="AB13" s="137">
        <v>0</v>
      </c>
      <c r="AC13" s="138">
        <f>AB13*F13</f>
        <v>0</v>
      </c>
      <c r="AD13" s="137">
        <v>50</v>
      </c>
      <c r="AE13" s="138">
        <f>AD13*F13</f>
        <v>3550</v>
      </c>
      <c r="AF13" s="137">
        <v>0</v>
      </c>
      <c r="AG13" s="138">
        <f>AF13*F13</f>
        <v>0</v>
      </c>
      <c r="AH13" s="137">
        <v>0</v>
      </c>
      <c r="AI13" s="138">
        <f>AH13*F13</f>
        <v>0</v>
      </c>
      <c r="AJ13" s="137">
        <v>16</v>
      </c>
      <c r="AK13" s="138">
        <f>AJ13*F13</f>
        <v>1136</v>
      </c>
      <c r="AL13" s="34">
        <v>0</v>
      </c>
      <c r="AM13" s="39">
        <f>AL13*F13</f>
        <v>0</v>
      </c>
      <c r="AN13" s="34">
        <v>0</v>
      </c>
      <c r="AO13" s="39">
        <f>AN13*F13</f>
        <v>0</v>
      </c>
      <c r="AP13" s="34">
        <v>0</v>
      </c>
      <c r="AQ13" s="39">
        <f>AP13*F13</f>
        <v>0</v>
      </c>
    </row>
    <row r="14" spans="1:43" ht="43.2" x14ac:dyDescent="0.3">
      <c r="A14" s="142">
        <v>1944</v>
      </c>
      <c r="B14" s="103" t="s">
        <v>1836</v>
      </c>
      <c r="C14" s="137" t="s">
        <v>66</v>
      </c>
      <c r="D14" s="100" t="s">
        <v>1825</v>
      </c>
      <c r="E14" s="100" t="s">
        <v>1825</v>
      </c>
      <c r="F14" s="143">
        <v>71</v>
      </c>
      <c r="G14" s="143">
        <v>28116</v>
      </c>
      <c r="H14" s="137">
        <v>0</v>
      </c>
      <c r="I14" s="138">
        <f t="shared" si="0"/>
        <v>0</v>
      </c>
      <c r="J14" s="137">
        <v>200</v>
      </c>
      <c r="K14" s="138">
        <f t="shared" si="1"/>
        <v>14200</v>
      </c>
      <c r="L14" s="137">
        <v>50</v>
      </c>
      <c r="M14" s="138">
        <f t="shared" si="2"/>
        <v>3550</v>
      </c>
      <c r="N14" s="137">
        <v>5</v>
      </c>
      <c r="O14" s="136">
        <f>N14*F14</f>
        <v>355</v>
      </c>
      <c r="P14" s="137">
        <v>0</v>
      </c>
      <c r="Q14" s="138">
        <f>P14*F14</f>
        <v>0</v>
      </c>
      <c r="R14" s="137">
        <v>85</v>
      </c>
      <c r="S14" s="138">
        <f>R14*F14</f>
        <v>6035</v>
      </c>
      <c r="T14" s="137">
        <v>0</v>
      </c>
      <c r="U14" s="138">
        <f>T14*F14</f>
        <v>0</v>
      </c>
      <c r="V14" s="137">
        <v>0</v>
      </c>
      <c r="W14" s="138">
        <f>V14*F14</f>
        <v>0</v>
      </c>
      <c r="X14" s="137">
        <v>0</v>
      </c>
      <c r="Y14" s="138">
        <f>X14*F14</f>
        <v>0</v>
      </c>
      <c r="Z14" s="137">
        <v>0</v>
      </c>
      <c r="AA14" s="138">
        <f>Z14*F14</f>
        <v>0</v>
      </c>
      <c r="AB14" s="137">
        <v>0</v>
      </c>
      <c r="AC14" s="138">
        <f>AB14*F14</f>
        <v>0</v>
      </c>
      <c r="AD14" s="137">
        <v>50</v>
      </c>
      <c r="AE14" s="138">
        <f>AD14*F14</f>
        <v>3550</v>
      </c>
      <c r="AF14" s="137">
        <v>0</v>
      </c>
      <c r="AG14" s="138">
        <f>AF14*F14</f>
        <v>0</v>
      </c>
      <c r="AH14" s="137">
        <v>0</v>
      </c>
      <c r="AI14" s="138">
        <f>AH14*F14</f>
        <v>0</v>
      </c>
      <c r="AJ14" s="137">
        <v>6</v>
      </c>
      <c r="AK14" s="138">
        <f>AJ14*F14</f>
        <v>426</v>
      </c>
      <c r="AL14" s="34">
        <v>0</v>
      </c>
      <c r="AM14" s="39">
        <f>AL14*F14</f>
        <v>0</v>
      </c>
      <c r="AN14" s="34">
        <v>0</v>
      </c>
      <c r="AO14" s="39">
        <f>AN14*F14</f>
        <v>0</v>
      </c>
      <c r="AP14" s="34">
        <v>0</v>
      </c>
      <c r="AQ14" s="39">
        <f>AP14*F14</f>
        <v>0</v>
      </c>
    </row>
    <row r="15" spans="1:43" ht="43.2" x14ac:dyDescent="0.3">
      <c r="A15" s="142">
        <v>1945</v>
      </c>
      <c r="B15" s="103" t="s">
        <v>1837</v>
      </c>
      <c r="C15" s="137" t="s">
        <v>66</v>
      </c>
      <c r="D15" s="100" t="s">
        <v>1825</v>
      </c>
      <c r="E15" s="100" t="s">
        <v>1825</v>
      </c>
      <c r="F15" s="143">
        <v>248</v>
      </c>
      <c r="G15" s="143">
        <v>744</v>
      </c>
      <c r="H15" s="137">
        <v>0</v>
      </c>
      <c r="I15" s="138">
        <f t="shared" si="0"/>
        <v>0</v>
      </c>
      <c r="J15" s="137">
        <v>0</v>
      </c>
      <c r="K15" s="138">
        <f t="shared" si="1"/>
        <v>0</v>
      </c>
      <c r="L15" s="137">
        <v>0</v>
      </c>
      <c r="M15" s="138">
        <f t="shared" si="2"/>
        <v>0</v>
      </c>
      <c r="N15" s="137">
        <v>0</v>
      </c>
      <c r="O15" s="136">
        <f>N15*F15</f>
        <v>0</v>
      </c>
      <c r="P15" s="137">
        <v>0</v>
      </c>
      <c r="Q15" s="138">
        <f>P15*F15</f>
        <v>0</v>
      </c>
      <c r="R15" s="137">
        <v>0</v>
      </c>
      <c r="S15" s="138">
        <f>R15*F15</f>
        <v>0</v>
      </c>
      <c r="T15" s="137">
        <v>0</v>
      </c>
      <c r="U15" s="138">
        <f>T15*F15</f>
        <v>0</v>
      </c>
      <c r="V15" s="137">
        <v>0</v>
      </c>
      <c r="W15" s="138">
        <f>V15*F15</f>
        <v>0</v>
      </c>
      <c r="X15" s="137">
        <v>0</v>
      </c>
      <c r="Y15" s="138">
        <f>X15*F15</f>
        <v>0</v>
      </c>
      <c r="Z15" s="137">
        <v>0</v>
      </c>
      <c r="AA15" s="138">
        <f>Z15*F15</f>
        <v>0</v>
      </c>
      <c r="AB15" s="137">
        <v>0</v>
      </c>
      <c r="AC15" s="138">
        <f>AB15*F15</f>
        <v>0</v>
      </c>
      <c r="AD15" s="137">
        <v>0</v>
      </c>
      <c r="AE15" s="138">
        <f>AD15*F15</f>
        <v>0</v>
      </c>
      <c r="AF15" s="137">
        <v>0</v>
      </c>
      <c r="AG15" s="138">
        <f>AF15*F15</f>
        <v>0</v>
      </c>
      <c r="AH15" s="137">
        <v>0</v>
      </c>
      <c r="AI15" s="138">
        <f>AH15*F15</f>
        <v>0</v>
      </c>
      <c r="AJ15" s="137">
        <v>3</v>
      </c>
      <c r="AK15" s="138">
        <f>AJ15*F15</f>
        <v>744</v>
      </c>
      <c r="AL15" s="34">
        <v>0</v>
      </c>
      <c r="AM15" s="39">
        <f>AL15*F15</f>
        <v>0</v>
      </c>
      <c r="AN15" s="34">
        <v>0</v>
      </c>
      <c r="AO15" s="39">
        <f>AN15*F15</f>
        <v>0</v>
      </c>
      <c r="AP15" s="34">
        <v>0</v>
      </c>
      <c r="AQ15" s="39">
        <f>AP15*F15</f>
        <v>0</v>
      </c>
    </row>
    <row r="16" spans="1:43" x14ac:dyDescent="0.3">
      <c r="A16" s="142">
        <v>1946</v>
      </c>
      <c r="B16" s="103" t="s">
        <v>1838</v>
      </c>
      <c r="C16" s="137" t="s">
        <v>66</v>
      </c>
      <c r="D16" s="100" t="s">
        <v>1825</v>
      </c>
      <c r="E16" s="100" t="s">
        <v>1825</v>
      </c>
      <c r="F16" s="143">
        <v>65</v>
      </c>
      <c r="G16" s="143">
        <v>650</v>
      </c>
      <c r="H16" s="137">
        <v>0</v>
      </c>
      <c r="I16" s="138">
        <f t="shared" si="0"/>
        <v>0</v>
      </c>
      <c r="J16" s="137">
        <v>0</v>
      </c>
      <c r="K16" s="138">
        <f t="shared" si="1"/>
        <v>0</v>
      </c>
      <c r="L16" s="137">
        <v>0</v>
      </c>
      <c r="M16" s="138">
        <f t="shared" si="2"/>
        <v>0</v>
      </c>
      <c r="N16" s="137">
        <v>0</v>
      </c>
      <c r="O16" s="136">
        <f>N16*F16</f>
        <v>0</v>
      </c>
      <c r="P16" s="137">
        <v>0</v>
      </c>
      <c r="Q16" s="138">
        <f>P16*F16</f>
        <v>0</v>
      </c>
      <c r="R16" s="137">
        <v>0</v>
      </c>
      <c r="S16" s="138">
        <f>R16*F16</f>
        <v>0</v>
      </c>
      <c r="T16" s="137">
        <v>0</v>
      </c>
      <c r="U16" s="138">
        <f>T16*F16</f>
        <v>0</v>
      </c>
      <c r="V16" s="137">
        <v>10</v>
      </c>
      <c r="W16" s="138">
        <f>V16*F16</f>
        <v>650</v>
      </c>
      <c r="X16" s="137">
        <v>0</v>
      </c>
      <c r="Y16" s="138">
        <f>X16*F16</f>
        <v>0</v>
      </c>
      <c r="Z16" s="137">
        <v>0</v>
      </c>
      <c r="AA16" s="138">
        <f>Z16*F16</f>
        <v>0</v>
      </c>
      <c r="AB16" s="137">
        <v>0</v>
      </c>
      <c r="AC16" s="138">
        <f>AB16*F16</f>
        <v>0</v>
      </c>
      <c r="AD16" s="137">
        <v>0</v>
      </c>
      <c r="AE16" s="138">
        <f>AD16*F16</f>
        <v>0</v>
      </c>
      <c r="AF16" s="137">
        <v>0</v>
      </c>
      <c r="AG16" s="138">
        <f>AF16*F16</f>
        <v>0</v>
      </c>
      <c r="AH16" s="137">
        <v>0</v>
      </c>
      <c r="AI16" s="138">
        <f>AH16*F16</f>
        <v>0</v>
      </c>
      <c r="AJ16" s="137">
        <v>0</v>
      </c>
      <c r="AK16" s="138">
        <f>AJ16*F16</f>
        <v>0</v>
      </c>
      <c r="AL16" s="34">
        <v>0</v>
      </c>
      <c r="AM16" s="39">
        <f>AL16*F16</f>
        <v>0</v>
      </c>
      <c r="AN16" s="34">
        <v>0</v>
      </c>
      <c r="AO16" s="39">
        <f>AN16*F16</f>
        <v>0</v>
      </c>
      <c r="AP16" s="34">
        <v>0</v>
      </c>
      <c r="AQ16" s="39">
        <f>AP16*F16</f>
        <v>0</v>
      </c>
    </row>
    <row r="17" spans="1:43" ht="43.2" x14ac:dyDescent="0.3">
      <c r="A17" s="142">
        <v>1947</v>
      </c>
      <c r="B17" s="103" t="s">
        <v>1839</v>
      </c>
      <c r="C17" s="137" t="s">
        <v>1840</v>
      </c>
      <c r="D17" s="100" t="s">
        <v>1825</v>
      </c>
      <c r="E17" s="100" t="s">
        <v>1825</v>
      </c>
      <c r="F17" s="143">
        <v>7.24</v>
      </c>
      <c r="G17" s="143">
        <v>3620</v>
      </c>
      <c r="H17" s="137">
        <v>0</v>
      </c>
      <c r="I17" s="138">
        <f t="shared" si="0"/>
        <v>0</v>
      </c>
      <c r="J17" s="137">
        <v>0</v>
      </c>
      <c r="K17" s="138">
        <f t="shared" si="1"/>
        <v>0</v>
      </c>
      <c r="L17" s="137">
        <v>0</v>
      </c>
      <c r="M17" s="138">
        <f t="shared" si="2"/>
        <v>0</v>
      </c>
      <c r="N17" s="137">
        <v>0</v>
      </c>
      <c r="O17" s="136">
        <f>N17*F17</f>
        <v>0</v>
      </c>
      <c r="P17" s="137">
        <v>0</v>
      </c>
      <c r="Q17" s="138">
        <f>P17*F17</f>
        <v>0</v>
      </c>
      <c r="R17" s="137">
        <v>0</v>
      </c>
      <c r="S17" s="138">
        <f>R17*F17</f>
        <v>0</v>
      </c>
      <c r="T17" s="137">
        <v>0</v>
      </c>
      <c r="U17" s="138">
        <f>T17*F17</f>
        <v>0</v>
      </c>
      <c r="V17" s="137">
        <v>0</v>
      </c>
      <c r="W17" s="138">
        <f>V17*F17</f>
        <v>0</v>
      </c>
      <c r="X17" s="137">
        <v>0</v>
      </c>
      <c r="Y17" s="138">
        <f>X17*F17</f>
        <v>0</v>
      </c>
      <c r="Z17" s="137">
        <v>0</v>
      </c>
      <c r="AA17" s="138">
        <f>Z17*F17</f>
        <v>0</v>
      </c>
      <c r="AB17" s="137">
        <v>0</v>
      </c>
      <c r="AC17" s="138">
        <f>AB17*F17</f>
        <v>0</v>
      </c>
      <c r="AD17" s="137">
        <v>500</v>
      </c>
      <c r="AE17" s="138">
        <f>AD17*F17</f>
        <v>3620</v>
      </c>
      <c r="AF17" s="137">
        <v>0</v>
      </c>
      <c r="AG17" s="138">
        <f>AF17*F17</f>
        <v>0</v>
      </c>
      <c r="AH17" s="137">
        <v>0</v>
      </c>
      <c r="AI17" s="138">
        <f>AH17*F17</f>
        <v>0</v>
      </c>
      <c r="AJ17" s="137">
        <v>0</v>
      </c>
      <c r="AK17" s="138">
        <f>AJ17*F17</f>
        <v>0</v>
      </c>
      <c r="AL17" s="34">
        <v>0</v>
      </c>
      <c r="AM17" s="39">
        <f>AL17*F17</f>
        <v>0</v>
      </c>
      <c r="AN17" s="34">
        <v>0</v>
      </c>
      <c r="AO17" s="39">
        <f>AN17*F17</f>
        <v>0</v>
      </c>
      <c r="AP17" s="34">
        <v>0</v>
      </c>
      <c r="AQ17" s="39">
        <f>AP17*F17</f>
        <v>0</v>
      </c>
    </row>
    <row r="18" spans="1:43" ht="43.2" x14ac:dyDescent="0.3">
      <c r="A18" s="142">
        <v>1948</v>
      </c>
      <c r="B18" s="133" t="s">
        <v>1841</v>
      </c>
      <c r="C18" s="137" t="s">
        <v>1840</v>
      </c>
      <c r="D18" s="100" t="s">
        <v>1825</v>
      </c>
      <c r="E18" s="100" t="s">
        <v>1825</v>
      </c>
      <c r="F18" s="143">
        <v>7.38</v>
      </c>
      <c r="G18" s="143">
        <v>332.1</v>
      </c>
      <c r="H18" s="137">
        <v>0</v>
      </c>
      <c r="I18" s="138">
        <f t="shared" si="0"/>
        <v>0</v>
      </c>
      <c r="J18" s="137">
        <v>0</v>
      </c>
      <c r="K18" s="138">
        <f t="shared" si="1"/>
        <v>0</v>
      </c>
      <c r="L18" s="137">
        <v>0</v>
      </c>
      <c r="M18" s="138">
        <f t="shared" si="2"/>
        <v>0</v>
      </c>
      <c r="N18" s="137">
        <v>0</v>
      </c>
      <c r="O18" s="136">
        <f>N18*F18</f>
        <v>0</v>
      </c>
      <c r="P18" s="137">
        <v>0</v>
      </c>
      <c r="Q18" s="138">
        <f>P18*F18</f>
        <v>0</v>
      </c>
      <c r="R18" s="137">
        <v>45</v>
      </c>
      <c r="S18" s="138">
        <f>R18*F18</f>
        <v>332.1</v>
      </c>
      <c r="T18" s="137">
        <v>0</v>
      </c>
      <c r="U18" s="138">
        <f>T18*F18</f>
        <v>0</v>
      </c>
      <c r="V18" s="137">
        <v>0</v>
      </c>
      <c r="W18" s="138">
        <f>V18*F18</f>
        <v>0</v>
      </c>
      <c r="X18" s="137">
        <v>0</v>
      </c>
      <c r="Y18" s="138">
        <f>X18*F18</f>
        <v>0</v>
      </c>
      <c r="Z18" s="137">
        <v>0</v>
      </c>
      <c r="AA18" s="138">
        <f>Z18*F18</f>
        <v>0</v>
      </c>
      <c r="AB18" s="137">
        <v>0</v>
      </c>
      <c r="AC18" s="138">
        <f>AB18*F18</f>
        <v>0</v>
      </c>
      <c r="AD18" s="137">
        <v>0</v>
      </c>
      <c r="AE18" s="138">
        <f>AD18*F18</f>
        <v>0</v>
      </c>
      <c r="AF18" s="137">
        <v>0</v>
      </c>
      <c r="AG18" s="138">
        <f>AF18*F18</f>
        <v>0</v>
      </c>
      <c r="AH18" s="137">
        <v>0</v>
      </c>
      <c r="AI18" s="138">
        <f>AH18*F18</f>
        <v>0</v>
      </c>
      <c r="AJ18" s="137">
        <v>0</v>
      </c>
      <c r="AK18" s="138">
        <f>AJ18*F18</f>
        <v>0</v>
      </c>
      <c r="AL18" s="34">
        <v>0</v>
      </c>
      <c r="AM18" s="39">
        <f>AL18*F18</f>
        <v>0</v>
      </c>
      <c r="AN18" s="34">
        <v>0</v>
      </c>
      <c r="AO18" s="39">
        <f>AN18*F18</f>
        <v>0</v>
      </c>
      <c r="AP18" s="34">
        <v>0</v>
      </c>
      <c r="AQ18" s="39">
        <f>AP18*F18</f>
        <v>0</v>
      </c>
    </row>
    <row r="19" spans="1:43" ht="43.2" x14ac:dyDescent="0.3">
      <c r="A19" s="142">
        <v>1949</v>
      </c>
      <c r="B19" s="133" t="s">
        <v>1842</v>
      </c>
      <c r="C19" s="137" t="s">
        <v>1840</v>
      </c>
      <c r="D19" s="100" t="s">
        <v>1825</v>
      </c>
      <c r="E19" s="100" t="s">
        <v>1825</v>
      </c>
      <c r="F19" s="143">
        <v>7.66</v>
      </c>
      <c r="G19" s="143">
        <v>76.599999999999994</v>
      </c>
      <c r="H19" s="137">
        <v>0</v>
      </c>
      <c r="I19" s="138">
        <f t="shared" si="0"/>
        <v>0</v>
      </c>
      <c r="J19" s="137">
        <v>0</v>
      </c>
      <c r="K19" s="138">
        <f t="shared" si="1"/>
        <v>0</v>
      </c>
      <c r="L19" s="137">
        <v>0</v>
      </c>
      <c r="M19" s="138">
        <f t="shared" si="2"/>
        <v>0</v>
      </c>
      <c r="N19" s="137">
        <v>0</v>
      </c>
      <c r="O19" s="136">
        <f>N19*F19</f>
        <v>0</v>
      </c>
      <c r="P19" s="137">
        <v>0</v>
      </c>
      <c r="Q19" s="138">
        <f>P19*F19</f>
        <v>0</v>
      </c>
      <c r="R19" s="137">
        <v>10</v>
      </c>
      <c r="S19" s="138">
        <f>R19*F19</f>
        <v>76.599999999999994</v>
      </c>
      <c r="T19" s="137">
        <v>0</v>
      </c>
      <c r="U19" s="138">
        <f>T19*F19</f>
        <v>0</v>
      </c>
      <c r="V19" s="137">
        <v>0</v>
      </c>
      <c r="W19" s="138">
        <f>V19*F19</f>
        <v>0</v>
      </c>
      <c r="X19" s="137">
        <v>0</v>
      </c>
      <c r="Y19" s="138">
        <f>X19*F19</f>
        <v>0</v>
      </c>
      <c r="Z19" s="137">
        <v>0</v>
      </c>
      <c r="AA19" s="138">
        <f>Z19*F19</f>
        <v>0</v>
      </c>
      <c r="AB19" s="137">
        <v>0</v>
      </c>
      <c r="AC19" s="138">
        <f>AB19*F19</f>
        <v>0</v>
      </c>
      <c r="AD19" s="137">
        <v>0</v>
      </c>
      <c r="AE19" s="138">
        <f>AD19*F19</f>
        <v>0</v>
      </c>
      <c r="AF19" s="137">
        <v>0</v>
      </c>
      <c r="AG19" s="138">
        <f>AF19*F19</f>
        <v>0</v>
      </c>
      <c r="AH19" s="137">
        <v>0</v>
      </c>
      <c r="AI19" s="138">
        <f>AH19*F19</f>
        <v>0</v>
      </c>
      <c r="AJ19" s="137">
        <v>0</v>
      </c>
      <c r="AK19" s="138">
        <f>AJ19*F19</f>
        <v>0</v>
      </c>
      <c r="AL19" s="34">
        <v>0</v>
      </c>
      <c r="AM19" s="39">
        <f>AL19*F19</f>
        <v>0</v>
      </c>
      <c r="AN19" s="34">
        <v>0</v>
      </c>
      <c r="AO19" s="39">
        <f>AN19*F19</f>
        <v>0</v>
      </c>
      <c r="AP19" s="34">
        <v>0</v>
      </c>
      <c r="AQ19" s="39">
        <f>AP19*F19</f>
        <v>0</v>
      </c>
    </row>
    <row r="20" spans="1:43" ht="43.2" x14ac:dyDescent="0.3">
      <c r="A20" s="142">
        <v>1950</v>
      </c>
      <c r="B20" s="133" t="s">
        <v>1843</v>
      </c>
      <c r="C20" s="137" t="s">
        <v>1840</v>
      </c>
      <c r="D20" s="100" t="s">
        <v>1825</v>
      </c>
      <c r="E20" s="100" t="s">
        <v>1825</v>
      </c>
      <c r="F20" s="143">
        <v>7.48</v>
      </c>
      <c r="G20" s="143">
        <v>1196.8</v>
      </c>
      <c r="H20" s="137">
        <v>0</v>
      </c>
      <c r="I20" s="138">
        <f t="shared" si="0"/>
        <v>0</v>
      </c>
      <c r="J20" s="137">
        <v>150</v>
      </c>
      <c r="K20" s="138">
        <f t="shared" si="1"/>
        <v>1122</v>
      </c>
      <c r="L20" s="137">
        <v>0</v>
      </c>
      <c r="M20" s="138">
        <f t="shared" si="2"/>
        <v>0</v>
      </c>
      <c r="N20" s="137">
        <v>0</v>
      </c>
      <c r="O20" s="136">
        <f>N20*F20</f>
        <v>0</v>
      </c>
      <c r="P20" s="137">
        <v>0</v>
      </c>
      <c r="Q20" s="138">
        <f>P20*F20</f>
        <v>0</v>
      </c>
      <c r="R20" s="137">
        <v>10</v>
      </c>
      <c r="S20" s="138">
        <f>R20*F20</f>
        <v>74.800000000000011</v>
      </c>
      <c r="T20" s="137">
        <v>0</v>
      </c>
      <c r="U20" s="138">
        <f>T20*F20</f>
        <v>0</v>
      </c>
      <c r="V20" s="137">
        <v>0</v>
      </c>
      <c r="W20" s="138">
        <f>V20*F20</f>
        <v>0</v>
      </c>
      <c r="X20" s="137">
        <v>0</v>
      </c>
      <c r="Y20" s="138">
        <f>X20*F20</f>
        <v>0</v>
      </c>
      <c r="Z20" s="137">
        <v>0</v>
      </c>
      <c r="AA20" s="138">
        <f>Z20*F20</f>
        <v>0</v>
      </c>
      <c r="AB20" s="137">
        <v>0</v>
      </c>
      <c r="AC20" s="138">
        <f>AB20*F20</f>
        <v>0</v>
      </c>
      <c r="AD20" s="137">
        <v>0</v>
      </c>
      <c r="AE20" s="138">
        <f>AD20*F20</f>
        <v>0</v>
      </c>
      <c r="AF20" s="137">
        <v>0</v>
      </c>
      <c r="AG20" s="138">
        <f>AF20*F20</f>
        <v>0</v>
      </c>
      <c r="AH20" s="137">
        <v>0</v>
      </c>
      <c r="AI20" s="138">
        <f>AH20*F20</f>
        <v>0</v>
      </c>
      <c r="AJ20" s="137">
        <v>0</v>
      </c>
      <c r="AK20" s="138">
        <f>AJ20*F20</f>
        <v>0</v>
      </c>
      <c r="AL20" s="34">
        <v>0</v>
      </c>
      <c r="AM20" s="39">
        <f>AL20*F20</f>
        <v>0</v>
      </c>
      <c r="AN20" s="34">
        <v>0</v>
      </c>
      <c r="AO20" s="39">
        <f>AN20*F20</f>
        <v>0</v>
      </c>
      <c r="AP20" s="34">
        <v>0</v>
      </c>
      <c r="AQ20" s="39">
        <f>AP20*F20</f>
        <v>0</v>
      </c>
    </row>
    <row r="21" spans="1:43" ht="43.2" x14ac:dyDescent="0.3">
      <c r="A21" s="142">
        <v>1951</v>
      </c>
      <c r="B21" s="103" t="s">
        <v>1844</v>
      </c>
      <c r="C21" s="137" t="s">
        <v>1840</v>
      </c>
      <c r="D21" s="100" t="s">
        <v>1825</v>
      </c>
      <c r="E21" s="100" t="s">
        <v>1825</v>
      </c>
      <c r="F21" s="143">
        <v>19.71</v>
      </c>
      <c r="G21" s="143">
        <v>23652</v>
      </c>
      <c r="H21" s="137">
        <v>0</v>
      </c>
      <c r="I21" s="138">
        <f t="shared" si="0"/>
        <v>0</v>
      </c>
      <c r="J21" s="137">
        <v>0</v>
      </c>
      <c r="K21" s="138">
        <f t="shared" si="1"/>
        <v>0</v>
      </c>
      <c r="L21" s="137">
        <v>0</v>
      </c>
      <c r="M21" s="138">
        <f t="shared" si="2"/>
        <v>0</v>
      </c>
      <c r="N21" s="137">
        <v>0</v>
      </c>
      <c r="O21" s="136">
        <f>N21*F21</f>
        <v>0</v>
      </c>
      <c r="P21" s="137">
        <v>0</v>
      </c>
      <c r="Q21" s="138">
        <f>P21*F21</f>
        <v>0</v>
      </c>
      <c r="R21" s="137">
        <v>0</v>
      </c>
      <c r="S21" s="138">
        <f>R21*F21</f>
        <v>0</v>
      </c>
      <c r="T21" s="137">
        <v>0</v>
      </c>
      <c r="U21" s="138">
        <f>T21*F21</f>
        <v>0</v>
      </c>
      <c r="V21" s="137">
        <v>1200</v>
      </c>
      <c r="W21" s="138">
        <f>V21*F21</f>
        <v>23652</v>
      </c>
      <c r="X21" s="137">
        <v>0</v>
      </c>
      <c r="Y21" s="138">
        <f>X21*F21</f>
        <v>0</v>
      </c>
      <c r="Z21" s="137">
        <v>0</v>
      </c>
      <c r="AA21" s="138">
        <f>Z21*F21</f>
        <v>0</v>
      </c>
      <c r="AB21" s="137">
        <v>0</v>
      </c>
      <c r="AC21" s="138">
        <f>AB21*F21</f>
        <v>0</v>
      </c>
      <c r="AD21" s="137">
        <v>0</v>
      </c>
      <c r="AE21" s="138">
        <f>AD21*F21</f>
        <v>0</v>
      </c>
      <c r="AF21" s="137">
        <v>0</v>
      </c>
      <c r="AG21" s="138">
        <f>AF21*F21</f>
        <v>0</v>
      </c>
      <c r="AH21" s="137">
        <v>0</v>
      </c>
      <c r="AI21" s="138">
        <f>AH21*F21</f>
        <v>0</v>
      </c>
      <c r="AJ21" s="137">
        <v>0</v>
      </c>
      <c r="AK21" s="138">
        <f>AJ21*F21</f>
        <v>0</v>
      </c>
      <c r="AL21" s="34">
        <v>0</v>
      </c>
      <c r="AM21" s="39">
        <f>AL21*F21</f>
        <v>0</v>
      </c>
      <c r="AN21" s="34">
        <v>0</v>
      </c>
      <c r="AO21" s="39">
        <f>AN21*F21</f>
        <v>0</v>
      </c>
      <c r="AP21" s="34">
        <v>0</v>
      </c>
      <c r="AQ21" s="39">
        <f>AP21*F21</f>
        <v>0</v>
      </c>
    </row>
    <row r="22" spans="1:43" ht="28.8" x14ac:dyDescent="0.3">
      <c r="A22" s="142">
        <v>1952</v>
      </c>
      <c r="B22" s="103" t="s">
        <v>1845</v>
      </c>
      <c r="C22" s="137" t="s">
        <v>1840</v>
      </c>
      <c r="D22" s="100" t="s">
        <v>1825</v>
      </c>
      <c r="E22" s="100" t="s">
        <v>1825</v>
      </c>
      <c r="F22" s="143">
        <v>8.07</v>
      </c>
      <c r="G22" s="143">
        <v>1694.7</v>
      </c>
      <c r="H22" s="137">
        <v>0</v>
      </c>
      <c r="I22" s="138">
        <f t="shared" si="0"/>
        <v>0</v>
      </c>
      <c r="J22" s="137">
        <v>200</v>
      </c>
      <c r="K22" s="138">
        <f t="shared" si="1"/>
        <v>1614</v>
      </c>
      <c r="L22" s="137">
        <v>0</v>
      </c>
      <c r="M22" s="138">
        <f t="shared" si="2"/>
        <v>0</v>
      </c>
      <c r="N22" s="137">
        <v>0</v>
      </c>
      <c r="O22" s="136">
        <f>N22*F22</f>
        <v>0</v>
      </c>
      <c r="P22" s="137">
        <v>0</v>
      </c>
      <c r="Q22" s="138">
        <f>P22*F22</f>
        <v>0</v>
      </c>
      <c r="R22" s="137">
        <v>10</v>
      </c>
      <c r="S22" s="138">
        <f>R22*F22</f>
        <v>80.7</v>
      </c>
      <c r="T22" s="137">
        <v>0</v>
      </c>
      <c r="U22" s="138">
        <f>T22*F22</f>
        <v>0</v>
      </c>
      <c r="V22" s="137">
        <v>0</v>
      </c>
      <c r="W22" s="138">
        <f>V22*F22</f>
        <v>0</v>
      </c>
      <c r="X22" s="137">
        <v>0</v>
      </c>
      <c r="Y22" s="138">
        <f>X22*F22</f>
        <v>0</v>
      </c>
      <c r="Z22" s="137">
        <v>0</v>
      </c>
      <c r="AA22" s="138">
        <f>Z22*F22</f>
        <v>0</v>
      </c>
      <c r="AB22" s="137">
        <v>0</v>
      </c>
      <c r="AC22" s="138">
        <f>AB22*F22</f>
        <v>0</v>
      </c>
      <c r="AD22" s="137">
        <v>0</v>
      </c>
      <c r="AE22" s="138">
        <f>AD22*F22</f>
        <v>0</v>
      </c>
      <c r="AF22" s="137">
        <v>0</v>
      </c>
      <c r="AG22" s="138">
        <f>AF22*F22</f>
        <v>0</v>
      </c>
      <c r="AH22" s="137">
        <v>0</v>
      </c>
      <c r="AI22" s="138">
        <f>AH22*F22</f>
        <v>0</v>
      </c>
      <c r="AJ22" s="137">
        <v>0</v>
      </c>
      <c r="AK22" s="138">
        <f>AJ22*F22</f>
        <v>0</v>
      </c>
      <c r="AL22" s="34">
        <v>0</v>
      </c>
      <c r="AM22" s="39">
        <f>AL22*F22</f>
        <v>0</v>
      </c>
      <c r="AN22" s="34">
        <v>0</v>
      </c>
      <c r="AO22" s="39">
        <f>AN22*F22</f>
        <v>0</v>
      </c>
      <c r="AP22" s="34">
        <v>0</v>
      </c>
      <c r="AQ22" s="39">
        <f>AP22*F22</f>
        <v>0</v>
      </c>
    </row>
    <row r="23" spans="1:43" ht="57.6" x14ac:dyDescent="0.3">
      <c r="A23" s="142">
        <v>1953</v>
      </c>
      <c r="B23" s="103" t="s">
        <v>1846</v>
      </c>
      <c r="C23" s="137" t="s">
        <v>66</v>
      </c>
      <c r="D23" s="100" t="s">
        <v>1825</v>
      </c>
      <c r="E23" s="100" t="s">
        <v>1825</v>
      </c>
      <c r="F23" s="143">
        <v>18</v>
      </c>
      <c r="G23" s="143">
        <v>158400</v>
      </c>
      <c r="H23" s="137">
        <v>0</v>
      </c>
      <c r="I23" s="138">
        <f t="shared" si="0"/>
        <v>0</v>
      </c>
      <c r="J23" s="137">
        <v>5000</v>
      </c>
      <c r="K23" s="138">
        <f t="shared" si="1"/>
        <v>90000</v>
      </c>
      <c r="L23" s="137">
        <v>3000</v>
      </c>
      <c r="M23" s="138">
        <f t="shared" si="2"/>
        <v>54000</v>
      </c>
      <c r="N23" s="137">
        <v>0</v>
      </c>
      <c r="O23" s="136">
        <f>N23*F23</f>
        <v>0</v>
      </c>
      <c r="P23" s="137">
        <v>0</v>
      </c>
      <c r="Q23" s="138">
        <f>P23*F23</f>
        <v>0</v>
      </c>
      <c r="R23" s="137">
        <v>200</v>
      </c>
      <c r="S23" s="138">
        <f>R23*F23</f>
        <v>3600</v>
      </c>
      <c r="T23" s="137">
        <v>0</v>
      </c>
      <c r="U23" s="138">
        <f>T23*F23</f>
        <v>0</v>
      </c>
      <c r="V23" s="137">
        <v>0</v>
      </c>
      <c r="W23" s="138">
        <f>V23*F23</f>
        <v>0</v>
      </c>
      <c r="X23" s="137">
        <v>0</v>
      </c>
      <c r="Y23" s="138">
        <f>X23*F23</f>
        <v>0</v>
      </c>
      <c r="Z23" s="137">
        <v>0</v>
      </c>
      <c r="AA23" s="138">
        <f>Z23*F23</f>
        <v>0</v>
      </c>
      <c r="AB23" s="137">
        <v>0</v>
      </c>
      <c r="AC23" s="138">
        <f>AB23*F23</f>
        <v>0</v>
      </c>
      <c r="AD23" s="137">
        <v>100</v>
      </c>
      <c r="AE23" s="138">
        <f>AD23*F23</f>
        <v>1800</v>
      </c>
      <c r="AF23" s="137">
        <v>0</v>
      </c>
      <c r="AG23" s="138">
        <f>AF23*F23</f>
        <v>0</v>
      </c>
      <c r="AH23" s="137">
        <v>0</v>
      </c>
      <c r="AI23" s="138">
        <f>AH23*F23</f>
        <v>0</v>
      </c>
      <c r="AJ23" s="137">
        <v>500</v>
      </c>
      <c r="AK23" s="138">
        <f>AJ23*F23</f>
        <v>9000</v>
      </c>
      <c r="AL23" s="34">
        <v>0</v>
      </c>
      <c r="AM23" s="39">
        <f>AL23*F23</f>
        <v>0</v>
      </c>
      <c r="AN23" s="34">
        <v>0</v>
      </c>
      <c r="AO23" s="39">
        <f>AN23*F23</f>
        <v>0</v>
      </c>
      <c r="AP23" s="34">
        <v>0</v>
      </c>
      <c r="AQ23" s="39">
        <f>AP23*F23</f>
        <v>0</v>
      </c>
    </row>
    <row r="24" spans="1:43" ht="28.8" x14ac:dyDescent="0.3">
      <c r="A24" s="142">
        <v>1954</v>
      </c>
      <c r="B24" s="103" t="s">
        <v>1847</v>
      </c>
      <c r="C24" s="137" t="s">
        <v>66</v>
      </c>
      <c r="D24" s="100" t="s">
        <v>1825</v>
      </c>
      <c r="E24" s="100" t="s">
        <v>1825</v>
      </c>
      <c r="F24" s="143">
        <v>3.3</v>
      </c>
      <c r="G24" s="143">
        <v>2013</v>
      </c>
      <c r="H24" s="137">
        <v>0</v>
      </c>
      <c r="I24" s="138">
        <f t="shared" si="0"/>
        <v>0</v>
      </c>
      <c r="J24" s="137">
        <v>0</v>
      </c>
      <c r="K24" s="138">
        <f t="shared" si="1"/>
        <v>0</v>
      </c>
      <c r="L24" s="137">
        <v>0</v>
      </c>
      <c r="M24" s="138">
        <f t="shared" si="2"/>
        <v>0</v>
      </c>
      <c r="N24" s="137">
        <v>0</v>
      </c>
      <c r="O24" s="136">
        <f>N24*F24</f>
        <v>0</v>
      </c>
      <c r="P24" s="137">
        <v>0</v>
      </c>
      <c r="Q24" s="138">
        <f>P24*F24</f>
        <v>0</v>
      </c>
      <c r="R24" s="137">
        <v>60</v>
      </c>
      <c r="S24" s="138">
        <f>R24*F24</f>
        <v>198</v>
      </c>
      <c r="T24" s="137">
        <v>0</v>
      </c>
      <c r="U24" s="138">
        <f>T24*F24</f>
        <v>0</v>
      </c>
      <c r="V24" s="137">
        <v>0</v>
      </c>
      <c r="W24" s="138">
        <f>V24*F24</f>
        <v>0</v>
      </c>
      <c r="X24" s="137">
        <v>0</v>
      </c>
      <c r="Y24" s="138">
        <f>X24*F24</f>
        <v>0</v>
      </c>
      <c r="Z24" s="137">
        <v>0</v>
      </c>
      <c r="AA24" s="138">
        <f>Z24*F24</f>
        <v>0</v>
      </c>
      <c r="AB24" s="137">
        <v>0</v>
      </c>
      <c r="AC24" s="138">
        <f>AB24*F24</f>
        <v>0</v>
      </c>
      <c r="AD24" s="137">
        <v>50</v>
      </c>
      <c r="AE24" s="138">
        <f>AD24*F24</f>
        <v>165</v>
      </c>
      <c r="AF24" s="137">
        <v>0</v>
      </c>
      <c r="AG24" s="138">
        <f>AF24*F24</f>
        <v>0</v>
      </c>
      <c r="AH24" s="137">
        <v>0</v>
      </c>
      <c r="AI24" s="138">
        <f>AH24*F24</f>
        <v>0</v>
      </c>
      <c r="AJ24" s="137">
        <v>500</v>
      </c>
      <c r="AK24" s="138">
        <f>AJ24*F24</f>
        <v>1650</v>
      </c>
      <c r="AL24" s="34">
        <v>0</v>
      </c>
      <c r="AM24" s="39">
        <f>AL24*F24</f>
        <v>0</v>
      </c>
      <c r="AN24" s="34">
        <v>0</v>
      </c>
      <c r="AO24" s="39">
        <f>AN24*F24</f>
        <v>0</v>
      </c>
      <c r="AP24" s="34">
        <v>0</v>
      </c>
      <c r="AQ24" s="39">
        <f>AP24*F24</f>
        <v>0</v>
      </c>
    </row>
    <row r="25" spans="1:43" ht="28.8" x14ac:dyDescent="0.3">
      <c r="A25" s="142">
        <v>1955</v>
      </c>
      <c r="B25" s="133" t="s">
        <v>1848</v>
      </c>
      <c r="C25" s="137" t="s">
        <v>66</v>
      </c>
      <c r="D25" s="100" t="s">
        <v>1825</v>
      </c>
      <c r="E25" s="100" t="s">
        <v>1825</v>
      </c>
      <c r="F25" s="143">
        <v>5.9</v>
      </c>
      <c r="G25" s="143">
        <v>4189</v>
      </c>
      <c r="H25" s="137">
        <v>0</v>
      </c>
      <c r="I25" s="138">
        <f t="shared" si="0"/>
        <v>0</v>
      </c>
      <c r="J25" s="137">
        <v>100</v>
      </c>
      <c r="K25" s="138">
        <f t="shared" si="1"/>
        <v>590</v>
      </c>
      <c r="L25" s="137">
        <v>0</v>
      </c>
      <c r="M25" s="138">
        <f t="shared" si="2"/>
        <v>0</v>
      </c>
      <c r="N25" s="137">
        <v>10</v>
      </c>
      <c r="O25" s="136">
        <f>N25*F25</f>
        <v>59</v>
      </c>
      <c r="P25" s="137">
        <v>0</v>
      </c>
      <c r="Q25" s="138">
        <f>P25*F25</f>
        <v>0</v>
      </c>
      <c r="R25" s="137">
        <v>400</v>
      </c>
      <c r="S25" s="138">
        <f>R25*F25</f>
        <v>2360</v>
      </c>
      <c r="T25" s="137">
        <v>0</v>
      </c>
      <c r="U25" s="138">
        <f>T25*F25</f>
        <v>0</v>
      </c>
      <c r="V25" s="137">
        <v>0</v>
      </c>
      <c r="W25" s="138">
        <f>V25*F25</f>
        <v>0</v>
      </c>
      <c r="X25" s="137">
        <v>0</v>
      </c>
      <c r="Y25" s="138">
        <f>X25*F25</f>
        <v>0</v>
      </c>
      <c r="Z25" s="137">
        <v>0</v>
      </c>
      <c r="AA25" s="138">
        <f>Z25*F25</f>
        <v>0</v>
      </c>
      <c r="AB25" s="137">
        <v>0</v>
      </c>
      <c r="AC25" s="138">
        <f>AB25*F25</f>
        <v>0</v>
      </c>
      <c r="AD25" s="137">
        <v>200</v>
      </c>
      <c r="AE25" s="138">
        <f>AD25*F25</f>
        <v>1180</v>
      </c>
      <c r="AF25" s="137">
        <v>0</v>
      </c>
      <c r="AG25" s="138">
        <f>AF25*F25</f>
        <v>0</v>
      </c>
      <c r="AH25" s="137">
        <v>0</v>
      </c>
      <c r="AI25" s="138">
        <f>AH25*F25</f>
        <v>0</v>
      </c>
      <c r="AJ25" s="137">
        <v>0</v>
      </c>
      <c r="AK25" s="138">
        <f>AJ25*F25</f>
        <v>0</v>
      </c>
      <c r="AL25" s="34">
        <v>0</v>
      </c>
      <c r="AM25" s="39">
        <f>AL25*F25</f>
        <v>0</v>
      </c>
      <c r="AN25" s="34">
        <v>0</v>
      </c>
      <c r="AO25" s="39">
        <f>AN25*F25</f>
        <v>0</v>
      </c>
      <c r="AP25" s="34">
        <v>0</v>
      </c>
      <c r="AQ25" s="39">
        <f>AP25*F25</f>
        <v>0</v>
      </c>
    </row>
    <row r="26" spans="1:43" ht="28.8" x14ac:dyDescent="0.3">
      <c r="A26" s="142">
        <v>1956</v>
      </c>
      <c r="B26" s="103" t="s">
        <v>1849</v>
      </c>
      <c r="C26" s="137" t="s">
        <v>66</v>
      </c>
      <c r="D26" s="100" t="s">
        <v>1825</v>
      </c>
      <c r="E26" s="100" t="s">
        <v>1825</v>
      </c>
      <c r="F26" s="143">
        <v>7.35</v>
      </c>
      <c r="G26" s="143">
        <v>4483.5</v>
      </c>
      <c r="H26" s="137">
        <v>0</v>
      </c>
      <c r="I26" s="138">
        <f t="shared" si="0"/>
        <v>0</v>
      </c>
      <c r="J26" s="137">
        <v>200</v>
      </c>
      <c r="K26" s="138">
        <f t="shared" si="1"/>
        <v>1470</v>
      </c>
      <c r="L26" s="137">
        <v>0</v>
      </c>
      <c r="M26" s="138">
        <f t="shared" si="2"/>
        <v>0</v>
      </c>
      <c r="N26" s="137">
        <v>10</v>
      </c>
      <c r="O26" s="136">
        <f>N26*F26</f>
        <v>73.5</v>
      </c>
      <c r="P26" s="137">
        <v>0</v>
      </c>
      <c r="Q26" s="138">
        <f>P26*F26</f>
        <v>0</v>
      </c>
      <c r="R26" s="137">
        <v>300</v>
      </c>
      <c r="S26" s="138">
        <f>R26*F26</f>
        <v>2205</v>
      </c>
      <c r="T26" s="137">
        <v>0</v>
      </c>
      <c r="U26" s="138">
        <f>T26*F26</f>
        <v>0</v>
      </c>
      <c r="V26" s="137">
        <v>0</v>
      </c>
      <c r="W26" s="138">
        <f>V26*F26</f>
        <v>0</v>
      </c>
      <c r="X26" s="137">
        <v>0</v>
      </c>
      <c r="Y26" s="138">
        <f>X26*F26</f>
        <v>0</v>
      </c>
      <c r="Z26" s="137">
        <v>0</v>
      </c>
      <c r="AA26" s="138">
        <f>Z26*F26</f>
        <v>0</v>
      </c>
      <c r="AB26" s="137">
        <v>0</v>
      </c>
      <c r="AC26" s="138">
        <f>AB26*F26</f>
        <v>0</v>
      </c>
      <c r="AD26" s="137">
        <v>100</v>
      </c>
      <c r="AE26" s="138">
        <f>AD26*F26</f>
        <v>735</v>
      </c>
      <c r="AF26" s="137">
        <v>0</v>
      </c>
      <c r="AG26" s="138">
        <f>AF26*F26</f>
        <v>0</v>
      </c>
      <c r="AH26" s="137">
        <v>0</v>
      </c>
      <c r="AI26" s="138">
        <f>AH26*F26</f>
        <v>0</v>
      </c>
      <c r="AJ26" s="137">
        <v>0</v>
      </c>
      <c r="AK26" s="138">
        <f>AJ26*F26</f>
        <v>0</v>
      </c>
      <c r="AL26" s="34">
        <v>0</v>
      </c>
      <c r="AM26" s="39">
        <f>AL26*F26</f>
        <v>0</v>
      </c>
      <c r="AN26" s="34">
        <v>0</v>
      </c>
      <c r="AO26" s="39">
        <f>AN26*F26</f>
        <v>0</v>
      </c>
      <c r="AP26" s="34">
        <v>0</v>
      </c>
      <c r="AQ26" s="39">
        <f>AP26*F26</f>
        <v>0</v>
      </c>
    </row>
    <row r="27" spans="1:43" ht="43.2" x14ac:dyDescent="0.3">
      <c r="A27" s="142">
        <v>1957</v>
      </c>
      <c r="B27" s="103" t="s">
        <v>1850</v>
      </c>
      <c r="C27" s="137" t="s">
        <v>66</v>
      </c>
      <c r="D27" s="100" t="s">
        <v>1825</v>
      </c>
      <c r="E27" s="100" t="s">
        <v>1825</v>
      </c>
      <c r="F27" s="143">
        <v>5.9</v>
      </c>
      <c r="G27" s="143">
        <v>59</v>
      </c>
      <c r="H27" s="137">
        <v>0</v>
      </c>
      <c r="I27" s="138">
        <f t="shared" si="0"/>
        <v>0</v>
      </c>
      <c r="J27" s="137">
        <v>0</v>
      </c>
      <c r="K27" s="138">
        <f t="shared" si="1"/>
        <v>0</v>
      </c>
      <c r="L27" s="137">
        <v>0</v>
      </c>
      <c r="M27" s="138">
        <f t="shared" si="2"/>
        <v>0</v>
      </c>
      <c r="N27" s="137">
        <v>10</v>
      </c>
      <c r="O27" s="136">
        <f>N27*F27</f>
        <v>59</v>
      </c>
      <c r="P27" s="137">
        <v>0</v>
      </c>
      <c r="Q27" s="138">
        <f>P27*F27</f>
        <v>0</v>
      </c>
      <c r="R27" s="137">
        <v>0</v>
      </c>
      <c r="S27" s="138">
        <f>R27*F27</f>
        <v>0</v>
      </c>
      <c r="T27" s="137">
        <v>0</v>
      </c>
      <c r="U27" s="138">
        <f>T27*F27</f>
        <v>0</v>
      </c>
      <c r="V27" s="137">
        <v>0</v>
      </c>
      <c r="W27" s="138">
        <f>V27*F27</f>
        <v>0</v>
      </c>
      <c r="X27" s="137">
        <v>0</v>
      </c>
      <c r="Y27" s="138">
        <f>X27*F27</f>
        <v>0</v>
      </c>
      <c r="Z27" s="137">
        <v>0</v>
      </c>
      <c r="AA27" s="138">
        <f>Z27*F27</f>
        <v>0</v>
      </c>
      <c r="AB27" s="137">
        <v>0</v>
      </c>
      <c r="AC27" s="138">
        <f>AB27*F27</f>
        <v>0</v>
      </c>
      <c r="AD27" s="137">
        <v>0</v>
      </c>
      <c r="AE27" s="138">
        <f>AD27*F27</f>
        <v>0</v>
      </c>
      <c r="AF27" s="137">
        <v>0</v>
      </c>
      <c r="AG27" s="138">
        <f>AF27*F27</f>
        <v>0</v>
      </c>
      <c r="AH27" s="137">
        <v>0</v>
      </c>
      <c r="AI27" s="138">
        <f>AH27*F27</f>
        <v>0</v>
      </c>
      <c r="AJ27" s="137">
        <v>0</v>
      </c>
      <c r="AK27" s="138">
        <f>AJ27*F27</f>
        <v>0</v>
      </c>
      <c r="AL27" s="34">
        <v>0</v>
      </c>
      <c r="AM27" s="39">
        <f>AL27*F27</f>
        <v>0</v>
      </c>
      <c r="AN27" s="34">
        <v>0</v>
      </c>
      <c r="AO27" s="39">
        <f>AN27*F27</f>
        <v>0</v>
      </c>
      <c r="AP27" s="34">
        <v>0</v>
      </c>
      <c r="AQ27" s="39">
        <f>AP27*F27</f>
        <v>0</v>
      </c>
    </row>
    <row r="28" spans="1:43" ht="28.8" x14ac:dyDescent="0.3">
      <c r="A28" s="142">
        <v>1958</v>
      </c>
      <c r="B28" s="103" t="s">
        <v>1851</v>
      </c>
      <c r="C28" s="137" t="s">
        <v>66</v>
      </c>
      <c r="D28" s="100" t="s">
        <v>1825</v>
      </c>
      <c r="E28" s="100" t="s">
        <v>1825</v>
      </c>
      <c r="F28" s="143">
        <v>4.9000000000000004</v>
      </c>
      <c r="G28" s="143">
        <v>3969</v>
      </c>
      <c r="H28" s="137">
        <v>0</v>
      </c>
      <c r="I28" s="138">
        <f t="shared" si="0"/>
        <v>0</v>
      </c>
      <c r="J28" s="137">
        <v>200</v>
      </c>
      <c r="K28" s="138">
        <f t="shared" si="1"/>
        <v>980.00000000000011</v>
      </c>
      <c r="L28" s="137">
        <v>0</v>
      </c>
      <c r="M28" s="138">
        <f t="shared" si="2"/>
        <v>0</v>
      </c>
      <c r="N28" s="137">
        <v>10</v>
      </c>
      <c r="O28" s="136">
        <f>N28*F28</f>
        <v>49</v>
      </c>
      <c r="P28" s="137">
        <v>0</v>
      </c>
      <c r="Q28" s="138">
        <f>P28*F28</f>
        <v>0</v>
      </c>
      <c r="R28" s="137">
        <v>500</v>
      </c>
      <c r="S28" s="138">
        <f>R28*F28</f>
        <v>2450</v>
      </c>
      <c r="T28" s="137">
        <v>0</v>
      </c>
      <c r="U28" s="138">
        <f>T28*F28</f>
        <v>0</v>
      </c>
      <c r="V28" s="137">
        <v>0</v>
      </c>
      <c r="W28" s="138">
        <f>V28*F28</f>
        <v>0</v>
      </c>
      <c r="X28" s="137">
        <v>0</v>
      </c>
      <c r="Y28" s="138">
        <f>X28*F28</f>
        <v>0</v>
      </c>
      <c r="Z28" s="137">
        <v>0</v>
      </c>
      <c r="AA28" s="138">
        <f>Z28*F28</f>
        <v>0</v>
      </c>
      <c r="AB28" s="137">
        <v>0</v>
      </c>
      <c r="AC28" s="138">
        <f>AB28*F28</f>
        <v>0</v>
      </c>
      <c r="AD28" s="137">
        <v>100</v>
      </c>
      <c r="AE28" s="138">
        <f>AD28*F28</f>
        <v>490.00000000000006</v>
      </c>
      <c r="AF28" s="137">
        <v>0</v>
      </c>
      <c r="AG28" s="138">
        <f>AF28*F28</f>
        <v>0</v>
      </c>
      <c r="AH28" s="137">
        <v>0</v>
      </c>
      <c r="AI28" s="138">
        <f>AH28*F28</f>
        <v>0</v>
      </c>
      <c r="AJ28" s="137">
        <v>0</v>
      </c>
      <c r="AK28" s="138">
        <f>AJ28*F28</f>
        <v>0</v>
      </c>
      <c r="AL28" s="34">
        <v>0</v>
      </c>
      <c r="AM28" s="39">
        <f>AL28*F28</f>
        <v>0</v>
      </c>
      <c r="AN28" s="34">
        <v>0</v>
      </c>
      <c r="AO28" s="39">
        <f>AN28*F28</f>
        <v>0</v>
      </c>
      <c r="AP28" s="34">
        <v>0</v>
      </c>
      <c r="AQ28" s="39">
        <f>AP28*F28</f>
        <v>0</v>
      </c>
    </row>
    <row r="29" spans="1:43" ht="28.8" x14ac:dyDescent="0.3">
      <c r="A29" s="142">
        <v>1959</v>
      </c>
      <c r="B29" s="103" t="s">
        <v>1852</v>
      </c>
      <c r="C29" s="137" t="s">
        <v>66</v>
      </c>
      <c r="D29" s="100" t="s">
        <v>1825</v>
      </c>
      <c r="E29" s="100" t="s">
        <v>1825</v>
      </c>
      <c r="F29" s="143">
        <v>2.9</v>
      </c>
      <c r="G29" s="143">
        <v>1769</v>
      </c>
      <c r="H29" s="137">
        <v>0</v>
      </c>
      <c r="I29" s="138">
        <f t="shared" si="0"/>
        <v>0</v>
      </c>
      <c r="J29" s="137">
        <v>0</v>
      </c>
      <c r="K29" s="138">
        <f t="shared" si="1"/>
        <v>0</v>
      </c>
      <c r="L29" s="137">
        <v>0</v>
      </c>
      <c r="M29" s="138">
        <f t="shared" si="2"/>
        <v>0</v>
      </c>
      <c r="N29" s="137">
        <v>10</v>
      </c>
      <c r="O29" s="136">
        <f>N29*F29</f>
        <v>29</v>
      </c>
      <c r="P29" s="137">
        <v>0</v>
      </c>
      <c r="Q29" s="138">
        <f>P29*F29</f>
        <v>0</v>
      </c>
      <c r="R29" s="137">
        <v>400</v>
      </c>
      <c r="S29" s="138">
        <f>R29*F29</f>
        <v>1160</v>
      </c>
      <c r="T29" s="137">
        <v>0</v>
      </c>
      <c r="U29" s="138">
        <f>T29*F29</f>
        <v>0</v>
      </c>
      <c r="V29" s="137">
        <v>0</v>
      </c>
      <c r="W29" s="138">
        <f>V29*F29</f>
        <v>0</v>
      </c>
      <c r="X29" s="137">
        <v>0</v>
      </c>
      <c r="Y29" s="138">
        <f>X29*F29</f>
        <v>0</v>
      </c>
      <c r="Z29" s="137">
        <v>0</v>
      </c>
      <c r="AA29" s="138">
        <f>Z29*F29</f>
        <v>0</v>
      </c>
      <c r="AB29" s="137">
        <v>0</v>
      </c>
      <c r="AC29" s="138">
        <f>AB29*F29</f>
        <v>0</v>
      </c>
      <c r="AD29" s="137">
        <v>200</v>
      </c>
      <c r="AE29" s="138">
        <f>AD29*F29</f>
        <v>580</v>
      </c>
      <c r="AF29" s="137">
        <v>0</v>
      </c>
      <c r="AG29" s="138">
        <f>AF29*F29</f>
        <v>0</v>
      </c>
      <c r="AH29" s="137">
        <v>0</v>
      </c>
      <c r="AI29" s="138">
        <f>AH29*F29</f>
        <v>0</v>
      </c>
      <c r="AJ29" s="137">
        <v>0</v>
      </c>
      <c r="AK29" s="138">
        <f>AJ29*F29</f>
        <v>0</v>
      </c>
      <c r="AL29" s="34">
        <v>0</v>
      </c>
      <c r="AM29" s="39">
        <f>AL29*F29</f>
        <v>0</v>
      </c>
      <c r="AN29" s="34">
        <v>0</v>
      </c>
      <c r="AO29" s="39">
        <f>AN29*F29</f>
        <v>0</v>
      </c>
      <c r="AP29" s="34">
        <v>0</v>
      </c>
      <c r="AQ29" s="39">
        <f>AP29*F29</f>
        <v>0</v>
      </c>
    </row>
    <row r="30" spans="1:43" x14ac:dyDescent="0.3">
      <c r="A30" s="142">
        <v>1960</v>
      </c>
      <c r="B30" s="103" t="s">
        <v>1853</v>
      </c>
      <c r="C30" s="137" t="s">
        <v>66</v>
      </c>
      <c r="D30" s="100" t="s">
        <v>1825</v>
      </c>
      <c r="E30" s="100" t="s">
        <v>1825</v>
      </c>
      <c r="F30" s="143">
        <v>8.1</v>
      </c>
      <c r="G30" s="143">
        <v>6561</v>
      </c>
      <c r="H30" s="137">
        <v>0</v>
      </c>
      <c r="I30" s="138">
        <f t="shared" si="0"/>
        <v>0</v>
      </c>
      <c r="J30" s="137">
        <v>500</v>
      </c>
      <c r="K30" s="138">
        <f t="shared" si="1"/>
        <v>4050</v>
      </c>
      <c r="L30" s="137">
        <v>0</v>
      </c>
      <c r="M30" s="138">
        <f t="shared" si="2"/>
        <v>0</v>
      </c>
      <c r="N30" s="137">
        <v>10</v>
      </c>
      <c r="O30" s="136">
        <f>N30*F30</f>
        <v>81</v>
      </c>
      <c r="P30" s="137">
        <v>0</v>
      </c>
      <c r="Q30" s="138">
        <f>P30*F30</f>
        <v>0</v>
      </c>
      <c r="R30" s="137">
        <v>100</v>
      </c>
      <c r="S30" s="138">
        <f>R30*F30</f>
        <v>810</v>
      </c>
      <c r="T30" s="137">
        <v>0</v>
      </c>
      <c r="U30" s="138">
        <f>T30*F30</f>
        <v>0</v>
      </c>
      <c r="V30" s="137">
        <v>0</v>
      </c>
      <c r="W30" s="138">
        <f>V30*F30</f>
        <v>0</v>
      </c>
      <c r="X30" s="137">
        <v>0</v>
      </c>
      <c r="Y30" s="138">
        <f>X30*F30</f>
        <v>0</v>
      </c>
      <c r="Z30" s="137">
        <v>0</v>
      </c>
      <c r="AA30" s="138">
        <f>Z30*F30</f>
        <v>0</v>
      </c>
      <c r="AB30" s="137">
        <v>0</v>
      </c>
      <c r="AC30" s="138">
        <f>AB30*F30</f>
        <v>0</v>
      </c>
      <c r="AD30" s="137">
        <v>200</v>
      </c>
      <c r="AE30" s="138">
        <f>AD30*F30</f>
        <v>1620</v>
      </c>
      <c r="AF30" s="137">
        <v>0</v>
      </c>
      <c r="AG30" s="138">
        <f>AF30*F30</f>
        <v>0</v>
      </c>
      <c r="AH30" s="137">
        <v>0</v>
      </c>
      <c r="AI30" s="138">
        <f>AH30*F30</f>
        <v>0</v>
      </c>
      <c r="AJ30" s="137">
        <v>0</v>
      </c>
      <c r="AK30" s="138">
        <f>AJ30*F30</f>
        <v>0</v>
      </c>
      <c r="AL30" s="34">
        <v>0</v>
      </c>
      <c r="AM30" s="39">
        <f>AL30*F30</f>
        <v>0</v>
      </c>
      <c r="AN30" s="34">
        <v>0</v>
      </c>
      <c r="AO30" s="39">
        <f>AN30*F30</f>
        <v>0</v>
      </c>
      <c r="AP30" s="34">
        <v>0</v>
      </c>
      <c r="AQ30" s="39">
        <f>AP30*F30</f>
        <v>0</v>
      </c>
    </row>
    <row r="31" spans="1:43" ht="100.8" x14ac:dyDescent="0.3">
      <c r="A31" s="142">
        <v>1961</v>
      </c>
      <c r="B31" s="103" t="s">
        <v>1854</v>
      </c>
      <c r="C31" s="137" t="s">
        <v>66</v>
      </c>
      <c r="D31" s="100" t="s">
        <v>1825</v>
      </c>
      <c r="E31" s="100" t="s">
        <v>1825</v>
      </c>
      <c r="F31" s="143">
        <v>0.3</v>
      </c>
      <c r="G31" s="143">
        <v>4500</v>
      </c>
      <c r="H31" s="137">
        <v>0</v>
      </c>
      <c r="I31" s="138">
        <f t="shared" si="0"/>
        <v>0</v>
      </c>
      <c r="J31" s="137">
        <v>15000</v>
      </c>
      <c r="K31" s="138">
        <f t="shared" si="1"/>
        <v>4500</v>
      </c>
      <c r="L31" s="137">
        <v>0</v>
      </c>
      <c r="M31" s="138">
        <f t="shared" si="2"/>
        <v>0</v>
      </c>
      <c r="N31" s="137">
        <v>0</v>
      </c>
      <c r="O31" s="136">
        <f>N31*F31</f>
        <v>0</v>
      </c>
      <c r="P31" s="137">
        <v>0</v>
      </c>
      <c r="Q31" s="138">
        <f>P31*F31</f>
        <v>0</v>
      </c>
      <c r="R31" s="137">
        <v>0</v>
      </c>
      <c r="S31" s="138">
        <f>R31*F31</f>
        <v>0</v>
      </c>
      <c r="T31" s="137">
        <v>0</v>
      </c>
      <c r="U31" s="138">
        <f>T31*F31</f>
        <v>0</v>
      </c>
      <c r="V31" s="137">
        <v>0</v>
      </c>
      <c r="W31" s="138">
        <f>V31*F31</f>
        <v>0</v>
      </c>
      <c r="X31" s="137">
        <v>0</v>
      </c>
      <c r="Y31" s="138">
        <f>X31*F31</f>
        <v>0</v>
      </c>
      <c r="Z31" s="137">
        <v>0</v>
      </c>
      <c r="AA31" s="138">
        <f>Z31*F31</f>
        <v>0</v>
      </c>
      <c r="AB31" s="137">
        <v>0</v>
      </c>
      <c r="AC31" s="138">
        <f>AB31*F31</f>
        <v>0</v>
      </c>
      <c r="AD31" s="137">
        <v>0</v>
      </c>
      <c r="AE31" s="138">
        <f>AD31*F31</f>
        <v>0</v>
      </c>
      <c r="AF31" s="137">
        <v>0</v>
      </c>
      <c r="AG31" s="138">
        <f>AF31*F31</f>
        <v>0</v>
      </c>
      <c r="AH31" s="137">
        <v>0</v>
      </c>
      <c r="AI31" s="138">
        <f>AH31*F31</f>
        <v>0</v>
      </c>
      <c r="AJ31" s="137">
        <v>0</v>
      </c>
      <c r="AK31" s="138">
        <f>AJ31*F31</f>
        <v>0</v>
      </c>
      <c r="AL31" s="34">
        <v>0</v>
      </c>
      <c r="AM31" s="39">
        <f>AL31*F31</f>
        <v>0</v>
      </c>
      <c r="AN31" s="34">
        <v>0</v>
      </c>
      <c r="AO31" s="39">
        <f>AN31*F31</f>
        <v>0</v>
      </c>
      <c r="AP31" s="34">
        <v>0</v>
      </c>
      <c r="AQ31" s="39">
        <f>AP31*F31</f>
        <v>0</v>
      </c>
    </row>
    <row r="32" spans="1:43" x14ac:dyDescent="0.3">
      <c r="A32" s="142">
        <v>1962</v>
      </c>
      <c r="B32" s="103" t="s">
        <v>1855</v>
      </c>
      <c r="C32" s="137" t="s">
        <v>66</v>
      </c>
      <c r="D32" s="100" t="s">
        <v>1825</v>
      </c>
      <c r="E32" s="100" t="s">
        <v>1825</v>
      </c>
      <c r="F32" s="143">
        <v>0.35</v>
      </c>
      <c r="G32" s="143">
        <v>1750</v>
      </c>
      <c r="H32" s="137">
        <v>0</v>
      </c>
      <c r="I32" s="138">
        <f t="shared" si="0"/>
        <v>0</v>
      </c>
      <c r="J32" s="137">
        <v>0</v>
      </c>
      <c r="K32" s="138">
        <f t="shared" si="1"/>
        <v>0</v>
      </c>
      <c r="L32" s="137">
        <v>0</v>
      </c>
      <c r="M32" s="138">
        <f t="shared" si="2"/>
        <v>0</v>
      </c>
      <c r="N32" s="137">
        <v>0</v>
      </c>
      <c r="O32" s="136">
        <f>N32*F32</f>
        <v>0</v>
      </c>
      <c r="P32" s="137">
        <v>5000</v>
      </c>
      <c r="Q32" s="138">
        <f>P32*F32</f>
        <v>1750</v>
      </c>
      <c r="R32" s="137">
        <v>0</v>
      </c>
      <c r="S32" s="138">
        <f>R32*F32</f>
        <v>0</v>
      </c>
      <c r="T32" s="137">
        <v>0</v>
      </c>
      <c r="U32" s="138">
        <f>T32*F32</f>
        <v>0</v>
      </c>
      <c r="V32" s="137">
        <v>0</v>
      </c>
      <c r="W32" s="138">
        <f>V32*F32</f>
        <v>0</v>
      </c>
      <c r="X32" s="137">
        <v>0</v>
      </c>
      <c r="Y32" s="138">
        <f>X32*F32</f>
        <v>0</v>
      </c>
      <c r="Z32" s="137">
        <v>0</v>
      </c>
      <c r="AA32" s="138">
        <f>Z32*F32</f>
        <v>0</v>
      </c>
      <c r="AB32" s="137">
        <v>0</v>
      </c>
      <c r="AC32" s="138">
        <f>AB32*F32</f>
        <v>0</v>
      </c>
      <c r="AD32" s="137">
        <v>0</v>
      </c>
      <c r="AE32" s="138">
        <f>AD32*F32</f>
        <v>0</v>
      </c>
      <c r="AF32" s="137">
        <v>0</v>
      </c>
      <c r="AG32" s="138">
        <f>AF32*F32</f>
        <v>0</v>
      </c>
      <c r="AH32" s="137">
        <v>0</v>
      </c>
      <c r="AI32" s="138">
        <f>AH32*F32</f>
        <v>0</v>
      </c>
      <c r="AJ32" s="137">
        <v>0</v>
      </c>
      <c r="AK32" s="138">
        <f>AJ32*F32</f>
        <v>0</v>
      </c>
      <c r="AL32" s="34">
        <v>0</v>
      </c>
      <c r="AM32" s="39">
        <f>AL32*F32</f>
        <v>0</v>
      </c>
      <c r="AN32" s="34">
        <v>0</v>
      </c>
      <c r="AO32" s="39">
        <f>AN32*F32</f>
        <v>0</v>
      </c>
      <c r="AP32" s="34">
        <v>0</v>
      </c>
      <c r="AQ32" s="39">
        <f>AP32*F32</f>
        <v>0</v>
      </c>
    </row>
    <row r="33" spans="1:43" x14ac:dyDescent="0.3">
      <c r="A33" s="142">
        <v>1963</v>
      </c>
      <c r="B33" s="103" t="s">
        <v>1856</v>
      </c>
      <c r="C33" s="137" t="s">
        <v>66</v>
      </c>
      <c r="D33" s="100" t="s">
        <v>1825</v>
      </c>
      <c r="E33" s="100" t="s">
        <v>1825</v>
      </c>
      <c r="F33" s="143">
        <v>0.35</v>
      </c>
      <c r="G33" s="143">
        <v>1470</v>
      </c>
      <c r="H33" s="137">
        <v>0</v>
      </c>
      <c r="I33" s="138">
        <f t="shared" si="0"/>
        <v>0</v>
      </c>
      <c r="J33" s="137">
        <v>500</v>
      </c>
      <c r="K33" s="138">
        <f t="shared" si="1"/>
        <v>175</v>
      </c>
      <c r="L33" s="137">
        <v>0</v>
      </c>
      <c r="M33" s="138">
        <f t="shared" si="2"/>
        <v>0</v>
      </c>
      <c r="N33" s="137">
        <v>1000</v>
      </c>
      <c r="O33" s="136">
        <f>N33*F33</f>
        <v>350</v>
      </c>
      <c r="P33" s="137">
        <v>0</v>
      </c>
      <c r="Q33" s="138">
        <f>P33*F33</f>
        <v>0</v>
      </c>
      <c r="R33" s="137">
        <v>2000</v>
      </c>
      <c r="S33" s="138">
        <f>R33*F33</f>
        <v>700</v>
      </c>
      <c r="T33" s="137">
        <v>0</v>
      </c>
      <c r="U33" s="138">
        <f>T33*F33</f>
        <v>0</v>
      </c>
      <c r="V33" s="137">
        <v>0</v>
      </c>
      <c r="W33" s="138">
        <f>V33*F33</f>
        <v>0</v>
      </c>
      <c r="X33" s="137">
        <v>0</v>
      </c>
      <c r="Y33" s="138">
        <f>X33*F33</f>
        <v>0</v>
      </c>
      <c r="Z33" s="137">
        <v>0</v>
      </c>
      <c r="AA33" s="138">
        <f>Z33*F33</f>
        <v>0</v>
      </c>
      <c r="AB33" s="137">
        <v>0</v>
      </c>
      <c r="AC33" s="138">
        <f>AB33*F33</f>
        <v>0</v>
      </c>
      <c r="AD33" s="137">
        <v>500</v>
      </c>
      <c r="AE33" s="138">
        <f>AD33*F33</f>
        <v>175</v>
      </c>
      <c r="AF33" s="137">
        <v>200</v>
      </c>
      <c r="AG33" s="138">
        <f>AF33*F33</f>
        <v>70</v>
      </c>
      <c r="AH33" s="137">
        <v>0</v>
      </c>
      <c r="AI33" s="138">
        <f>AH33*F33</f>
        <v>0</v>
      </c>
      <c r="AJ33" s="137">
        <v>0</v>
      </c>
      <c r="AK33" s="138">
        <f>AJ33*F33</f>
        <v>0</v>
      </c>
      <c r="AL33" s="34">
        <v>0</v>
      </c>
      <c r="AM33" s="39">
        <f>AL33*F33</f>
        <v>0</v>
      </c>
      <c r="AN33" s="34">
        <v>0</v>
      </c>
      <c r="AO33" s="39">
        <f>AN33*F33</f>
        <v>0</v>
      </c>
      <c r="AP33" s="34">
        <v>0</v>
      </c>
      <c r="AQ33" s="39">
        <f>AP33*F33</f>
        <v>0</v>
      </c>
    </row>
    <row r="34" spans="1:43" ht="28.8" x14ac:dyDescent="0.3">
      <c r="A34" s="142">
        <v>1964</v>
      </c>
      <c r="B34" s="103" t="s">
        <v>1857</v>
      </c>
      <c r="C34" s="137" t="s">
        <v>66</v>
      </c>
      <c r="D34" s="100" t="s">
        <v>1825</v>
      </c>
      <c r="E34" s="100" t="s">
        <v>1825</v>
      </c>
      <c r="F34" s="143">
        <v>5.0199999999999996</v>
      </c>
      <c r="G34" s="143">
        <v>12550</v>
      </c>
      <c r="H34" s="137">
        <v>0</v>
      </c>
      <c r="I34" s="138">
        <f t="shared" si="0"/>
        <v>0</v>
      </c>
      <c r="J34" s="137">
        <v>300</v>
      </c>
      <c r="K34" s="138">
        <f t="shared" si="1"/>
        <v>1505.9999999999998</v>
      </c>
      <c r="L34" s="137">
        <v>0</v>
      </c>
      <c r="M34" s="138">
        <f t="shared" si="2"/>
        <v>0</v>
      </c>
      <c r="N34" s="137">
        <v>0</v>
      </c>
      <c r="O34" s="136">
        <f>N34*F34</f>
        <v>0</v>
      </c>
      <c r="P34" s="137">
        <v>0</v>
      </c>
      <c r="Q34" s="138">
        <f>P34*F34</f>
        <v>0</v>
      </c>
      <c r="R34" s="137">
        <v>1200</v>
      </c>
      <c r="S34" s="138">
        <f>R34*F34</f>
        <v>6023.9999999999991</v>
      </c>
      <c r="T34" s="137">
        <v>0</v>
      </c>
      <c r="U34" s="138">
        <f>T34*F34</f>
        <v>0</v>
      </c>
      <c r="V34" s="137">
        <v>0</v>
      </c>
      <c r="W34" s="138">
        <f>V34*F34</f>
        <v>0</v>
      </c>
      <c r="X34" s="137">
        <v>0</v>
      </c>
      <c r="Y34" s="138">
        <f>X34*F34</f>
        <v>0</v>
      </c>
      <c r="Z34" s="137">
        <v>0</v>
      </c>
      <c r="AA34" s="138">
        <f>Z34*F34</f>
        <v>0</v>
      </c>
      <c r="AB34" s="137">
        <v>0</v>
      </c>
      <c r="AC34" s="138">
        <f>AB34*F34</f>
        <v>0</v>
      </c>
      <c r="AD34" s="137">
        <v>1000</v>
      </c>
      <c r="AE34" s="138">
        <f>AD34*F34</f>
        <v>5020</v>
      </c>
      <c r="AF34" s="137">
        <v>0</v>
      </c>
      <c r="AG34" s="138">
        <f>AF34*F34</f>
        <v>0</v>
      </c>
      <c r="AH34" s="137">
        <v>0</v>
      </c>
      <c r="AI34" s="138">
        <f>AH34*F34</f>
        <v>0</v>
      </c>
      <c r="AJ34" s="137">
        <v>0</v>
      </c>
      <c r="AK34" s="138">
        <f>AJ34*F34</f>
        <v>0</v>
      </c>
      <c r="AL34" s="34">
        <v>0</v>
      </c>
      <c r="AM34" s="39">
        <f>AL34*F34</f>
        <v>0</v>
      </c>
      <c r="AN34" s="34">
        <v>0</v>
      </c>
      <c r="AO34" s="39">
        <f>AN34*F34</f>
        <v>0</v>
      </c>
      <c r="AP34" s="34">
        <v>0</v>
      </c>
      <c r="AQ34" s="39">
        <f>AP34*F34</f>
        <v>0</v>
      </c>
    </row>
    <row r="35" spans="1:43" ht="28.8" x14ac:dyDescent="0.3">
      <c r="A35" s="142">
        <v>1965</v>
      </c>
      <c r="B35" s="103" t="s">
        <v>1858</v>
      </c>
      <c r="C35" s="137" t="s">
        <v>66</v>
      </c>
      <c r="D35" s="100" t="s">
        <v>1825</v>
      </c>
      <c r="E35" s="100" t="s">
        <v>1825</v>
      </c>
      <c r="F35" s="143">
        <v>4.28</v>
      </c>
      <c r="G35" s="143">
        <v>22898</v>
      </c>
      <c r="H35" s="137">
        <v>0</v>
      </c>
      <c r="I35" s="138">
        <f t="shared" si="0"/>
        <v>0</v>
      </c>
      <c r="J35" s="137">
        <v>50</v>
      </c>
      <c r="K35" s="138">
        <f t="shared" si="1"/>
        <v>214</v>
      </c>
      <c r="L35" s="137">
        <v>4000</v>
      </c>
      <c r="M35" s="138">
        <f t="shared" si="2"/>
        <v>17120</v>
      </c>
      <c r="N35" s="137">
        <v>50</v>
      </c>
      <c r="O35" s="136">
        <f>N35*F35</f>
        <v>214</v>
      </c>
      <c r="P35" s="137">
        <v>0</v>
      </c>
      <c r="Q35" s="138">
        <f>P35*F35</f>
        <v>0</v>
      </c>
      <c r="R35" s="137">
        <v>1000</v>
      </c>
      <c r="S35" s="138">
        <f>R35*F35</f>
        <v>4280</v>
      </c>
      <c r="T35" s="137">
        <v>0</v>
      </c>
      <c r="U35" s="138">
        <f>T35*F35</f>
        <v>0</v>
      </c>
      <c r="V35" s="137">
        <v>0</v>
      </c>
      <c r="W35" s="138">
        <f>V35*F35</f>
        <v>0</v>
      </c>
      <c r="X35" s="137">
        <v>0</v>
      </c>
      <c r="Y35" s="138">
        <f>X35*F35</f>
        <v>0</v>
      </c>
      <c r="Z35" s="137">
        <v>0</v>
      </c>
      <c r="AA35" s="138">
        <f>Z35*F35</f>
        <v>0</v>
      </c>
      <c r="AB35" s="137">
        <v>0</v>
      </c>
      <c r="AC35" s="138">
        <f>AB35*F35</f>
        <v>0</v>
      </c>
      <c r="AD35" s="137">
        <v>250</v>
      </c>
      <c r="AE35" s="138">
        <f>AD35*F35</f>
        <v>1070</v>
      </c>
      <c r="AF35" s="137">
        <v>0</v>
      </c>
      <c r="AG35" s="138">
        <f>AF35*F35</f>
        <v>0</v>
      </c>
      <c r="AH35" s="137">
        <v>0</v>
      </c>
      <c r="AI35" s="138">
        <f>AH35*F35</f>
        <v>0</v>
      </c>
      <c r="AJ35" s="137">
        <v>0</v>
      </c>
      <c r="AK35" s="138">
        <f>AJ35*F35</f>
        <v>0</v>
      </c>
      <c r="AL35" s="34">
        <v>0</v>
      </c>
      <c r="AM35" s="39">
        <f>AL35*F35</f>
        <v>0</v>
      </c>
      <c r="AN35" s="34">
        <v>0</v>
      </c>
      <c r="AO35" s="39">
        <f>AN35*F35</f>
        <v>0</v>
      </c>
      <c r="AP35" s="34">
        <v>0</v>
      </c>
      <c r="AQ35" s="39">
        <f>AP35*F35</f>
        <v>0</v>
      </c>
    </row>
    <row r="36" spans="1:43" ht="43.2" x14ac:dyDescent="0.3">
      <c r="A36" s="142">
        <v>1966</v>
      </c>
      <c r="B36" s="103" t="s">
        <v>1859</v>
      </c>
      <c r="C36" s="137" t="s">
        <v>66</v>
      </c>
      <c r="D36" s="100" t="s">
        <v>1825</v>
      </c>
      <c r="E36" s="100" t="s">
        <v>1825</v>
      </c>
      <c r="F36" s="143">
        <v>4</v>
      </c>
      <c r="G36" s="143">
        <v>80000</v>
      </c>
      <c r="H36" s="137">
        <v>0</v>
      </c>
      <c r="I36" s="138">
        <f t="shared" si="0"/>
        <v>0</v>
      </c>
      <c r="J36" s="137">
        <v>0</v>
      </c>
      <c r="K36" s="138">
        <f t="shared" si="1"/>
        <v>0</v>
      </c>
      <c r="L36" s="137">
        <v>0</v>
      </c>
      <c r="M36" s="138">
        <f t="shared" si="2"/>
        <v>0</v>
      </c>
      <c r="N36" s="137">
        <v>0</v>
      </c>
      <c r="O36" s="136">
        <f>N36*F36</f>
        <v>0</v>
      </c>
      <c r="P36" s="137">
        <v>0</v>
      </c>
      <c r="Q36" s="138">
        <f>P36*F36</f>
        <v>0</v>
      </c>
      <c r="R36" s="137">
        <v>20000</v>
      </c>
      <c r="S36" s="138">
        <f>R36*F36</f>
        <v>80000</v>
      </c>
      <c r="T36" s="137">
        <v>0</v>
      </c>
      <c r="U36" s="138">
        <f>T36*F36</f>
        <v>0</v>
      </c>
      <c r="V36" s="137">
        <v>0</v>
      </c>
      <c r="W36" s="138">
        <f>V36*F36</f>
        <v>0</v>
      </c>
      <c r="X36" s="137">
        <v>0</v>
      </c>
      <c r="Y36" s="138">
        <f>X36*F36</f>
        <v>0</v>
      </c>
      <c r="Z36" s="137">
        <v>0</v>
      </c>
      <c r="AA36" s="138">
        <f>Z36*F36</f>
        <v>0</v>
      </c>
      <c r="AB36" s="137">
        <v>0</v>
      </c>
      <c r="AC36" s="138">
        <f>AB36*F36</f>
        <v>0</v>
      </c>
      <c r="AD36" s="137">
        <v>0</v>
      </c>
      <c r="AE36" s="138">
        <f>AD36*F36</f>
        <v>0</v>
      </c>
      <c r="AF36" s="137">
        <v>0</v>
      </c>
      <c r="AG36" s="138">
        <f>AF36*F36</f>
        <v>0</v>
      </c>
      <c r="AH36" s="137">
        <v>0</v>
      </c>
      <c r="AI36" s="138">
        <f>AH36*F36</f>
        <v>0</v>
      </c>
      <c r="AJ36" s="137">
        <v>0</v>
      </c>
      <c r="AK36" s="138">
        <f>AJ36*F36</f>
        <v>0</v>
      </c>
      <c r="AL36" s="34">
        <v>0</v>
      </c>
      <c r="AM36" s="39">
        <f>AL36*F36</f>
        <v>0</v>
      </c>
      <c r="AN36" s="34">
        <v>0</v>
      </c>
      <c r="AO36" s="39">
        <f>AN36*F36</f>
        <v>0</v>
      </c>
      <c r="AP36" s="34">
        <v>0</v>
      </c>
      <c r="AQ36" s="39">
        <f>AP36*F36</f>
        <v>0</v>
      </c>
    </row>
    <row r="37" spans="1:43" x14ac:dyDescent="0.3">
      <c r="A37" s="142">
        <v>1967</v>
      </c>
      <c r="B37" s="103" t="s">
        <v>1860</v>
      </c>
      <c r="C37" s="137" t="s">
        <v>66</v>
      </c>
      <c r="D37" s="100" t="s">
        <v>1825</v>
      </c>
      <c r="E37" s="100" t="s">
        <v>1825</v>
      </c>
      <c r="F37" s="143">
        <v>2.64</v>
      </c>
      <c r="G37" s="143">
        <v>11880</v>
      </c>
      <c r="H37" s="137">
        <v>0</v>
      </c>
      <c r="I37" s="138">
        <f t="shared" si="0"/>
        <v>0</v>
      </c>
      <c r="J37" s="137">
        <v>500</v>
      </c>
      <c r="K37" s="138">
        <f t="shared" si="1"/>
        <v>1320</v>
      </c>
      <c r="L37" s="137">
        <v>0</v>
      </c>
      <c r="M37" s="138">
        <f t="shared" si="2"/>
        <v>0</v>
      </c>
      <c r="N37" s="137">
        <v>1000</v>
      </c>
      <c r="O37" s="136">
        <f>N37*F37</f>
        <v>2640</v>
      </c>
      <c r="P37" s="137">
        <v>0</v>
      </c>
      <c r="Q37" s="138">
        <f>P37*F37</f>
        <v>0</v>
      </c>
      <c r="R37" s="137">
        <v>2000</v>
      </c>
      <c r="S37" s="138">
        <f>R37*F37</f>
        <v>5280</v>
      </c>
      <c r="T37" s="137">
        <v>0</v>
      </c>
      <c r="U37" s="138">
        <f>T37*F37</f>
        <v>0</v>
      </c>
      <c r="V37" s="137">
        <v>0</v>
      </c>
      <c r="W37" s="138">
        <f>V37*F37</f>
        <v>0</v>
      </c>
      <c r="X37" s="137">
        <v>0</v>
      </c>
      <c r="Y37" s="138">
        <f>X37*F37</f>
        <v>0</v>
      </c>
      <c r="Z37" s="137">
        <v>0</v>
      </c>
      <c r="AA37" s="138">
        <f>Z37*F37</f>
        <v>0</v>
      </c>
      <c r="AB37" s="137">
        <v>0</v>
      </c>
      <c r="AC37" s="138">
        <f>AB37*F37</f>
        <v>0</v>
      </c>
      <c r="AD37" s="137">
        <v>500</v>
      </c>
      <c r="AE37" s="138">
        <f>AD37*F37</f>
        <v>1320</v>
      </c>
      <c r="AF37" s="137">
        <v>0</v>
      </c>
      <c r="AG37" s="138">
        <f>AF37*F37</f>
        <v>0</v>
      </c>
      <c r="AH37" s="137">
        <v>0</v>
      </c>
      <c r="AI37" s="138">
        <f>AH37*F37</f>
        <v>0</v>
      </c>
      <c r="AJ37" s="137">
        <v>500</v>
      </c>
      <c r="AK37" s="138">
        <f>AJ37*F37</f>
        <v>1320</v>
      </c>
      <c r="AL37" s="34">
        <v>0</v>
      </c>
      <c r="AM37" s="39">
        <f>AL37*F37</f>
        <v>0</v>
      </c>
      <c r="AN37" s="34">
        <v>0</v>
      </c>
      <c r="AO37" s="39">
        <f>AN37*F37</f>
        <v>0</v>
      </c>
      <c r="AP37" s="34">
        <v>0</v>
      </c>
      <c r="AQ37" s="39">
        <f>AP37*F37</f>
        <v>0</v>
      </c>
    </row>
    <row r="38" spans="1:43" ht="28.8" x14ac:dyDescent="0.3">
      <c r="A38" s="142">
        <v>1968</v>
      </c>
      <c r="B38" s="103" t="s">
        <v>1861</v>
      </c>
      <c r="C38" s="137" t="s">
        <v>66</v>
      </c>
      <c r="D38" s="100" t="s">
        <v>1825</v>
      </c>
      <c r="E38" s="100" t="s">
        <v>1825</v>
      </c>
      <c r="F38" s="143">
        <v>2.75</v>
      </c>
      <c r="G38" s="143">
        <v>12375</v>
      </c>
      <c r="H38" s="137">
        <v>0</v>
      </c>
      <c r="I38" s="138">
        <f t="shared" si="0"/>
        <v>0</v>
      </c>
      <c r="J38" s="137">
        <v>500</v>
      </c>
      <c r="K38" s="138">
        <f t="shared" si="1"/>
        <v>1375</v>
      </c>
      <c r="L38" s="137">
        <v>0</v>
      </c>
      <c r="M38" s="138">
        <f t="shared" si="2"/>
        <v>0</v>
      </c>
      <c r="N38" s="137">
        <v>1000</v>
      </c>
      <c r="O38" s="136">
        <f>N38*F38</f>
        <v>2750</v>
      </c>
      <c r="P38" s="137">
        <v>0</v>
      </c>
      <c r="Q38" s="138">
        <f>P38*F38</f>
        <v>0</v>
      </c>
      <c r="R38" s="137">
        <v>2000</v>
      </c>
      <c r="S38" s="138">
        <f>R38*F38</f>
        <v>5500</v>
      </c>
      <c r="T38" s="137">
        <v>0</v>
      </c>
      <c r="U38" s="138">
        <f>T38*F38</f>
        <v>0</v>
      </c>
      <c r="V38" s="137">
        <v>0</v>
      </c>
      <c r="W38" s="138">
        <f>V38*F38</f>
        <v>0</v>
      </c>
      <c r="X38" s="137">
        <v>0</v>
      </c>
      <c r="Y38" s="138">
        <f>X38*F38</f>
        <v>0</v>
      </c>
      <c r="Z38" s="137">
        <v>0</v>
      </c>
      <c r="AA38" s="138">
        <f>Z38*F38</f>
        <v>0</v>
      </c>
      <c r="AB38" s="137">
        <v>0</v>
      </c>
      <c r="AC38" s="138">
        <f>AB38*F38</f>
        <v>0</v>
      </c>
      <c r="AD38" s="137">
        <v>500</v>
      </c>
      <c r="AE38" s="138">
        <f>AD38*F38</f>
        <v>1375</v>
      </c>
      <c r="AF38" s="137">
        <v>0</v>
      </c>
      <c r="AG38" s="138">
        <f>AF38*F38</f>
        <v>0</v>
      </c>
      <c r="AH38" s="137">
        <v>0</v>
      </c>
      <c r="AI38" s="138">
        <f>AH38*F38</f>
        <v>0</v>
      </c>
      <c r="AJ38" s="137">
        <v>500</v>
      </c>
      <c r="AK38" s="138">
        <f>AJ38*F38</f>
        <v>1375</v>
      </c>
      <c r="AL38" s="34">
        <v>0</v>
      </c>
      <c r="AM38" s="39">
        <f>AL38*F38</f>
        <v>0</v>
      </c>
      <c r="AN38" s="34">
        <v>0</v>
      </c>
      <c r="AO38" s="39">
        <f>AN38*F38</f>
        <v>0</v>
      </c>
      <c r="AP38" s="34">
        <v>0</v>
      </c>
      <c r="AQ38" s="39">
        <f>AP38*F38</f>
        <v>0</v>
      </c>
    </row>
    <row r="39" spans="1:43" ht="28.8" x14ac:dyDescent="0.3">
      <c r="A39" s="142">
        <v>1969</v>
      </c>
      <c r="B39" s="103" t="s">
        <v>1862</v>
      </c>
      <c r="C39" s="137" t="s">
        <v>66</v>
      </c>
      <c r="D39" s="100" t="s">
        <v>1825</v>
      </c>
      <c r="E39" s="100" t="s">
        <v>1825</v>
      </c>
      <c r="F39" s="143">
        <v>29.7</v>
      </c>
      <c r="G39" s="143">
        <v>11286</v>
      </c>
      <c r="H39" s="137">
        <v>0</v>
      </c>
      <c r="I39" s="138">
        <f t="shared" si="0"/>
        <v>0</v>
      </c>
      <c r="J39" s="137">
        <v>300</v>
      </c>
      <c r="K39" s="138">
        <f t="shared" si="1"/>
        <v>8910</v>
      </c>
      <c r="L39" s="137">
        <v>0</v>
      </c>
      <c r="M39" s="138">
        <f t="shared" si="2"/>
        <v>0</v>
      </c>
      <c r="N39" s="137">
        <v>0</v>
      </c>
      <c r="O39" s="136">
        <f>N39*F39</f>
        <v>0</v>
      </c>
      <c r="P39" s="137">
        <v>0</v>
      </c>
      <c r="Q39" s="138">
        <f>P39*F39</f>
        <v>0</v>
      </c>
      <c r="R39" s="137">
        <v>30</v>
      </c>
      <c r="S39" s="138">
        <f>R39*F39</f>
        <v>891</v>
      </c>
      <c r="T39" s="137">
        <v>0</v>
      </c>
      <c r="U39" s="138">
        <f>T39*F39</f>
        <v>0</v>
      </c>
      <c r="V39" s="137">
        <v>0</v>
      </c>
      <c r="W39" s="138">
        <f>V39*F39</f>
        <v>0</v>
      </c>
      <c r="X39" s="137">
        <v>0</v>
      </c>
      <c r="Y39" s="138">
        <f>X39*F39</f>
        <v>0</v>
      </c>
      <c r="Z39" s="137">
        <v>0</v>
      </c>
      <c r="AA39" s="138">
        <f>Z39*F39</f>
        <v>0</v>
      </c>
      <c r="AB39" s="137">
        <v>0</v>
      </c>
      <c r="AC39" s="138">
        <f>AB39*F39</f>
        <v>0</v>
      </c>
      <c r="AD39" s="137">
        <v>0</v>
      </c>
      <c r="AE39" s="138">
        <f>AD39*F39</f>
        <v>0</v>
      </c>
      <c r="AF39" s="137">
        <v>0</v>
      </c>
      <c r="AG39" s="138">
        <f>AF39*F39</f>
        <v>0</v>
      </c>
      <c r="AH39" s="137">
        <v>0</v>
      </c>
      <c r="AI39" s="138">
        <f>AH39*F39</f>
        <v>0</v>
      </c>
      <c r="AJ39" s="137">
        <v>50</v>
      </c>
      <c r="AK39" s="138">
        <f>AJ39*F39</f>
        <v>1485</v>
      </c>
      <c r="AL39" s="34">
        <v>0</v>
      </c>
      <c r="AM39" s="39">
        <f>AL39*F39</f>
        <v>0</v>
      </c>
      <c r="AN39" s="34">
        <v>0</v>
      </c>
      <c r="AO39" s="39">
        <f>AN39*F39</f>
        <v>0</v>
      </c>
      <c r="AP39" s="34">
        <v>0</v>
      </c>
      <c r="AQ39" s="39">
        <f>AP39*F39</f>
        <v>0</v>
      </c>
    </row>
    <row r="40" spans="1:43" ht="28.8" x14ac:dyDescent="0.3">
      <c r="A40" s="142">
        <v>1970</v>
      </c>
      <c r="B40" s="103" t="s">
        <v>1863</v>
      </c>
      <c r="C40" s="137" t="s">
        <v>66</v>
      </c>
      <c r="D40" s="100" t="s">
        <v>1825</v>
      </c>
      <c r="E40" s="100" t="s">
        <v>1825</v>
      </c>
      <c r="F40" s="143">
        <v>15.52</v>
      </c>
      <c r="G40" s="143">
        <v>65649.600000000006</v>
      </c>
      <c r="H40" s="137">
        <v>0</v>
      </c>
      <c r="I40" s="138">
        <f t="shared" si="0"/>
        <v>0</v>
      </c>
      <c r="J40" s="137">
        <v>300</v>
      </c>
      <c r="K40" s="138">
        <f t="shared" si="1"/>
        <v>4656</v>
      </c>
      <c r="L40" s="137">
        <v>3000</v>
      </c>
      <c r="M40" s="138">
        <f t="shared" si="2"/>
        <v>46560</v>
      </c>
      <c r="N40" s="137">
        <v>50</v>
      </c>
      <c r="O40" s="136">
        <f>N40*F40</f>
        <v>776</v>
      </c>
      <c r="P40" s="137">
        <v>0</v>
      </c>
      <c r="Q40" s="138">
        <f>P40*F40</f>
        <v>0</v>
      </c>
      <c r="R40" s="137">
        <v>300</v>
      </c>
      <c r="S40" s="138">
        <f>R40*F40</f>
        <v>4656</v>
      </c>
      <c r="T40" s="137">
        <v>0</v>
      </c>
      <c r="U40" s="138">
        <f>T40*F40</f>
        <v>0</v>
      </c>
      <c r="V40" s="137">
        <v>0</v>
      </c>
      <c r="W40" s="138">
        <f>V40*F40</f>
        <v>0</v>
      </c>
      <c r="X40" s="137">
        <v>0</v>
      </c>
      <c r="Y40" s="138">
        <f>X40*F40</f>
        <v>0</v>
      </c>
      <c r="Z40" s="137">
        <v>30</v>
      </c>
      <c r="AA40" s="138">
        <f>Z40*F40</f>
        <v>465.59999999999997</v>
      </c>
      <c r="AB40" s="137">
        <v>0</v>
      </c>
      <c r="AC40" s="138">
        <f>AB40*F40</f>
        <v>0</v>
      </c>
      <c r="AD40" s="137">
        <v>200</v>
      </c>
      <c r="AE40" s="138">
        <f>AD40*F40</f>
        <v>3104</v>
      </c>
      <c r="AF40" s="137">
        <v>0</v>
      </c>
      <c r="AG40" s="138">
        <f>AF40*F40</f>
        <v>0</v>
      </c>
      <c r="AH40" s="137">
        <v>0</v>
      </c>
      <c r="AI40" s="138">
        <f>AH40*F40</f>
        <v>0</v>
      </c>
      <c r="AJ40" s="137">
        <v>350</v>
      </c>
      <c r="AK40" s="138">
        <f>AJ40*F40</f>
        <v>5432</v>
      </c>
      <c r="AL40" s="34">
        <v>0</v>
      </c>
      <c r="AM40" s="39">
        <f>AL40*F40</f>
        <v>0</v>
      </c>
      <c r="AN40" s="34">
        <v>0</v>
      </c>
      <c r="AO40" s="39">
        <f>AN40*F40</f>
        <v>0</v>
      </c>
      <c r="AP40" s="34">
        <v>0</v>
      </c>
      <c r="AQ40" s="39">
        <f>AP40*F40</f>
        <v>0</v>
      </c>
    </row>
    <row r="41" spans="1:43" ht="43.2" x14ac:dyDescent="0.3">
      <c r="A41" s="142">
        <v>1971</v>
      </c>
      <c r="B41" s="103" t="s">
        <v>1864</v>
      </c>
      <c r="C41" s="137" t="s">
        <v>66</v>
      </c>
      <c r="D41" s="100" t="s">
        <v>1825</v>
      </c>
      <c r="E41" s="100" t="s">
        <v>1825</v>
      </c>
      <c r="F41" s="143">
        <v>4.8</v>
      </c>
      <c r="G41" s="143">
        <v>26544</v>
      </c>
      <c r="H41" s="137">
        <v>0</v>
      </c>
      <c r="I41" s="138">
        <f t="shared" si="0"/>
        <v>0</v>
      </c>
      <c r="J41" s="137">
        <v>400</v>
      </c>
      <c r="K41" s="138">
        <f t="shared" si="1"/>
        <v>1920</v>
      </c>
      <c r="L41" s="137">
        <v>5000</v>
      </c>
      <c r="M41" s="138">
        <f t="shared" si="2"/>
        <v>24000</v>
      </c>
      <c r="N41" s="137">
        <v>0</v>
      </c>
      <c r="O41" s="136">
        <f>N41*F41</f>
        <v>0</v>
      </c>
      <c r="P41" s="137">
        <v>0</v>
      </c>
      <c r="Q41" s="138">
        <f>P41*F41</f>
        <v>0</v>
      </c>
      <c r="R41" s="137">
        <v>30</v>
      </c>
      <c r="S41" s="138">
        <f>R41*F41</f>
        <v>144</v>
      </c>
      <c r="T41" s="137">
        <v>0</v>
      </c>
      <c r="U41" s="138">
        <f>T41*F41</f>
        <v>0</v>
      </c>
      <c r="V41" s="137">
        <v>0</v>
      </c>
      <c r="W41" s="138">
        <f>V41*F41</f>
        <v>0</v>
      </c>
      <c r="X41" s="137">
        <v>0</v>
      </c>
      <c r="Y41" s="138">
        <f>X41*F41</f>
        <v>0</v>
      </c>
      <c r="Z41" s="137">
        <v>0</v>
      </c>
      <c r="AA41" s="138">
        <f>Z41*F41</f>
        <v>0</v>
      </c>
      <c r="AB41" s="137">
        <v>0</v>
      </c>
      <c r="AC41" s="138">
        <f>AB41*F41</f>
        <v>0</v>
      </c>
      <c r="AD41" s="137">
        <v>100</v>
      </c>
      <c r="AE41" s="138">
        <f>AD41*F41</f>
        <v>480</v>
      </c>
      <c r="AF41" s="137">
        <v>0</v>
      </c>
      <c r="AG41" s="138">
        <f>AF41*F41</f>
        <v>0</v>
      </c>
      <c r="AH41" s="137">
        <v>0</v>
      </c>
      <c r="AI41" s="138">
        <f>AH41*F41</f>
        <v>0</v>
      </c>
      <c r="AJ41" s="137">
        <v>0</v>
      </c>
      <c r="AK41" s="138">
        <f>AJ41*F41</f>
        <v>0</v>
      </c>
      <c r="AL41" s="34">
        <v>0</v>
      </c>
      <c r="AM41" s="39">
        <f>AL41*F41</f>
        <v>0</v>
      </c>
      <c r="AN41" s="34">
        <v>0</v>
      </c>
      <c r="AO41" s="39">
        <f>AN41*F41</f>
        <v>0</v>
      </c>
      <c r="AP41" s="34">
        <v>0</v>
      </c>
      <c r="AQ41" s="39">
        <f>AP41*F41</f>
        <v>0</v>
      </c>
    </row>
    <row r="42" spans="1:43" ht="28.8" x14ac:dyDescent="0.3">
      <c r="A42" s="142">
        <v>1972</v>
      </c>
      <c r="B42" s="103" t="s">
        <v>1865</v>
      </c>
      <c r="C42" s="137" t="s">
        <v>66</v>
      </c>
      <c r="D42" s="100" t="s">
        <v>1825</v>
      </c>
      <c r="E42" s="100" t="s">
        <v>1825</v>
      </c>
      <c r="F42" s="143">
        <v>1.6</v>
      </c>
      <c r="G42" s="143">
        <v>3200</v>
      </c>
      <c r="H42" s="137">
        <v>0</v>
      </c>
      <c r="I42" s="138">
        <f t="shared" si="0"/>
        <v>0</v>
      </c>
      <c r="J42" s="137">
        <v>0</v>
      </c>
      <c r="K42" s="138">
        <f t="shared" si="1"/>
        <v>0</v>
      </c>
      <c r="L42" s="137">
        <v>0</v>
      </c>
      <c r="M42" s="138">
        <f t="shared" si="2"/>
        <v>0</v>
      </c>
      <c r="N42" s="137">
        <v>0</v>
      </c>
      <c r="O42" s="136">
        <f>N42*F42</f>
        <v>0</v>
      </c>
      <c r="P42" s="137">
        <v>0</v>
      </c>
      <c r="Q42" s="138">
        <f>P42*F42</f>
        <v>0</v>
      </c>
      <c r="R42" s="137">
        <v>2000</v>
      </c>
      <c r="S42" s="138">
        <f>R42*F42</f>
        <v>3200</v>
      </c>
      <c r="T42" s="137">
        <v>0</v>
      </c>
      <c r="U42" s="138">
        <f>T42*F42</f>
        <v>0</v>
      </c>
      <c r="V42" s="137">
        <v>0</v>
      </c>
      <c r="W42" s="138">
        <f>V42*F42</f>
        <v>0</v>
      </c>
      <c r="X42" s="137">
        <v>0</v>
      </c>
      <c r="Y42" s="138">
        <f>X42*F42</f>
        <v>0</v>
      </c>
      <c r="Z42" s="137">
        <v>0</v>
      </c>
      <c r="AA42" s="138">
        <f>Z42*F42</f>
        <v>0</v>
      </c>
      <c r="AB42" s="137">
        <v>0</v>
      </c>
      <c r="AC42" s="138">
        <f>AB42*F42</f>
        <v>0</v>
      </c>
      <c r="AD42" s="137">
        <v>0</v>
      </c>
      <c r="AE42" s="138">
        <f>AD42*F42</f>
        <v>0</v>
      </c>
      <c r="AF42" s="137">
        <v>0</v>
      </c>
      <c r="AG42" s="138">
        <f>AF42*F42</f>
        <v>0</v>
      </c>
      <c r="AH42" s="137">
        <v>0</v>
      </c>
      <c r="AI42" s="138">
        <f>AH42*F42</f>
        <v>0</v>
      </c>
      <c r="AJ42" s="137">
        <v>0</v>
      </c>
      <c r="AK42" s="138">
        <f>AJ42*F42</f>
        <v>0</v>
      </c>
      <c r="AL42" s="34">
        <v>0</v>
      </c>
      <c r="AM42" s="39">
        <f>AL42*F42</f>
        <v>0</v>
      </c>
      <c r="AN42" s="34">
        <v>0</v>
      </c>
      <c r="AO42" s="39">
        <f>AN42*F42</f>
        <v>0</v>
      </c>
      <c r="AP42" s="34">
        <v>0</v>
      </c>
      <c r="AQ42" s="39">
        <f>AP42*F42</f>
        <v>0</v>
      </c>
    </row>
    <row r="43" spans="1:43" ht="28.8" x14ac:dyDescent="0.3">
      <c r="A43" s="142">
        <v>1973</v>
      </c>
      <c r="B43" s="103" t="s">
        <v>1866</v>
      </c>
      <c r="C43" s="137" t="s">
        <v>66</v>
      </c>
      <c r="D43" s="100" t="s">
        <v>1825</v>
      </c>
      <c r="E43" s="100" t="s">
        <v>1825</v>
      </c>
      <c r="F43" s="143">
        <v>2.4</v>
      </c>
      <c r="G43" s="143">
        <v>1680</v>
      </c>
      <c r="H43" s="137">
        <v>0</v>
      </c>
      <c r="I43" s="138">
        <f t="shared" si="0"/>
        <v>0</v>
      </c>
      <c r="J43" s="137">
        <v>500</v>
      </c>
      <c r="K43" s="138">
        <f t="shared" si="1"/>
        <v>1200</v>
      </c>
      <c r="L43" s="137">
        <v>0</v>
      </c>
      <c r="M43" s="138">
        <f t="shared" si="2"/>
        <v>0</v>
      </c>
      <c r="N43" s="137">
        <v>0</v>
      </c>
      <c r="O43" s="136">
        <f>N43*F43</f>
        <v>0</v>
      </c>
      <c r="P43" s="137">
        <v>0</v>
      </c>
      <c r="Q43" s="138">
        <f>P43*F43</f>
        <v>0</v>
      </c>
      <c r="R43" s="137">
        <v>200</v>
      </c>
      <c r="S43" s="138">
        <f>R43*F43</f>
        <v>480</v>
      </c>
      <c r="T43" s="137">
        <v>0</v>
      </c>
      <c r="U43" s="138">
        <f>T43*F43</f>
        <v>0</v>
      </c>
      <c r="V43" s="137">
        <v>0</v>
      </c>
      <c r="W43" s="138">
        <f>V43*F43</f>
        <v>0</v>
      </c>
      <c r="X43" s="137">
        <v>0</v>
      </c>
      <c r="Y43" s="138">
        <f>X43*F43</f>
        <v>0</v>
      </c>
      <c r="Z43" s="137">
        <v>0</v>
      </c>
      <c r="AA43" s="138">
        <f>Z43*F43</f>
        <v>0</v>
      </c>
      <c r="AB43" s="137">
        <v>0</v>
      </c>
      <c r="AC43" s="138">
        <f>AB43*F43</f>
        <v>0</v>
      </c>
      <c r="AD43" s="137">
        <v>0</v>
      </c>
      <c r="AE43" s="138">
        <f>AD43*F43</f>
        <v>0</v>
      </c>
      <c r="AF43" s="137">
        <v>0</v>
      </c>
      <c r="AG43" s="138">
        <f>AF43*F43</f>
        <v>0</v>
      </c>
      <c r="AH43" s="137">
        <v>0</v>
      </c>
      <c r="AI43" s="138">
        <f>AH43*F43</f>
        <v>0</v>
      </c>
      <c r="AJ43" s="137">
        <v>0</v>
      </c>
      <c r="AK43" s="138">
        <f>AJ43*F43</f>
        <v>0</v>
      </c>
      <c r="AL43" s="34">
        <v>0</v>
      </c>
      <c r="AM43" s="39">
        <f>AL43*F43</f>
        <v>0</v>
      </c>
      <c r="AN43" s="34">
        <v>0</v>
      </c>
      <c r="AO43" s="39">
        <f>AN43*F43</f>
        <v>0</v>
      </c>
      <c r="AP43" s="34">
        <v>0</v>
      </c>
      <c r="AQ43" s="39">
        <f>AP43*F43</f>
        <v>0</v>
      </c>
    </row>
    <row r="44" spans="1:43" ht="28.8" x14ac:dyDescent="0.3">
      <c r="A44" s="142">
        <v>1974</v>
      </c>
      <c r="B44" s="103" t="s">
        <v>1867</v>
      </c>
      <c r="C44" s="137" t="s">
        <v>66</v>
      </c>
      <c r="D44" s="100" t="s">
        <v>1825</v>
      </c>
      <c r="E44" s="100" t="s">
        <v>1825</v>
      </c>
      <c r="F44" s="143">
        <v>1.75</v>
      </c>
      <c r="G44" s="143">
        <v>1225</v>
      </c>
      <c r="H44" s="137">
        <v>0</v>
      </c>
      <c r="I44" s="138">
        <f t="shared" si="0"/>
        <v>0</v>
      </c>
      <c r="J44" s="137">
        <v>500</v>
      </c>
      <c r="K44" s="138">
        <f t="shared" si="1"/>
        <v>875</v>
      </c>
      <c r="L44" s="137">
        <v>0</v>
      </c>
      <c r="M44" s="138">
        <f t="shared" si="2"/>
        <v>0</v>
      </c>
      <c r="N44" s="137">
        <v>0</v>
      </c>
      <c r="O44" s="136">
        <f>N44*F44</f>
        <v>0</v>
      </c>
      <c r="P44" s="137">
        <v>0</v>
      </c>
      <c r="Q44" s="138">
        <f>P44*F44</f>
        <v>0</v>
      </c>
      <c r="R44" s="137">
        <v>200</v>
      </c>
      <c r="S44" s="138">
        <f>R44*F44</f>
        <v>350</v>
      </c>
      <c r="T44" s="137">
        <v>0</v>
      </c>
      <c r="U44" s="138">
        <f>T44*F44</f>
        <v>0</v>
      </c>
      <c r="V44" s="137">
        <v>0</v>
      </c>
      <c r="W44" s="138">
        <f>V44*F44</f>
        <v>0</v>
      </c>
      <c r="X44" s="137">
        <v>0</v>
      </c>
      <c r="Y44" s="138">
        <f>X44*F44</f>
        <v>0</v>
      </c>
      <c r="Z44" s="137">
        <v>0</v>
      </c>
      <c r="AA44" s="138">
        <f>Z44*F44</f>
        <v>0</v>
      </c>
      <c r="AB44" s="137">
        <v>0</v>
      </c>
      <c r="AC44" s="138">
        <f>AB44*F44</f>
        <v>0</v>
      </c>
      <c r="AD44" s="137">
        <v>0</v>
      </c>
      <c r="AE44" s="138">
        <f>AD44*F44</f>
        <v>0</v>
      </c>
      <c r="AF44" s="137">
        <v>0</v>
      </c>
      <c r="AG44" s="138">
        <f>AF44*F44</f>
        <v>0</v>
      </c>
      <c r="AH44" s="137">
        <v>0</v>
      </c>
      <c r="AI44" s="138">
        <f>AH44*F44</f>
        <v>0</v>
      </c>
      <c r="AJ44" s="137">
        <v>0</v>
      </c>
      <c r="AK44" s="138">
        <f>AJ44*F44</f>
        <v>0</v>
      </c>
      <c r="AL44" s="34">
        <v>0</v>
      </c>
      <c r="AM44" s="39">
        <f>AL44*F44</f>
        <v>0</v>
      </c>
      <c r="AN44" s="34">
        <v>0</v>
      </c>
      <c r="AO44" s="39">
        <f>AN44*F44</f>
        <v>0</v>
      </c>
      <c r="AP44" s="34">
        <v>0</v>
      </c>
      <c r="AQ44" s="39">
        <f>AP44*F44</f>
        <v>0</v>
      </c>
    </row>
    <row r="45" spans="1:43" ht="28.8" x14ac:dyDescent="0.3">
      <c r="A45" s="142">
        <v>1975</v>
      </c>
      <c r="B45" s="103" t="s">
        <v>1868</v>
      </c>
      <c r="C45" s="137" t="s">
        <v>66</v>
      </c>
      <c r="D45" s="100" t="s">
        <v>1825</v>
      </c>
      <c r="E45" s="100" t="s">
        <v>1825</v>
      </c>
      <c r="F45" s="143">
        <v>1.45</v>
      </c>
      <c r="G45" s="143">
        <v>4350</v>
      </c>
      <c r="H45" s="137">
        <v>0</v>
      </c>
      <c r="I45" s="138">
        <f t="shared" si="0"/>
        <v>0</v>
      </c>
      <c r="J45" s="137">
        <v>500</v>
      </c>
      <c r="K45" s="138">
        <f t="shared" si="1"/>
        <v>725</v>
      </c>
      <c r="L45" s="137">
        <v>0</v>
      </c>
      <c r="M45" s="138">
        <f t="shared" si="2"/>
        <v>0</v>
      </c>
      <c r="N45" s="137">
        <v>0</v>
      </c>
      <c r="O45" s="136">
        <f>N45*F45</f>
        <v>0</v>
      </c>
      <c r="P45" s="137">
        <v>0</v>
      </c>
      <c r="Q45" s="138">
        <f>P45*F45</f>
        <v>0</v>
      </c>
      <c r="R45" s="137">
        <v>2000</v>
      </c>
      <c r="S45" s="138">
        <f>R45*F45</f>
        <v>2900</v>
      </c>
      <c r="T45" s="137">
        <v>0</v>
      </c>
      <c r="U45" s="138">
        <f>T45*F45</f>
        <v>0</v>
      </c>
      <c r="V45" s="137">
        <v>0</v>
      </c>
      <c r="W45" s="138">
        <f>V45*F45</f>
        <v>0</v>
      </c>
      <c r="X45" s="137">
        <v>0</v>
      </c>
      <c r="Y45" s="138">
        <f>X45*F45</f>
        <v>0</v>
      </c>
      <c r="Z45" s="137">
        <v>0</v>
      </c>
      <c r="AA45" s="138">
        <f>Z45*F45</f>
        <v>0</v>
      </c>
      <c r="AB45" s="137">
        <v>0</v>
      </c>
      <c r="AC45" s="138">
        <f>AB45*F45</f>
        <v>0</v>
      </c>
      <c r="AD45" s="137">
        <v>0</v>
      </c>
      <c r="AE45" s="138">
        <f>AD45*F45</f>
        <v>0</v>
      </c>
      <c r="AF45" s="137">
        <v>0</v>
      </c>
      <c r="AG45" s="138">
        <f>AF45*F45</f>
        <v>0</v>
      </c>
      <c r="AH45" s="137">
        <v>0</v>
      </c>
      <c r="AI45" s="138">
        <f>AH45*F45</f>
        <v>0</v>
      </c>
      <c r="AJ45" s="137">
        <v>500</v>
      </c>
      <c r="AK45" s="138">
        <f>AJ45*F45</f>
        <v>725</v>
      </c>
      <c r="AL45" s="34">
        <v>0</v>
      </c>
      <c r="AM45" s="39">
        <f>AL45*F45</f>
        <v>0</v>
      </c>
      <c r="AN45" s="34">
        <v>0</v>
      </c>
      <c r="AO45" s="39">
        <f>AN45*F45</f>
        <v>0</v>
      </c>
      <c r="AP45" s="34">
        <v>0</v>
      </c>
      <c r="AQ45" s="39">
        <f>AP45*F45</f>
        <v>0</v>
      </c>
    </row>
    <row r="46" spans="1:43" ht="28.8" x14ac:dyDescent="0.3">
      <c r="A46" s="142">
        <v>1976</v>
      </c>
      <c r="B46" s="103" t="s">
        <v>1869</v>
      </c>
      <c r="C46" s="137" t="s">
        <v>66</v>
      </c>
      <c r="D46" s="100" t="s">
        <v>1825</v>
      </c>
      <c r="E46" s="100" t="s">
        <v>1825</v>
      </c>
      <c r="F46" s="143">
        <v>3.3</v>
      </c>
      <c r="G46" s="143">
        <v>2310</v>
      </c>
      <c r="H46" s="137">
        <v>0</v>
      </c>
      <c r="I46" s="138">
        <f t="shared" si="0"/>
        <v>0</v>
      </c>
      <c r="J46" s="137">
        <v>500</v>
      </c>
      <c r="K46" s="138">
        <f t="shared" si="1"/>
        <v>1650</v>
      </c>
      <c r="L46" s="137">
        <v>0</v>
      </c>
      <c r="M46" s="138">
        <f t="shared" si="2"/>
        <v>0</v>
      </c>
      <c r="N46" s="137">
        <v>0</v>
      </c>
      <c r="O46" s="136">
        <f>N46*F46</f>
        <v>0</v>
      </c>
      <c r="P46" s="137">
        <v>0</v>
      </c>
      <c r="Q46" s="138">
        <f>P46*F46</f>
        <v>0</v>
      </c>
      <c r="R46" s="137">
        <v>200</v>
      </c>
      <c r="S46" s="138">
        <f>R46*F46</f>
        <v>660</v>
      </c>
      <c r="T46" s="137">
        <v>0</v>
      </c>
      <c r="U46" s="138">
        <f>T46*F46</f>
        <v>0</v>
      </c>
      <c r="V46" s="137">
        <v>0</v>
      </c>
      <c r="W46" s="138">
        <f>V46*F46</f>
        <v>0</v>
      </c>
      <c r="X46" s="137">
        <v>0</v>
      </c>
      <c r="Y46" s="138">
        <f>X46*F46</f>
        <v>0</v>
      </c>
      <c r="Z46" s="137">
        <v>0</v>
      </c>
      <c r="AA46" s="138">
        <f>Z46*F46</f>
        <v>0</v>
      </c>
      <c r="AB46" s="137">
        <v>0</v>
      </c>
      <c r="AC46" s="138">
        <f>AB46*F46</f>
        <v>0</v>
      </c>
      <c r="AD46" s="137">
        <v>0</v>
      </c>
      <c r="AE46" s="138">
        <f>AD46*F46</f>
        <v>0</v>
      </c>
      <c r="AF46" s="137">
        <v>0</v>
      </c>
      <c r="AG46" s="138">
        <f>AF46*F46</f>
        <v>0</v>
      </c>
      <c r="AH46" s="137">
        <v>0</v>
      </c>
      <c r="AI46" s="138">
        <f>AH46*F46</f>
        <v>0</v>
      </c>
      <c r="AJ46" s="137">
        <v>0</v>
      </c>
      <c r="AK46" s="138">
        <f>AJ46*F46</f>
        <v>0</v>
      </c>
      <c r="AL46" s="34">
        <v>0</v>
      </c>
      <c r="AM46" s="39">
        <f>AL46*F46</f>
        <v>0</v>
      </c>
      <c r="AN46" s="34">
        <v>0</v>
      </c>
      <c r="AO46" s="39">
        <f>AN46*F46</f>
        <v>0</v>
      </c>
      <c r="AP46" s="34">
        <v>0</v>
      </c>
      <c r="AQ46" s="39">
        <f>AP46*F46</f>
        <v>0</v>
      </c>
    </row>
    <row r="47" spans="1:43" ht="28.8" x14ac:dyDescent="0.3">
      <c r="A47" s="142">
        <v>1977</v>
      </c>
      <c r="B47" s="103" t="s">
        <v>1870</v>
      </c>
      <c r="C47" s="137" t="s">
        <v>66</v>
      </c>
      <c r="D47" s="100" t="s">
        <v>1825</v>
      </c>
      <c r="E47" s="100" t="s">
        <v>1825</v>
      </c>
      <c r="F47" s="143">
        <v>1.73</v>
      </c>
      <c r="G47" s="143">
        <v>1211</v>
      </c>
      <c r="H47" s="137">
        <v>0</v>
      </c>
      <c r="I47" s="138">
        <f t="shared" si="0"/>
        <v>0</v>
      </c>
      <c r="J47" s="137">
        <v>500</v>
      </c>
      <c r="K47" s="138">
        <f t="shared" si="1"/>
        <v>865</v>
      </c>
      <c r="L47" s="137">
        <v>0</v>
      </c>
      <c r="M47" s="138">
        <f t="shared" si="2"/>
        <v>0</v>
      </c>
      <c r="N47" s="137">
        <v>0</v>
      </c>
      <c r="O47" s="136">
        <f>N47*F47</f>
        <v>0</v>
      </c>
      <c r="P47" s="137">
        <v>0</v>
      </c>
      <c r="Q47" s="138">
        <f>P47*F47</f>
        <v>0</v>
      </c>
      <c r="R47" s="137">
        <v>200</v>
      </c>
      <c r="S47" s="138">
        <f>R47*F47</f>
        <v>346</v>
      </c>
      <c r="T47" s="137">
        <v>0</v>
      </c>
      <c r="U47" s="138">
        <f>T47*F47</f>
        <v>0</v>
      </c>
      <c r="V47" s="137">
        <v>0</v>
      </c>
      <c r="W47" s="138">
        <f>V47*F47</f>
        <v>0</v>
      </c>
      <c r="X47" s="137">
        <v>0</v>
      </c>
      <c r="Y47" s="138">
        <f>X47*F47</f>
        <v>0</v>
      </c>
      <c r="Z47" s="137">
        <v>0</v>
      </c>
      <c r="AA47" s="138">
        <f>Z47*F47</f>
        <v>0</v>
      </c>
      <c r="AB47" s="137">
        <v>0</v>
      </c>
      <c r="AC47" s="138">
        <f>AB47*F47</f>
        <v>0</v>
      </c>
      <c r="AD47" s="137">
        <v>0</v>
      </c>
      <c r="AE47" s="138">
        <f>AD47*F47</f>
        <v>0</v>
      </c>
      <c r="AF47" s="137">
        <v>0</v>
      </c>
      <c r="AG47" s="138">
        <f>AF47*F47</f>
        <v>0</v>
      </c>
      <c r="AH47" s="137">
        <v>0</v>
      </c>
      <c r="AI47" s="138">
        <f>AH47*F47</f>
        <v>0</v>
      </c>
      <c r="AJ47" s="137">
        <v>0</v>
      </c>
      <c r="AK47" s="138">
        <f>AJ47*F47</f>
        <v>0</v>
      </c>
      <c r="AL47" s="34">
        <v>0</v>
      </c>
      <c r="AM47" s="39">
        <f>AL47*F47</f>
        <v>0</v>
      </c>
      <c r="AN47" s="34">
        <v>0</v>
      </c>
      <c r="AO47" s="39">
        <f>AN47*F47</f>
        <v>0</v>
      </c>
      <c r="AP47" s="34">
        <v>0</v>
      </c>
      <c r="AQ47" s="39">
        <f>AP47*F47</f>
        <v>0</v>
      </c>
    </row>
    <row r="48" spans="1:43" ht="43.2" x14ac:dyDescent="0.3">
      <c r="A48" s="142">
        <v>1978</v>
      </c>
      <c r="B48" s="103" t="s">
        <v>1871</v>
      </c>
      <c r="C48" s="137" t="s">
        <v>66</v>
      </c>
      <c r="D48" s="100" t="s">
        <v>1825</v>
      </c>
      <c r="E48" s="100" t="s">
        <v>1825</v>
      </c>
      <c r="F48" s="143">
        <v>118</v>
      </c>
      <c r="G48" s="143">
        <v>32450</v>
      </c>
      <c r="H48" s="137">
        <v>0</v>
      </c>
      <c r="I48" s="138">
        <f t="shared" si="0"/>
        <v>0</v>
      </c>
      <c r="J48" s="137">
        <v>50</v>
      </c>
      <c r="K48" s="138">
        <f t="shared" si="1"/>
        <v>5900</v>
      </c>
      <c r="L48" s="137">
        <v>200</v>
      </c>
      <c r="M48" s="138">
        <f t="shared" si="2"/>
        <v>23600</v>
      </c>
      <c r="N48" s="137">
        <v>0</v>
      </c>
      <c r="O48" s="136">
        <f>N48*F48</f>
        <v>0</v>
      </c>
      <c r="P48" s="137">
        <v>0</v>
      </c>
      <c r="Q48" s="138">
        <f>P48*F48</f>
        <v>0</v>
      </c>
      <c r="R48" s="137">
        <v>15</v>
      </c>
      <c r="S48" s="138">
        <f>R48*F48</f>
        <v>1770</v>
      </c>
      <c r="T48" s="137">
        <v>0</v>
      </c>
      <c r="U48" s="138">
        <f>T48*F48</f>
        <v>0</v>
      </c>
      <c r="V48" s="137">
        <v>0</v>
      </c>
      <c r="W48" s="138">
        <f>V48*F48</f>
        <v>0</v>
      </c>
      <c r="X48" s="137">
        <v>0</v>
      </c>
      <c r="Y48" s="138">
        <f>X48*F48</f>
        <v>0</v>
      </c>
      <c r="Z48" s="137">
        <v>0</v>
      </c>
      <c r="AA48" s="138">
        <f>Z48*F48</f>
        <v>0</v>
      </c>
      <c r="AB48" s="137">
        <v>0</v>
      </c>
      <c r="AC48" s="138">
        <f>AB48*F48</f>
        <v>0</v>
      </c>
      <c r="AD48" s="137">
        <v>5</v>
      </c>
      <c r="AE48" s="138">
        <f>AD48*F48</f>
        <v>590</v>
      </c>
      <c r="AF48" s="137">
        <v>0</v>
      </c>
      <c r="AG48" s="138">
        <f>AF48*F48</f>
        <v>0</v>
      </c>
      <c r="AH48" s="137">
        <v>0</v>
      </c>
      <c r="AI48" s="138">
        <f>AH48*F48</f>
        <v>0</v>
      </c>
      <c r="AJ48" s="137">
        <v>5</v>
      </c>
      <c r="AK48" s="138">
        <f>AJ48*F48</f>
        <v>590</v>
      </c>
      <c r="AL48" s="34">
        <v>0</v>
      </c>
      <c r="AM48" s="39">
        <f>AL48*F48</f>
        <v>0</v>
      </c>
      <c r="AN48" s="34">
        <v>0</v>
      </c>
      <c r="AO48" s="39">
        <f>AN48*F48</f>
        <v>0</v>
      </c>
      <c r="AP48" s="34">
        <v>0</v>
      </c>
      <c r="AQ48" s="39">
        <f>AP48*F48</f>
        <v>0</v>
      </c>
    </row>
    <row r="49" spans="1:43" ht="43.2" x14ac:dyDescent="0.3">
      <c r="A49" s="142">
        <v>1979</v>
      </c>
      <c r="B49" s="103" t="s">
        <v>1872</v>
      </c>
      <c r="C49" s="137" t="s">
        <v>66</v>
      </c>
      <c r="D49" s="100" t="s">
        <v>1825</v>
      </c>
      <c r="E49" s="100" t="s">
        <v>1825</v>
      </c>
      <c r="F49" s="143">
        <v>129</v>
      </c>
      <c r="G49" s="143">
        <v>9030</v>
      </c>
      <c r="H49" s="137">
        <v>0</v>
      </c>
      <c r="I49" s="138">
        <f t="shared" si="0"/>
        <v>0</v>
      </c>
      <c r="J49" s="137">
        <v>50</v>
      </c>
      <c r="K49" s="138">
        <f t="shared" si="1"/>
        <v>6450</v>
      </c>
      <c r="L49" s="137">
        <v>0</v>
      </c>
      <c r="M49" s="138">
        <f t="shared" si="2"/>
        <v>0</v>
      </c>
      <c r="N49" s="137">
        <v>0</v>
      </c>
      <c r="O49" s="136">
        <f>N49*F49</f>
        <v>0</v>
      </c>
      <c r="P49" s="137">
        <v>0</v>
      </c>
      <c r="Q49" s="138">
        <f>P49*F49</f>
        <v>0</v>
      </c>
      <c r="R49" s="137">
        <v>15</v>
      </c>
      <c r="S49" s="138">
        <f>R49*F49</f>
        <v>1935</v>
      </c>
      <c r="T49" s="137">
        <v>0</v>
      </c>
      <c r="U49" s="138">
        <f>T49*F49</f>
        <v>0</v>
      </c>
      <c r="V49" s="137">
        <v>0</v>
      </c>
      <c r="W49" s="138">
        <f>V49*F49</f>
        <v>0</v>
      </c>
      <c r="X49" s="137">
        <v>0</v>
      </c>
      <c r="Y49" s="138">
        <f>X49*F49</f>
        <v>0</v>
      </c>
      <c r="Z49" s="137">
        <v>0</v>
      </c>
      <c r="AA49" s="138">
        <f>Z49*F49</f>
        <v>0</v>
      </c>
      <c r="AB49" s="137">
        <v>0</v>
      </c>
      <c r="AC49" s="138">
        <f>AB49*F49</f>
        <v>0</v>
      </c>
      <c r="AD49" s="137">
        <v>5</v>
      </c>
      <c r="AE49" s="138">
        <f>AD49*F49</f>
        <v>645</v>
      </c>
      <c r="AF49" s="137">
        <v>0</v>
      </c>
      <c r="AG49" s="138">
        <f>AF49*F49</f>
        <v>0</v>
      </c>
      <c r="AH49" s="137">
        <v>0</v>
      </c>
      <c r="AI49" s="138">
        <f>AH49*F49</f>
        <v>0</v>
      </c>
      <c r="AJ49" s="137">
        <v>0</v>
      </c>
      <c r="AK49" s="138">
        <f>AJ49*F49</f>
        <v>0</v>
      </c>
      <c r="AL49" s="34">
        <v>0</v>
      </c>
      <c r="AM49" s="39">
        <f>AL49*F49</f>
        <v>0</v>
      </c>
      <c r="AN49" s="34">
        <v>0</v>
      </c>
      <c r="AO49" s="39">
        <f>AN49*F49</f>
        <v>0</v>
      </c>
      <c r="AP49" s="34">
        <v>0</v>
      </c>
      <c r="AQ49" s="39">
        <f>AP49*F49</f>
        <v>0</v>
      </c>
    </row>
    <row r="50" spans="1:43" ht="28.8" x14ac:dyDescent="0.3">
      <c r="A50" s="142">
        <v>1980</v>
      </c>
      <c r="B50" s="103" t="s">
        <v>1873</v>
      </c>
      <c r="C50" s="137" t="s">
        <v>66</v>
      </c>
      <c r="D50" s="100" t="s">
        <v>1825</v>
      </c>
      <c r="E50" s="100" t="s">
        <v>1825</v>
      </c>
      <c r="F50" s="143">
        <v>98.5</v>
      </c>
      <c r="G50" s="143">
        <v>6895</v>
      </c>
      <c r="H50" s="137">
        <v>0</v>
      </c>
      <c r="I50" s="138">
        <f t="shared" si="0"/>
        <v>0</v>
      </c>
      <c r="J50" s="137">
        <v>50</v>
      </c>
      <c r="K50" s="138">
        <f t="shared" si="1"/>
        <v>4925</v>
      </c>
      <c r="L50" s="137">
        <v>0</v>
      </c>
      <c r="M50" s="138">
        <f t="shared" si="2"/>
        <v>0</v>
      </c>
      <c r="N50" s="137">
        <v>0</v>
      </c>
      <c r="O50" s="136">
        <f>N50*F50</f>
        <v>0</v>
      </c>
      <c r="P50" s="137">
        <v>0</v>
      </c>
      <c r="Q50" s="138">
        <f>P50*F50</f>
        <v>0</v>
      </c>
      <c r="R50" s="137">
        <v>15</v>
      </c>
      <c r="S50" s="138">
        <f>R50*F50</f>
        <v>1477.5</v>
      </c>
      <c r="T50" s="137">
        <v>0</v>
      </c>
      <c r="U50" s="138">
        <f>T50*F50</f>
        <v>0</v>
      </c>
      <c r="V50" s="137">
        <v>0</v>
      </c>
      <c r="W50" s="138">
        <f>V50*F50</f>
        <v>0</v>
      </c>
      <c r="X50" s="137">
        <v>0</v>
      </c>
      <c r="Y50" s="138">
        <f>X50*F50</f>
        <v>0</v>
      </c>
      <c r="Z50" s="137">
        <v>0</v>
      </c>
      <c r="AA50" s="138">
        <f>Z50*F50</f>
        <v>0</v>
      </c>
      <c r="AB50" s="137">
        <v>0</v>
      </c>
      <c r="AC50" s="138">
        <f>AB50*F50</f>
        <v>0</v>
      </c>
      <c r="AD50" s="137">
        <v>5</v>
      </c>
      <c r="AE50" s="138">
        <f>AD50*F50</f>
        <v>492.5</v>
      </c>
      <c r="AF50" s="137">
        <v>0</v>
      </c>
      <c r="AG50" s="138">
        <f>AF50*F50</f>
        <v>0</v>
      </c>
      <c r="AH50" s="137">
        <v>0</v>
      </c>
      <c r="AI50" s="138">
        <f>AH50*F50</f>
        <v>0</v>
      </c>
      <c r="AJ50" s="137">
        <v>0</v>
      </c>
      <c r="AK50" s="138">
        <f>AJ50*F50</f>
        <v>0</v>
      </c>
      <c r="AL50" s="34">
        <v>0</v>
      </c>
      <c r="AM50" s="39">
        <f>AL50*F50</f>
        <v>0</v>
      </c>
      <c r="AN50" s="34">
        <v>0</v>
      </c>
      <c r="AO50" s="39">
        <f>AN50*F50</f>
        <v>0</v>
      </c>
      <c r="AP50" s="34">
        <v>0</v>
      </c>
      <c r="AQ50" s="39">
        <f>AP50*F50</f>
        <v>0</v>
      </c>
    </row>
    <row r="51" spans="1:43" ht="28.8" x14ac:dyDescent="0.3">
      <c r="A51" s="142">
        <v>1981</v>
      </c>
      <c r="B51" s="103" t="s">
        <v>1874</v>
      </c>
      <c r="C51" s="137" t="s">
        <v>66</v>
      </c>
      <c r="D51" s="100" t="s">
        <v>1825</v>
      </c>
      <c r="E51" s="100" t="s">
        <v>1825</v>
      </c>
      <c r="F51" s="143">
        <v>84.2</v>
      </c>
      <c r="G51" s="143">
        <v>10946</v>
      </c>
      <c r="H51" s="137">
        <v>0</v>
      </c>
      <c r="I51" s="138">
        <f t="shared" si="0"/>
        <v>0</v>
      </c>
      <c r="J51" s="137">
        <v>100</v>
      </c>
      <c r="K51" s="138">
        <f t="shared" si="1"/>
        <v>8420</v>
      </c>
      <c r="L51" s="137">
        <v>0</v>
      </c>
      <c r="M51" s="138">
        <f t="shared" si="2"/>
        <v>0</v>
      </c>
      <c r="N51" s="137">
        <v>0</v>
      </c>
      <c r="O51" s="136">
        <f>N51*F51</f>
        <v>0</v>
      </c>
      <c r="P51" s="137">
        <v>0</v>
      </c>
      <c r="Q51" s="138">
        <f>P51*F51</f>
        <v>0</v>
      </c>
      <c r="R51" s="137">
        <v>25</v>
      </c>
      <c r="S51" s="138">
        <f>R51*F51</f>
        <v>2105</v>
      </c>
      <c r="T51" s="137">
        <v>0</v>
      </c>
      <c r="U51" s="138">
        <f>T51*F51</f>
        <v>0</v>
      </c>
      <c r="V51" s="137">
        <v>0</v>
      </c>
      <c r="W51" s="138">
        <f>V51*F51</f>
        <v>0</v>
      </c>
      <c r="X51" s="137">
        <v>0</v>
      </c>
      <c r="Y51" s="138">
        <f>X51*F51</f>
        <v>0</v>
      </c>
      <c r="Z51" s="137">
        <v>0</v>
      </c>
      <c r="AA51" s="138">
        <f>Z51*F51</f>
        <v>0</v>
      </c>
      <c r="AB51" s="137">
        <v>0</v>
      </c>
      <c r="AC51" s="138">
        <f>AB51*F51</f>
        <v>0</v>
      </c>
      <c r="AD51" s="137">
        <v>5</v>
      </c>
      <c r="AE51" s="138">
        <f>AD51*F51</f>
        <v>421</v>
      </c>
      <c r="AF51" s="137">
        <v>0</v>
      </c>
      <c r="AG51" s="138">
        <f>AF51*F51</f>
        <v>0</v>
      </c>
      <c r="AH51" s="137">
        <v>0</v>
      </c>
      <c r="AI51" s="138">
        <f>AH51*F51</f>
        <v>0</v>
      </c>
      <c r="AJ51" s="137">
        <v>0</v>
      </c>
      <c r="AK51" s="138">
        <f>AJ51*F51</f>
        <v>0</v>
      </c>
      <c r="AL51" s="34">
        <v>0</v>
      </c>
      <c r="AM51" s="39">
        <f>AL51*F51</f>
        <v>0</v>
      </c>
      <c r="AN51" s="34">
        <v>0</v>
      </c>
      <c r="AO51" s="39">
        <f>AN51*F51</f>
        <v>0</v>
      </c>
      <c r="AP51" s="34">
        <v>0</v>
      </c>
      <c r="AQ51" s="39">
        <f>AP51*F51</f>
        <v>0</v>
      </c>
    </row>
    <row r="52" spans="1:43" x14ac:dyDescent="0.3">
      <c r="A52" s="142">
        <v>1982</v>
      </c>
      <c r="B52" s="103" t="s">
        <v>1875</v>
      </c>
      <c r="C52" s="137" t="s">
        <v>66</v>
      </c>
      <c r="D52" s="100" t="s">
        <v>1825</v>
      </c>
      <c r="E52" s="100" t="s">
        <v>1825</v>
      </c>
      <c r="F52" s="143">
        <v>116.28</v>
      </c>
      <c r="G52" s="143">
        <v>232.56</v>
      </c>
      <c r="H52" s="137">
        <v>0</v>
      </c>
      <c r="I52" s="138">
        <f t="shared" si="0"/>
        <v>0</v>
      </c>
      <c r="J52" s="137">
        <v>0</v>
      </c>
      <c r="K52" s="138">
        <f t="shared" si="1"/>
        <v>0</v>
      </c>
      <c r="L52" s="137">
        <v>0</v>
      </c>
      <c r="M52" s="138">
        <f t="shared" si="2"/>
        <v>0</v>
      </c>
      <c r="N52" s="137">
        <v>0</v>
      </c>
      <c r="O52" s="136">
        <f>N52*F52</f>
        <v>0</v>
      </c>
      <c r="P52" s="137">
        <v>0</v>
      </c>
      <c r="Q52" s="138">
        <f>P52*F52</f>
        <v>0</v>
      </c>
      <c r="R52" s="137">
        <v>0</v>
      </c>
      <c r="S52" s="138">
        <f>R52*F52</f>
        <v>0</v>
      </c>
      <c r="T52" s="137">
        <v>0</v>
      </c>
      <c r="U52" s="138">
        <f>T52*F52</f>
        <v>0</v>
      </c>
      <c r="V52" s="137">
        <v>2</v>
      </c>
      <c r="W52" s="138">
        <f>V52*F52</f>
        <v>232.56</v>
      </c>
      <c r="X52" s="137">
        <v>0</v>
      </c>
      <c r="Y52" s="138">
        <f>X52*F52</f>
        <v>0</v>
      </c>
      <c r="Z52" s="137">
        <v>0</v>
      </c>
      <c r="AA52" s="138">
        <f>Z52*F52</f>
        <v>0</v>
      </c>
      <c r="AB52" s="137">
        <v>0</v>
      </c>
      <c r="AC52" s="138">
        <f>AB52*F52</f>
        <v>0</v>
      </c>
      <c r="AD52" s="137">
        <v>0</v>
      </c>
      <c r="AE52" s="138">
        <f>AD52*F52</f>
        <v>0</v>
      </c>
      <c r="AF52" s="137">
        <v>0</v>
      </c>
      <c r="AG52" s="138">
        <f>AF52*F52</f>
        <v>0</v>
      </c>
      <c r="AH52" s="137">
        <v>0</v>
      </c>
      <c r="AI52" s="138">
        <f>AH52*F52</f>
        <v>0</v>
      </c>
      <c r="AJ52" s="137">
        <v>0</v>
      </c>
      <c r="AK52" s="138">
        <f>AJ52*F52</f>
        <v>0</v>
      </c>
      <c r="AL52" s="34">
        <v>0</v>
      </c>
      <c r="AM52" s="39">
        <f>AL52*F52</f>
        <v>0</v>
      </c>
      <c r="AN52" s="34">
        <v>0</v>
      </c>
      <c r="AO52" s="39">
        <f>AN52*F52</f>
        <v>0</v>
      </c>
      <c r="AP52" s="34">
        <v>0</v>
      </c>
      <c r="AQ52" s="39">
        <f>AP52*F52</f>
        <v>0</v>
      </c>
    </row>
    <row r="53" spans="1:43" x14ac:dyDescent="0.3">
      <c r="A53" s="142">
        <v>1983</v>
      </c>
      <c r="B53" s="103" t="s">
        <v>1876</v>
      </c>
      <c r="C53" s="137" t="s">
        <v>66</v>
      </c>
      <c r="D53" s="100" t="s">
        <v>1825</v>
      </c>
      <c r="E53" s="100" t="s">
        <v>1825</v>
      </c>
      <c r="F53" s="143">
        <v>19.22</v>
      </c>
      <c r="G53" s="143">
        <v>57660</v>
      </c>
      <c r="H53" s="137">
        <v>0</v>
      </c>
      <c r="I53" s="138">
        <f t="shared" si="0"/>
        <v>0</v>
      </c>
      <c r="J53" s="137">
        <v>0</v>
      </c>
      <c r="K53" s="138">
        <f t="shared" si="1"/>
        <v>0</v>
      </c>
      <c r="L53" s="137">
        <v>0</v>
      </c>
      <c r="M53" s="138">
        <f t="shared" si="2"/>
        <v>0</v>
      </c>
      <c r="N53" s="137">
        <v>0</v>
      </c>
      <c r="O53" s="136">
        <f>N53*F53</f>
        <v>0</v>
      </c>
      <c r="P53" s="137">
        <v>3000</v>
      </c>
      <c r="Q53" s="138">
        <f>P53*F53</f>
        <v>57660</v>
      </c>
      <c r="R53" s="137">
        <v>0</v>
      </c>
      <c r="S53" s="138">
        <f>R53*F53</f>
        <v>0</v>
      </c>
      <c r="T53" s="137">
        <v>0</v>
      </c>
      <c r="U53" s="138">
        <f>T53*F53</f>
        <v>0</v>
      </c>
      <c r="V53" s="137">
        <v>0</v>
      </c>
      <c r="W53" s="138">
        <f>V53*F53</f>
        <v>0</v>
      </c>
      <c r="X53" s="137">
        <v>0</v>
      </c>
      <c r="Y53" s="138">
        <f>X53*F53</f>
        <v>0</v>
      </c>
      <c r="Z53" s="137">
        <v>0</v>
      </c>
      <c r="AA53" s="138">
        <f>Z53*F53</f>
        <v>0</v>
      </c>
      <c r="AB53" s="137">
        <v>0</v>
      </c>
      <c r="AC53" s="138">
        <f>AB53*F53</f>
        <v>0</v>
      </c>
      <c r="AD53" s="137">
        <v>0</v>
      </c>
      <c r="AE53" s="138">
        <f>AD53*F53</f>
        <v>0</v>
      </c>
      <c r="AF53" s="137">
        <v>0</v>
      </c>
      <c r="AG53" s="138">
        <f>AF53*F53</f>
        <v>0</v>
      </c>
      <c r="AH53" s="137">
        <v>0</v>
      </c>
      <c r="AI53" s="138">
        <f>AH53*F53</f>
        <v>0</v>
      </c>
      <c r="AJ53" s="137">
        <v>0</v>
      </c>
      <c r="AK53" s="138">
        <f>AJ53*F53</f>
        <v>0</v>
      </c>
      <c r="AL53" s="34">
        <v>0</v>
      </c>
      <c r="AM53" s="39">
        <f>AL53*F53</f>
        <v>0</v>
      </c>
      <c r="AN53" s="34">
        <v>0</v>
      </c>
      <c r="AO53" s="39">
        <f>AN53*F53</f>
        <v>0</v>
      </c>
      <c r="AP53" s="34">
        <v>0</v>
      </c>
      <c r="AQ53" s="39">
        <f>AP53*F53</f>
        <v>0</v>
      </c>
    </row>
    <row r="54" spans="1:43" ht="43.2" x14ac:dyDescent="0.3">
      <c r="A54" s="142">
        <v>1984</v>
      </c>
      <c r="B54" s="133" t="s">
        <v>1877</v>
      </c>
      <c r="C54" s="134" t="s">
        <v>66</v>
      </c>
      <c r="D54" s="141" t="s">
        <v>1825</v>
      </c>
      <c r="E54" s="141" t="s">
        <v>1825</v>
      </c>
      <c r="F54" s="144">
        <v>1.22</v>
      </c>
      <c r="G54" s="144">
        <v>31.841999999999999</v>
      </c>
      <c r="H54" s="134">
        <v>0</v>
      </c>
      <c r="I54" s="145">
        <f t="shared" si="0"/>
        <v>0</v>
      </c>
      <c r="J54" s="134">
        <v>0</v>
      </c>
      <c r="K54" s="145">
        <f t="shared" si="1"/>
        <v>0</v>
      </c>
      <c r="L54" s="134">
        <v>0</v>
      </c>
      <c r="M54" s="145">
        <f t="shared" si="2"/>
        <v>0</v>
      </c>
      <c r="N54" s="134">
        <v>0</v>
      </c>
      <c r="O54" s="136">
        <f>N54*F54</f>
        <v>0</v>
      </c>
      <c r="P54" s="134">
        <v>0</v>
      </c>
      <c r="Q54" s="145">
        <f>P54*F54</f>
        <v>0</v>
      </c>
      <c r="R54" s="134">
        <v>26.1</v>
      </c>
      <c r="S54" s="145">
        <f>R54*F54</f>
        <v>31.842000000000002</v>
      </c>
      <c r="T54" s="134">
        <v>0</v>
      </c>
      <c r="U54" s="145">
        <f>T54*F54</f>
        <v>0</v>
      </c>
      <c r="V54" s="134">
        <v>0</v>
      </c>
      <c r="W54" s="145">
        <f>V54*F54</f>
        <v>0</v>
      </c>
      <c r="X54" s="134">
        <v>0</v>
      </c>
      <c r="Y54" s="145">
        <f>X54*F54</f>
        <v>0</v>
      </c>
      <c r="Z54" s="134">
        <v>0</v>
      </c>
      <c r="AA54" s="145">
        <f>Z54*F54</f>
        <v>0</v>
      </c>
      <c r="AB54" s="134">
        <v>0</v>
      </c>
      <c r="AC54" s="145">
        <f>AB54*F54</f>
        <v>0</v>
      </c>
      <c r="AD54" s="134">
        <v>0</v>
      </c>
      <c r="AE54" s="145">
        <f>AD54*F54</f>
        <v>0</v>
      </c>
      <c r="AF54" s="134">
        <v>0</v>
      </c>
      <c r="AG54" s="145">
        <f>AF54*F54</f>
        <v>0</v>
      </c>
      <c r="AH54" s="134">
        <v>0</v>
      </c>
      <c r="AI54" s="145">
        <f>AH54*F54</f>
        <v>0</v>
      </c>
      <c r="AJ54" s="134">
        <v>0</v>
      </c>
      <c r="AK54" s="145">
        <f>AJ54*F54</f>
        <v>0</v>
      </c>
      <c r="AL54" s="25">
        <v>0</v>
      </c>
      <c r="AM54" s="42">
        <f>AL54*F54</f>
        <v>0</v>
      </c>
      <c r="AN54" s="25">
        <v>0</v>
      </c>
      <c r="AO54" s="42">
        <f>AN54*F54</f>
        <v>0</v>
      </c>
      <c r="AP54" s="25">
        <v>0</v>
      </c>
      <c r="AQ54" s="42">
        <f>AP54*F54</f>
        <v>0</v>
      </c>
    </row>
    <row r="55" spans="1:43" ht="43.2" x14ac:dyDescent="0.3">
      <c r="A55" s="142">
        <v>1985</v>
      </c>
      <c r="B55" s="133" t="s">
        <v>1878</v>
      </c>
      <c r="C55" s="134" t="s">
        <v>66</v>
      </c>
      <c r="D55" s="141" t="s">
        <v>1825</v>
      </c>
      <c r="E55" s="141" t="s">
        <v>1825</v>
      </c>
      <c r="F55" s="144">
        <v>0.4</v>
      </c>
      <c r="G55" s="144">
        <v>2400</v>
      </c>
      <c r="H55" s="134">
        <v>0</v>
      </c>
      <c r="I55" s="145">
        <f t="shared" si="0"/>
        <v>0</v>
      </c>
      <c r="J55" s="134">
        <v>2000</v>
      </c>
      <c r="K55" s="145">
        <f t="shared" si="1"/>
        <v>800</v>
      </c>
      <c r="L55" s="134">
        <v>0</v>
      </c>
      <c r="M55" s="145">
        <f t="shared" si="2"/>
        <v>0</v>
      </c>
      <c r="N55" s="134">
        <v>0</v>
      </c>
      <c r="O55" s="136">
        <f>N55*F55</f>
        <v>0</v>
      </c>
      <c r="P55" s="134">
        <v>0</v>
      </c>
      <c r="Q55" s="145">
        <f>P55*F55</f>
        <v>0</v>
      </c>
      <c r="R55" s="134">
        <v>3000</v>
      </c>
      <c r="S55" s="145">
        <f>R55*F55</f>
        <v>1200</v>
      </c>
      <c r="T55" s="134">
        <v>0</v>
      </c>
      <c r="U55" s="145">
        <f>T55*F55</f>
        <v>0</v>
      </c>
      <c r="V55" s="134">
        <v>0</v>
      </c>
      <c r="W55" s="145">
        <f>V55*F55</f>
        <v>0</v>
      </c>
      <c r="X55" s="134">
        <v>0</v>
      </c>
      <c r="Y55" s="145">
        <f>X55*F55</f>
        <v>0</v>
      </c>
      <c r="Z55" s="134">
        <v>0</v>
      </c>
      <c r="AA55" s="145">
        <f>Z55*F55</f>
        <v>0</v>
      </c>
      <c r="AB55" s="134">
        <v>0</v>
      </c>
      <c r="AC55" s="145">
        <f>AB55*F55</f>
        <v>0</v>
      </c>
      <c r="AD55" s="134">
        <v>1000</v>
      </c>
      <c r="AE55" s="145">
        <f>AD55*F55</f>
        <v>400</v>
      </c>
      <c r="AF55" s="134">
        <v>0</v>
      </c>
      <c r="AG55" s="145">
        <f>AF55*F55</f>
        <v>0</v>
      </c>
      <c r="AH55" s="134">
        <v>0</v>
      </c>
      <c r="AI55" s="145">
        <f>AH55*F55</f>
        <v>0</v>
      </c>
      <c r="AJ55" s="134">
        <v>0</v>
      </c>
      <c r="AK55" s="145">
        <f>AJ55*F55</f>
        <v>0</v>
      </c>
      <c r="AL55" s="25">
        <v>0</v>
      </c>
      <c r="AM55" s="42">
        <f>AL55*F55</f>
        <v>0</v>
      </c>
      <c r="AN55" s="25">
        <v>0</v>
      </c>
      <c r="AO55" s="42">
        <f>AN55*F55</f>
        <v>0</v>
      </c>
      <c r="AP55" s="25">
        <v>0</v>
      </c>
      <c r="AQ55" s="42">
        <f>AP55*F55</f>
        <v>0</v>
      </c>
    </row>
    <row r="56" spans="1:43" ht="43.2" x14ac:dyDescent="0.3">
      <c r="A56" s="142">
        <v>1986</v>
      </c>
      <c r="B56" s="103" t="s">
        <v>1879</v>
      </c>
      <c r="C56" s="137" t="s">
        <v>66</v>
      </c>
      <c r="D56" s="100" t="s">
        <v>1825</v>
      </c>
      <c r="E56" s="100" t="s">
        <v>1825</v>
      </c>
      <c r="F56" s="143">
        <v>0.4</v>
      </c>
      <c r="G56" s="143">
        <v>2080</v>
      </c>
      <c r="H56" s="137">
        <v>0</v>
      </c>
      <c r="I56" s="138">
        <f t="shared" si="0"/>
        <v>0</v>
      </c>
      <c r="J56" s="137">
        <v>2000</v>
      </c>
      <c r="K56" s="138">
        <f t="shared" si="1"/>
        <v>800</v>
      </c>
      <c r="L56" s="137">
        <v>200</v>
      </c>
      <c r="M56" s="138">
        <f t="shared" si="2"/>
        <v>80</v>
      </c>
      <c r="N56" s="137">
        <v>0</v>
      </c>
      <c r="O56" s="136">
        <f>N56*F56</f>
        <v>0</v>
      </c>
      <c r="P56" s="137">
        <v>0</v>
      </c>
      <c r="Q56" s="138">
        <f>P56*F56</f>
        <v>0</v>
      </c>
      <c r="R56" s="137">
        <v>3000</v>
      </c>
      <c r="S56" s="138">
        <f>R56*F56</f>
        <v>1200</v>
      </c>
      <c r="T56" s="137">
        <v>0</v>
      </c>
      <c r="U56" s="138">
        <f>T56*F56</f>
        <v>0</v>
      </c>
      <c r="V56" s="137">
        <v>0</v>
      </c>
      <c r="W56" s="138">
        <f>V56*F56</f>
        <v>0</v>
      </c>
      <c r="X56" s="137">
        <v>0</v>
      </c>
      <c r="Y56" s="138">
        <f>X56*F56</f>
        <v>0</v>
      </c>
      <c r="Z56" s="137">
        <v>0</v>
      </c>
      <c r="AA56" s="138">
        <f>Z56*F56</f>
        <v>0</v>
      </c>
      <c r="AB56" s="137">
        <v>0</v>
      </c>
      <c r="AC56" s="138">
        <f>AB56*F56</f>
        <v>0</v>
      </c>
      <c r="AD56" s="137">
        <v>0</v>
      </c>
      <c r="AE56" s="138">
        <f>AD56*F56</f>
        <v>0</v>
      </c>
      <c r="AF56" s="137">
        <v>0</v>
      </c>
      <c r="AG56" s="138">
        <f>AF56*F56</f>
        <v>0</v>
      </c>
      <c r="AH56" s="137">
        <v>0</v>
      </c>
      <c r="AI56" s="138">
        <f>AH56*F56</f>
        <v>0</v>
      </c>
      <c r="AJ56" s="137">
        <v>0</v>
      </c>
      <c r="AK56" s="138">
        <f>AJ56*F56</f>
        <v>0</v>
      </c>
      <c r="AL56" s="34">
        <v>0</v>
      </c>
      <c r="AM56" s="39">
        <f>AL56*F56</f>
        <v>0</v>
      </c>
      <c r="AN56" s="34">
        <v>0</v>
      </c>
      <c r="AO56" s="39">
        <f>AN56*F56</f>
        <v>0</v>
      </c>
      <c r="AP56" s="34">
        <v>0</v>
      </c>
      <c r="AQ56" s="39">
        <f>AP56*F56</f>
        <v>0</v>
      </c>
    </row>
    <row r="57" spans="1:43" ht="28.8" x14ac:dyDescent="0.3">
      <c r="A57" s="142">
        <v>1987</v>
      </c>
      <c r="B57" s="103" t="s">
        <v>1880</v>
      </c>
      <c r="C57" s="137" t="s">
        <v>66</v>
      </c>
      <c r="D57" s="100" t="s">
        <v>1825</v>
      </c>
      <c r="E57" s="100" t="s">
        <v>1825</v>
      </c>
      <c r="F57" s="143">
        <v>0.4</v>
      </c>
      <c r="G57" s="143">
        <v>6800</v>
      </c>
      <c r="H57" s="137">
        <v>0</v>
      </c>
      <c r="I57" s="138">
        <f t="shared" si="0"/>
        <v>0</v>
      </c>
      <c r="J57" s="137">
        <v>2000</v>
      </c>
      <c r="K57" s="138">
        <f t="shared" si="1"/>
        <v>800</v>
      </c>
      <c r="L57" s="137">
        <v>0</v>
      </c>
      <c r="M57" s="138">
        <f t="shared" si="2"/>
        <v>0</v>
      </c>
      <c r="N57" s="137">
        <v>0</v>
      </c>
      <c r="O57" s="136">
        <f>N57*F57</f>
        <v>0</v>
      </c>
      <c r="P57" s="137">
        <v>0</v>
      </c>
      <c r="Q57" s="138">
        <f>P57*F57</f>
        <v>0</v>
      </c>
      <c r="R57" s="137">
        <v>15000</v>
      </c>
      <c r="S57" s="138">
        <f>R57*F57</f>
        <v>6000</v>
      </c>
      <c r="T57" s="137">
        <v>0</v>
      </c>
      <c r="U57" s="138">
        <f>T57*F57</f>
        <v>0</v>
      </c>
      <c r="V57" s="137">
        <v>0</v>
      </c>
      <c r="W57" s="138">
        <f>V57*F57</f>
        <v>0</v>
      </c>
      <c r="X57" s="137">
        <v>0</v>
      </c>
      <c r="Y57" s="138">
        <f>X57*F57</f>
        <v>0</v>
      </c>
      <c r="Z57" s="137">
        <v>0</v>
      </c>
      <c r="AA57" s="138">
        <f>Z57*F57</f>
        <v>0</v>
      </c>
      <c r="AB57" s="137">
        <v>0</v>
      </c>
      <c r="AC57" s="138">
        <f>AB57*F57</f>
        <v>0</v>
      </c>
      <c r="AD57" s="137">
        <v>0</v>
      </c>
      <c r="AE57" s="138">
        <f>AD57*F57</f>
        <v>0</v>
      </c>
      <c r="AF57" s="137">
        <v>0</v>
      </c>
      <c r="AG57" s="138">
        <f>AF57*F57</f>
        <v>0</v>
      </c>
      <c r="AH57" s="137">
        <v>0</v>
      </c>
      <c r="AI57" s="138">
        <f>AH57*F57</f>
        <v>0</v>
      </c>
      <c r="AJ57" s="137">
        <v>0</v>
      </c>
      <c r="AK57" s="138">
        <f>AJ57*F57</f>
        <v>0</v>
      </c>
      <c r="AL57" s="34">
        <v>0</v>
      </c>
      <c r="AM57" s="39">
        <f>AL57*F57</f>
        <v>0</v>
      </c>
      <c r="AN57" s="34">
        <v>0</v>
      </c>
      <c r="AO57" s="39">
        <f>AN57*F57</f>
        <v>0</v>
      </c>
      <c r="AP57" s="34">
        <v>0</v>
      </c>
      <c r="AQ57" s="39">
        <f>AP57*F57</f>
        <v>0</v>
      </c>
    </row>
    <row r="58" spans="1:43" ht="43.2" x14ac:dyDescent="0.3">
      <c r="A58" s="142">
        <v>1988</v>
      </c>
      <c r="B58" s="103" t="s">
        <v>1881</v>
      </c>
      <c r="C58" s="137" t="s">
        <v>66</v>
      </c>
      <c r="D58" s="100" t="s">
        <v>1825</v>
      </c>
      <c r="E58" s="100" t="s">
        <v>1825</v>
      </c>
      <c r="F58" s="143">
        <v>1</v>
      </c>
      <c r="G58" s="143">
        <v>6300</v>
      </c>
      <c r="H58" s="137">
        <v>0</v>
      </c>
      <c r="I58" s="138">
        <f t="shared" si="0"/>
        <v>0</v>
      </c>
      <c r="J58" s="137">
        <v>2000</v>
      </c>
      <c r="K58" s="138">
        <f t="shared" si="1"/>
        <v>2000</v>
      </c>
      <c r="L58" s="137">
        <v>100</v>
      </c>
      <c r="M58" s="138">
        <f t="shared" si="2"/>
        <v>100</v>
      </c>
      <c r="N58" s="137">
        <v>0</v>
      </c>
      <c r="O58" s="136">
        <f>N58*F58</f>
        <v>0</v>
      </c>
      <c r="P58" s="137">
        <v>0</v>
      </c>
      <c r="Q58" s="138">
        <f>P58*F58</f>
        <v>0</v>
      </c>
      <c r="R58" s="137">
        <v>3200</v>
      </c>
      <c r="S58" s="138">
        <f>R58*F58</f>
        <v>3200</v>
      </c>
      <c r="T58" s="137">
        <v>0</v>
      </c>
      <c r="U58" s="138">
        <f>T58*F58</f>
        <v>0</v>
      </c>
      <c r="V58" s="137">
        <v>0</v>
      </c>
      <c r="W58" s="138">
        <f>V58*F58</f>
        <v>0</v>
      </c>
      <c r="X58" s="137">
        <v>0</v>
      </c>
      <c r="Y58" s="138">
        <f>X58*F58</f>
        <v>0</v>
      </c>
      <c r="Z58" s="137">
        <v>0</v>
      </c>
      <c r="AA58" s="138">
        <f>Z58*F58</f>
        <v>0</v>
      </c>
      <c r="AB58" s="137">
        <v>0</v>
      </c>
      <c r="AC58" s="138">
        <f>AB58*F58</f>
        <v>0</v>
      </c>
      <c r="AD58" s="137">
        <v>1000</v>
      </c>
      <c r="AE58" s="138">
        <f>AD58*F58</f>
        <v>1000</v>
      </c>
      <c r="AF58" s="137">
        <v>0</v>
      </c>
      <c r="AG58" s="138">
        <f>AF58*F58</f>
        <v>0</v>
      </c>
      <c r="AH58" s="137">
        <v>0</v>
      </c>
      <c r="AI58" s="138">
        <f>AH58*F58</f>
        <v>0</v>
      </c>
      <c r="AJ58" s="137">
        <v>0</v>
      </c>
      <c r="AK58" s="138">
        <f>AJ58*F58</f>
        <v>0</v>
      </c>
      <c r="AL58" s="34">
        <v>0</v>
      </c>
      <c r="AM58" s="39">
        <f>AL58*F58</f>
        <v>0</v>
      </c>
      <c r="AN58" s="34">
        <v>0</v>
      </c>
      <c r="AO58" s="39">
        <f>AN58*F58</f>
        <v>0</v>
      </c>
      <c r="AP58" s="34">
        <v>0</v>
      </c>
      <c r="AQ58" s="39">
        <f>AP58*F58</f>
        <v>0</v>
      </c>
    </row>
    <row r="59" spans="1:43" ht="43.2" x14ac:dyDescent="0.3">
      <c r="A59" s="142">
        <v>1989</v>
      </c>
      <c r="B59" s="103" t="s">
        <v>1882</v>
      </c>
      <c r="C59" s="137" t="s">
        <v>66</v>
      </c>
      <c r="D59" s="100" t="s">
        <v>1825</v>
      </c>
      <c r="E59" s="100" t="s">
        <v>1825</v>
      </c>
      <c r="F59" s="143">
        <v>19.8</v>
      </c>
      <c r="G59" s="143">
        <v>8514</v>
      </c>
      <c r="H59" s="137">
        <v>0</v>
      </c>
      <c r="I59" s="138">
        <f t="shared" si="0"/>
        <v>0</v>
      </c>
      <c r="J59" s="137">
        <v>0</v>
      </c>
      <c r="K59" s="138">
        <f t="shared" si="1"/>
        <v>0</v>
      </c>
      <c r="L59" s="137">
        <v>300</v>
      </c>
      <c r="M59" s="138">
        <f t="shared" si="2"/>
        <v>5940</v>
      </c>
      <c r="N59" s="137">
        <v>0</v>
      </c>
      <c r="O59" s="136">
        <f>N59*F59</f>
        <v>0</v>
      </c>
      <c r="P59" s="137">
        <v>0</v>
      </c>
      <c r="Q59" s="138">
        <f>P59*F59</f>
        <v>0</v>
      </c>
      <c r="R59" s="137">
        <v>80</v>
      </c>
      <c r="S59" s="138">
        <f>R59*F59</f>
        <v>1584</v>
      </c>
      <c r="T59" s="137">
        <v>0</v>
      </c>
      <c r="U59" s="138">
        <f>T59*F59</f>
        <v>0</v>
      </c>
      <c r="V59" s="137">
        <v>0</v>
      </c>
      <c r="W59" s="138">
        <f>V59*F59</f>
        <v>0</v>
      </c>
      <c r="X59" s="137">
        <v>0</v>
      </c>
      <c r="Y59" s="138">
        <f>X59*F59</f>
        <v>0</v>
      </c>
      <c r="Z59" s="137">
        <v>0</v>
      </c>
      <c r="AA59" s="138">
        <f>Z59*F59</f>
        <v>0</v>
      </c>
      <c r="AB59" s="137">
        <v>0</v>
      </c>
      <c r="AC59" s="138">
        <f>AB59*F59</f>
        <v>0</v>
      </c>
      <c r="AD59" s="137">
        <v>50</v>
      </c>
      <c r="AE59" s="138">
        <f>AD59*F59</f>
        <v>990</v>
      </c>
      <c r="AF59" s="137">
        <v>0</v>
      </c>
      <c r="AG59" s="138">
        <f>AF59*F59</f>
        <v>0</v>
      </c>
      <c r="AH59" s="137">
        <v>0</v>
      </c>
      <c r="AI59" s="138">
        <f>AH59*F59</f>
        <v>0</v>
      </c>
      <c r="AJ59" s="137">
        <v>0</v>
      </c>
      <c r="AK59" s="138">
        <f>AJ59*F59</f>
        <v>0</v>
      </c>
      <c r="AL59" s="34">
        <v>0</v>
      </c>
      <c r="AM59" s="39">
        <f>AL59*F59</f>
        <v>0</v>
      </c>
      <c r="AN59" s="34">
        <v>0</v>
      </c>
      <c r="AO59" s="39">
        <f>AN59*F59</f>
        <v>0</v>
      </c>
      <c r="AP59" s="34">
        <v>0</v>
      </c>
      <c r="AQ59" s="39">
        <f>AP59*F59</f>
        <v>0</v>
      </c>
    </row>
    <row r="60" spans="1:43" ht="86.4" x14ac:dyDescent="0.3">
      <c r="A60" s="142">
        <v>1990</v>
      </c>
      <c r="B60" s="103" t="s">
        <v>1883</v>
      </c>
      <c r="C60" s="137" t="s">
        <v>66</v>
      </c>
      <c r="D60" s="100" t="s">
        <v>1825</v>
      </c>
      <c r="E60" s="100" t="s">
        <v>1825</v>
      </c>
      <c r="F60" s="143">
        <v>10.14</v>
      </c>
      <c r="G60" s="143">
        <v>20280</v>
      </c>
      <c r="H60" s="137">
        <v>0</v>
      </c>
      <c r="I60" s="138">
        <f t="shared" si="0"/>
        <v>0</v>
      </c>
      <c r="J60" s="137">
        <v>2000</v>
      </c>
      <c r="K60" s="138">
        <f t="shared" si="1"/>
        <v>20280</v>
      </c>
      <c r="L60" s="137">
        <v>0</v>
      </c>
      <c r="M60" s="138">
        <f t="shared" si="2"/>
        <v>0</v>
      </c>
      <c r="N60" s="137">
        <v>0</v>
      </c>
      <c r="O60" s="136">
        <f>N60*F60</f>
        <v>0</v>
      </c>
      <c r="P60" s="137">
        <v>0</v>
      </c>
      <c r="Q60" s="138">
        <f>P60*F60</f>
        <v>0</v>
      </c>
      <c r="R60" s="137">
        <v>0</v>
      </c>
      <c r="S60" s="138">
        <f>R60*F60</f>
        <v>0</v>
      </c>
      <c r="T60" s="137">
        <v>0</v>
      </c>
      <c r="U60" s="138">
        <f>T60*F60</f>
        <v>0</v>
      </c>
      <c r="V60" s="137">
        <v>0</v>
      </c>
      <c r="W60" s="138">
        <f>V60*F60</f>
        <v>0</v>
      </c>
      <c r="X60" s="137">
        <v>0</v>
      </c>
      <c r="Y60" s="138">
        <f>X60*F60</f>
        <v>0</v>
      </c>
      <c r="Z60" s="137">
        <v>0</v>
      </c>
      <c r="AA60" s="138">
        <f>Z60*F60</f>
        <v>0</v>
      </c>
      <c r="AB60" s="137">
        <v>0</v>
      </c>
      <c r="AC60" s="138">
        <f>AB60*F60</f>
        <v>0</v>
      </c>
      <c r="AD60" s="137">
        <v>0</v>
      </c>
      <c r="AE60" s="138">
        <f>AD60*F60</f>
        <v>0</v>
      </c>
      <c r="AF60" s="137">
        <v>0</v>
      </c>
      <c r="AG60" s="138">
        <f>AF60*F60</f>
        <v>0</v>
      </c>
      <c r="AH60" s="137">
        <v>0</v>
      </c>
      <c r="AI60" s="138">
        <f>AH60*F60</f>
        <v>0</v>
      </c>
      <c r="AJ60" s="137">
        <v>0</v>
      </c>
      <c r="AK60" s="138">
        <f>AJ60*F60</f>
        <v>0</v>
      </c>
      <c r="AL60" s="34">
        <v>0</v>
      </c>
      <c r="AM60" s="39">
        <f>AL60*F60</f>
        <v>0</v>
      </c>
      <c r="AN60" s="34">
        <v>0</v>
      </c>
      <c r="AO60" s="39">
        <f>AN60*F60</f>
        <v>0</v>
      </c>
      <c r="AP60" s="34">
        <v>0</v>
      </c>
      <c r="AQ60" s="39">
        <f>AP60*F60</f>
        <v>0</v>
      </c>
    </row>
    <row r="61" spans="1:43" x14ac:dyDescent="0.3">
      <c r="A61" s="142">
        <v>1991</v>
      </c>
      <c r="B61" s="103" t="s">
        <v>1884</v>
      </c>
      <c r="C61" s="137" t="s">
        <v>66</v>
      </c>
      <c r="D61" s="100" t="s">
        <v>1825</v>
      </c>
      <c r="E61" s="100" t="s">
        <v>1825</v>
      </c>
      <c r="F61" s="143">
        <v>187.6</v>
      </c>
      <c r="G61" s="143">
        <v>61345.2</v>
      </c>
      <c r="H61" s="137">
        <v>0</v>
      </c>
      <c r="I61" s="138">
        <f t="shared" si="0"/>
        <v>0</v>
      </c>
      <c r="J61" s="137">
        <v>300</v>
      </c>
      <c r="K61" s="138">
        <f t="shared" si="1"/>
        <v>56280</v>
      </c>
      <c r="L61" s="137">
        <v>0</v>
      </c>
      <c r="M61" s="138">
        <f t="shared" si="2"/>
        <v>0</v>
      </c>
      <c r="N61" s="137">
        <v>0</v>
      </c>
      <c r="O61" s="136">
        <f>N61*F61</f>
        <v>0</v>
      </c>
      <c r="P61" s="137">
        <v>0</v>
      </c>
      <c r="Q61" s="138">
        <f>P61*F61</f>
        <v>0</v>
      </c>
      <c r="R61" s="137">
        <v>15</v>
      </c>
      <c r="S61" s="138">
        <f>R61*F61</f>
        <v>2814</v>
      </c>
      <c r="T61" s="137">
        <v>0</v>
      </c>
      <c r="U61" s="138">
        <f>T61*F61</f>
        <v>0</v>
      </c>
      <c r="V61" s="137">
        <v>0</v>
      </c>
      <c r="W61" s="138">
        <f>V61*F61</f>
        <v>0</v>
      </c>
      <c r="X61" s="137">
        <v>0</v>
      </c>
      <c r="Y61" s="138">
        <f>X61*F61</f>
        <v>0</v>
      </c>
      <c r="Z61" s="137">
        <v>2</v>
      </c>
      <c r="AA61" s="138">
        <f>Z61*F61</f>
        <v>375.2</v>
      </c>
      <c r="AB61" s="137">
        <v>0</v>
      </c>
      <c r="AC61" s="138">
        <f>AB61*F61</f>
        <v>0</v>
      </c>
      <c r="AD61" s="137">
        <v>10</v>
      </c>
      <c r="AE61" s="138">
        <f>AD61*F61</f>
        <v>1876</v>
      </c>
      <c r="AF61" s="137">
        <v>0</v>
      </c>
      <c r="AG61" s="138">
        <f>AF61*F61</f>
        <v>0</v>
      </c>
      <c r="AH61" s="137">
        <v>0</v>
      </c>
      <c r="AI61" s="138">
        <f>AH61*F61</f>
        <v>0</v>
      </c>
      <c r="AJ61" s="137">
        <v>0</v>
      </c>
      <c r="AK61" s="138">
        <f>AJ61*F61</f>
        <v>0</v>
      </c>
      <c r="AL61" s="34">
        <v>0</v>
      </c>
      <c r="AM61" s="39">
        <f>AL61*F61</f>
        <v>0</v>
      </c>
      <c r="AN61" s="34">
        <v>0</v>
      </c>
      <c r="AO61" s="39">
        <f>AN61*F61</f>
        <v>0</v>
      </c>
      <c r="AP61" s="34">
        <v>0</v>
      </c>
      <c r="AQ61" s="39">
        <f>AP61*F61</f>
        <v>0</v>
      </c>
    </row>
    <row r="62" spans="1:43" ht="28.8" x14ac:dyDescent="0.3">
      <c r="A62" s="142">
        <v>1992</v>
      </c>
      <c r="B62" s="103" t="s">
        <v>1885</v>
      </c>
      <c r="C62" s="137" t="s">
        <v>66</v>
      </c>
      <c r="D62" s="100" t="s">
        <v>1825</v>
      </c>
      <c r="E62" s="100" t="s">
        <v>1825</v>
      </c>
      <c r="F62" s="143">
        <v>0.25</v>
      </c>
      <c r="G62" s="143">
        <v>14250</v>
      </c>
      <c r="H62" s="137">
        <v>0</v>
      </c>
      <c r="I62" s="138">
        <f t="shared" si="0"/>
        <v>0</v>
      </c>
      <c r="J62" s="137">
        <v>30000</v>
      </c>
      <c r="K62" s="138">
        <f t="shared" si="1"/>
        <v>7500</v>
      </c>
      <c r="L62" s="137">
        <v>0</v>
      </c>
      <c r="M62" s="138">
        <f t="shared" si="2"/>
        <v>0</v>
      </c>
      <c r="N62" s="137">
        <v>2000</v>
      </c>
      <c r="O62" s="136">
        <f>N62*F62</f>
        <v>500</v>
      </c>
      <c r="P62" s="137">
        <v>0</v>
      </c>
      <c r="Q62" s="138">
        <f>P62*F62</f>
        <v>0</v>
      </c>
      <c r="R62" s="137">
        <v>15000</v>
      </c>
      <c r="S62" s="138">
        <f>R62*F62</f>
        <v>3750</v>
      </c>
      <c r="T62" s="137">
        <v>0</v>
      </c>
      <c r="U62" s="138">
        <f>T62*F62</f>
        <v>0</v>
      </c>
      <c r="V62" s="137">
        <v>5000</v>
      </c>
      <c r="W62" s="138">
        <f>V62*F62</f>
        <v>1250</v>
      </c>
      <c r="X62" s="137">
        <v>0</v>
      </c>
      <c r="Y62" s="138">
        <f>X62*F62</f>
        <v>0</v>
      </c>
      <c r="Z62" s="137">
        <v>0</v>
      </c>
      <c r="AA62" s="138">
        <f>Z62*F62</f>
        <v>0</v>
      </c>
      <c r="AB62" s="137">
        <v>0</v>
      </c>
      <c r="AC62" s="138">
        <f>AB62*F62</f>
        <v>0</v>
      </c>
      <c r="AD62" s="137">
        <v>5000</v>
      </c>
      <c r="AE62" s="138">
        <f>AD62*F62</f>
        <v>1250</v>
      </c>
      <c r="AF62" s="137">
        <v>0</v>
      </c>
      <c r="AG62" s="138">
        <f>AF62*F62</f>
        <v>0</v>
      </c>
      <c r="AH62" s="137">
        <v>0</v>
      </c>
      <c r="AI62" s="138">
        <f>AH62*F62</f>
        <v>0</v>
      </c>
      <c r="AJ62" s="137">
        <v>0</v>
      </c>
      <c r="AK62" s="138">
        <f>AJ62*F62</f>
        <v>0</v>
      </c>
      <c r="AL62" s="34">
        <v>0</v>
      </c>
      <c r="AM62" s="39">
        <f>AL62*F62</f>
        <v>0</v>
      </c>
      <c r="AN62" s="34">
        <v>0</v>
      </c>
      <c r="AO62" s="39">
        <f>AN62*F62</f>
        <v>0</v>
      </c>
      <c r="AP62" s="34">
        <v>0</v>
      </c>
      <c r="AQ62" s="39">
        <f>AP62*F62</f>
        <v>0</v>
      </c>
    </row>
    <row r="63" spans="1:43" ht="28.8" x14ac:dyDescent="0.3">
      <c r="A63" s="142">
        <v>1993</v>
      </c>
      <c r="B63" s="103" t="s">
        <v>1886</v>
      </c>
      <c r="C63" s="137" t="s">
        <v>66</v>
      </c>
      <c r="D63" s="100" t="s">
        <v>1825</v>
      </c>
      <c r="E63" s="100" t="s">
        <v>1825</v>
      </c>
      <c r="F63" s="143">
        <v>0.25</v>
      </c>
      <c r="G63" s="143">
        <v>9575</v>
      </c>
      <c r="H63" s="137">
        <v>0</v>
      </c>
      <c r="I63" s="138">
        <f t="shared" si="0"/>
        <v>0</v>
      </c>
      <c r="J63" s="137">
        <v>300</v>
      </c>
      <c r="K63" s="138">
        <f t="shared" si="1"/>
        <v>75</v>
      </c>
      <c r="L63" s="137">
        <v>0</v>
      </c>
      <c r="M63" s="138">
        <f t="shared" si="2"/>
        <v>0</v>
      </c>
      <c r="N63" s="137">
        <v>2000</v>
      </c>
      <c r="O63" s="136">
        <f>N63*F63</f>
        <v>500</v>
      </c>
      <c r="P63" s="137">
        <v>0</v>
      </c>
      <c r="Q63" s="138">
        <f>P63*F63</f>
        <v>0</v>
      </c>
      <c r="R63" s="137">
        <v>31000</v>
      </c>
      <c r="S63" s="138">
        <f>R63*F63</f>
        <v>7750</v>
      </c>
      <c r="T63" s="137">
        <v>0</v>
      </c>
      <c r="U63" s="138">
        <f>T63*F63</f>
        <v>0</v>
      </c>
      <c r="V63" s="137">
        <v>0</v>
      </c>
      <c r="W63" s="138">
        <f>V63*F63</f>
        <v>0</v>
      </c>
      <c r="X63" s="137">
        <v>0</v>
      </c>
      <c r="Y63" s="138">
        <f>X63*F63</f>
        <v>0</v>
      </c>
      <c r="Z63" s="137">
        <v>0</v>
      </c>
      <c r="AA63" s="138">
        <f>Z63*F63</f>
        <v>0</v>
      </c>
      <c r="AB63" s="137">
        <v>0</v>
      </c>
      <c r="AC63" s="138">
        <f>AB63*F63</f>
        <v>0</v>
      </c>
      <c r="AD63" s="137">
        <v>5000</v>
      </c>
      <c r="AE63" s="138">
        <f>AD63*F63</f>
        <v>1250</v>
      </c>
      <c r="AF63" s="137">
        <v>0</v>
      </c>
      <c r="AG63" s="138">
        <f>AF63*F63</f>
        <v>0</v>
      </c>
      <c r="AH63" s="137">
        <v>0</v>
      </c>
      <c r="AI63" s="138">
        <f>AH63*F63</f>
        <v>0</v>
      </c>
      <c r="AJ63" s="137">
        <v>0</v>
      </c>
      <c r="AK63" s="138">
        <f>AJ63*F63</f>
        <v>0</v>
      </c>
      <c r="AL63" s="34">
        <v>0</v>
      </c>
      <c r="AM63" s="39">
        <f>AL63*F63</f>
        <v>0</v>
      </c>
      <c r="AN63" s="34">
        <v>0</v>
      </c>
      <c r="AO63" s="39">
        <f>AN63*F63</f>
        <v>0</v>
      </c>
      <c r="AP63" s="34">
        <v>0</v>
      </c>
      <c r="AQ63" s="39">
        <f>AP63*F63</f>
        <v>0</v>
      </c>
    </row>
    <row r="64" spans="1:43" ht="28.8" x14ac:dyDescent="0.3">
      <c r="A64" s="142">
        <v>1994</v>
      </c>
      <c r="B64" s="103" t="s">
        <v>1887</v>
      </c>
      <c r="C64" s="137" t="s">
        <v>66</v>
      </c>
      <c r="D64" s="100" t="s">
        <v>1825</v>
      </c>
      <c r="E64" s="100" t="s">
        <v>1825</v>
      </c>
      <c r="F64" s="143">
        <v>1.05</v>
      </c>
      <c r="G64" s="143">
        <v>19215</v>
      </c>
      <c r="H64" s="137">
        <v>0</v>
      </c>
      <c r="I64" s="138">
        <f t="shared" si="0"/>
        <v>0</v>
      </c>
      <c r="J64" s="137">
        <v>300</v>
      </c>
      <c r="K64" s="138">
        <f t="shared" si="1"/>
        <v>315</v>
      </c>
      <c r="L64" s="137">
        <v>0</v>
      </c>
      <c r="M64" s="138">
        <f t="shared" si="2"/>
        <v>0</v>
      </c>
      <c r="N64" s="137">
        <v>2000</v>
      </c>
      <c r="O64" s="136">
        <f>N64*F64</f>
        <v>2100</v>
      </c>
      <c r="P64" s="137">
        <v>0</v>
      </c>
      <c r="Q64" s="138">
        <f>P64*F64</f>
        <v>0</v>
      </c>
      <c r="R64" s="137">
        <v>16000</v>
      </c>
      <c r="S64" s="138">
        <f>R64*F64</f>
        <v>16800</v>
      </c>
      <c r="T64" s="137">
        <v>0</v>
      </c>
      <c r="U64" s="138">
        <f>T64*F64</f>
        <v>0</v>
      </c>
      <c r="V64" s="137">
        <v>0</v>
      </c>
      <c r="W64" s="138">
        <f>V64*F64</f>
        <v>0</v>
      </c>
      <c r="X64" s="137">
        <v>0</v>
      </c>
      <c r="Y64" s="138">
        <f>X64*F64</f>
        <v>0</v>
      </c>
      <c r="Z64" s="137">
        <v>0</v>
      </c>
      <c r="AA64" s="138">
        <f>Z64*F64</f>
        <v>0</v>
      </c>
      <c r="AB64" s="137">
        <v>0</v>
      </c>
      <c r="AC64" s="138">
        <f>AB64*F64</f>
        <v>0</v>
      </c>
      <c r="AD64" s="137">
        <v>0</v>
      </c>
      <c r="AE64" s="138">
        <f>AD64*F64</f>
        <v>0</v>
      </c>
      <c r="AF64" s="137">
        <v>0</v>
      </c>
      <c r="AG64" s="138">
        <f>AF64*F64</f>
        <v>0</v>
      </c>
      <c r="AH64" s="137">
        <v>0</v>
      </c>
      <c r="AI64" s="138">
        <f>AH64*F64</f>
        <v>0</v>
      </c>
      <c r="AJ64" s="137">
        <v>0</v>
      </c>
      <c r="AK64" s="138">
        <f>AJ64*F64</f>
        <v>0</v>
      </c>
      <c r="AL64" s="34">
        <v>0</v>
      </c>
      <c r="AM64" s="39">
        <f>AL64*F64</f>
        <v>0</v>
      </c>
      <c r="AN64" s="34">
        <v>0</v>
      </c>
      <c r="AO64" s="39">
        <f>AN64*F64</f>
        <v>0</v>
      </c>
      <c r="AP64" s="34">
        <v>0</v>
      </c>
      <c r="AQ64" s="39">
        <f>AP64*F64</f>
        <v>0</v>
      </c>
    </row>
    <row r="65" spans="1:43" ht="28.8" x14ac:dyDescent="0.3">
      <c r="A65" s="142">
        <v>1995</v>
      </c>
      <c r="B65" s="103" t="s">
        <v>1888</v>
      </c>
      <c r="C65" s="137" t="s">
        <v>66</v>
      </c>
      <c r="D65" s="100" t="s">
        <v>1825</v>
      </c>
      <c r="E65" s="100" t="s">
        <v>1825</v>
      </c>
      <c r="F65" s="143">
        <v>0.75</v>
      </c>
      <c r="G65" s="143">
        <v>12975</v>
      </c>
      <c r="H65" s="137">
        <v>0</v>
      </c>
      <c r="I65" s="138">
        <f t="shared" si="0"/>
        <v>0</v>
      </c>
      <c r="J65" s="137">
        <v>300</v>
      </c>
      <c r="K65" s="138">
        <f t="shared" si="1"/>
        <v>225</v>
      </c>
      <c r="L65" s="137">
        <v>0</v>
      </c>
      <c r="M65" s="138">
        <f t="shared" si="2"/>
        <v>0</v>
      </c>
      <c r="N65" s="137">
        <v>2000</v>
      </c>
      <c r="O65" s="136">
        <f>N65*F65</f>
        <v>1500</v>
      </c>
      <c r="P65" s="137">
        <v>0</v>
      </c>
      <c r="Q65" s="138">
        <f>P65*F65</f>
        <v>0</v>
      </c>
      <c r="R65" s="137">
        <v>15000</v>
      </c>
      <c r="S65" s="138">
        <f>R65*F65</f>
        <v>11250</v>
      </c>
      <c r="T65" s="137">
        <v>0</v>
      </c>
      <c r="U65" s="138">
        <f>T65*F65</f>
        <v>0</v>
      </c>
      <c r="V65" s="137">
        <v>0</v>
      </c>
      <c r="W65" s="138">
        <f>V65*F65</f>
        <v>0</v>
      </c>
      <c r="X65" s="137">
        <v>0</v>
      </c>
      <c r="Y65" s="138">
        <f>X65*F65</f>
        <v>0</v>
      </c>
      <c r="Z65" s="137">
        <v>0</v>
      </c>
      <c r="AA65" s="138">
        <f>Z65*F65</f>
        <v>0</v>
      </c>
      <c r="AB65" s="137">
        <v>0</v>
      </c>
      <c r="AC65" s="138">
        <f>AB65*F65</f>
        <v>0</v>
      </c>
      <c r="AD65" s="137">
        <v>0</v>
      </c>
      <c r="AE65" s="138">
        <f>AD65*F65</f>
        <v>0</v>
      </c>
      <c r="AF65" s="137">
        <v>0</v>
      </c>
      <c r="AG65" s="138">
        <f>AF65*F65</f>
        <v>0</v>
      </c>
      <c r="AH65" s="137">
        <v>0</v>
      </c>
      <c r="AI65" s="138">
        <f>AH65*F65</f>
        <v>0</v>
      </c>
      <c r="AJ65" s="137">
        <v>0</v>
      </c>
      <c r="AK65" s="138">
        <f>AJ65*F65</f>
        <v>0</v>
      </c>
      <c r="AL65" s="34">
        <v>0</v>
      </c>
      <c r="AM65" s="39">
        <f>AL65*F65</f>
        <v>0</v>
      </c>
      <c r="AN65" s="34">
        <v>0</v>
      </c>
      <c r="AO65" s="39">
        <f>AN65*F65</f>
        <v>0</v>
      </c>
      <c r="AP65" s="34">
        <v>0</v>
      </c>
      <c r="AQ65" s="39">
        <f>AP65*F65</f>
        <v>0</v>
      </c>
    </row>
    <row r="66" spans="1:43" ht="28.8" x14ac:dyDescent="0.3">
      <c r="A66" s="142">
        <v>1996</v>
      </c>
      <c r="B66" s="103" t="s">
        <v>1889</v>
      </c>
      <c r="C66" s="137" t="s">
        <v>1840</v>
      </c>
      <c r="D66" s="100" t="s">
        <v>1825</v>
      </c>
      <c r="E66" s="100" t="s">
        <v>1825</v>
      </c>
      <c r="F66" s="143">
        <v>0.35</v>
      </c>
      <c r="G66" s="143">
        <v>141.75</v>
      </c>
      <c r="H66" s="137">
        <v>0</v>
      </c>
      <c r="I66" s="138">
        <f t="shared" si="0"/>
        <v>0</v>
      </c>
      <c r="J66" s="137">
        <v>0</v>
      </c>
      <c r="K66" s="138">
        <f t="shared" si="1"/>
        <v>0</v>
      </c>
      <c r="L66" s="137">
        <v>0</v>
      </c>
      <c r="M66" s="138">
        <f t="shared" si="2"/>
        <v>0</v>
      </c>
      <c r="N66" s="137">
        <v>0</v>
      </c>
      <c r="O66" s="136">
        <f>N66*F66</f>
        <v>0</v>
      </c>
      <c r="P66" s="137">
        <v>0</v>
      </c>
      <c r="Q66" s="138">
        <f>P66*F66</f>
        <v>0</v>
      </c>
      <c r="R66" s="137">
        <v>5</v>
      </c>
      <c r="S66" s="138">
        <f>R66*F66</f>
        <v>1.75</v>
      </c>
      <c r="T66" s="137">
        <v>0</v>
      </c>
      <c r="U66" s="138">
        <f>T66*F66</f>
        <v>0</v>
      </c>
      <c r="V66" s="137">
        <v>0</v>
      </c>
      <c r="W66" s="138">
        <f>V66*F66</f>
        <v>0</v>
      </c>
      <c r="X66" s="137">
        <v>0</v>
      </c>
      <c r="Y66" s="138">
        <f>X66*F66</f>
        <v>0</v>
      </c>
      <c r="Z66" s="137">
        <v>0</v>
      </c>
      <c r="AA66" s="138">
        <f>Z66*F66</f>
        <v>0</v>
      </c>
      <c r="AB66" s="137">
        <v>0</v>
      </c>
      <c r="AC66" s="138">
        <f>AB66*F66</f>
        <v>0</v>
      </c>
      <c r="AD66" s="137">
        <v>0</v>
      </c>
      <c r="AE66" s="138">
        <f>AD66*F66</f>
        <v>0</v>
      </c>
      <c r="AF66" s="137">
        <v>400</v>
      </c>
      <c r="AG66" s="138">
        <f>AF66*F66</f>
        <v>140</v>
      </c>
      <c r="AH66" s="137">
        <v>0</v>
      </c>
      <c r="AI66" s="138">
        <f>AH66*F66</f>
        <v>0</v>
      </c>
      <c r="AJ66" s="137">
        <v>0</v>
      </c>
      <c r="AK66" s="138">
        <f>AJ66*F66</f>
        <v>0</v>
      </c>
      <c r="AL66" s="34">
        <v>0</v>
      </c>
      <c r="AM66" s="39">
        <f>AL66*F66</f>
        <v>0</v>
      </c>
      <c r="AN66" s="34">
        <v>0</v>
      </c>
      <c r="AO66" s="39">
        <f>AN66*F66</f>
        <v>0</v>
      </c>
      <c r="AP66" s="34">
        <v>0</v>
      </c>
      <c r="AQ66" s="39">
        <f>AP66*F66</f>
        <v>0</v>
      </c>
    </row>
    <row r="67" spans="1:43" ht="72" x14ac:dyDescent="0.3">
      <c r="A67" s="142">
        <v>1997</v>
      </c>
      <c r="B67" s="103" t="s">
        <v>1890</v>
      </c>
      <c r="C67" s="137" t="s">
        <v>66</v>
      </c>
      <c r="D67" s="100" t="s">
        <v>1825</v>
      </c>
      <c r="E67" s="100" t="s">
        <v>1825</v>
      </c>
      <c r="F67" s="143">
        <v>1.7</v>
      </c>
      <c r="G67" s="143">
        <v>136</v>
      </c>
      <c r="H67" s="137">
        <v>0</v>
      </c>
      <c r="I67" s="138">
        <f t="shared" si="0"/>
        <v>0</v>
      </c>
      <c r="J67" s="137">
        <v>0</v>
      </c>
      <c r="K67" s="138">
        <f t="shared" si="1"/>
        <v>0</v>
      </c>
      <c r="L67" s="137">
        <v>0</v>
      </c>
      <c r="M67" s="138">
        <f t="shared" si="2"/>
        <v>0</v>
      </c>
      <c r="N67" s="137">
        <v>0</v>
      </c>
      <c r="O67" s="136">
        <f>N67*F67</f>
        <v>0</v>
      </c>
      <c r="P67" s="137">
        <v>0</v>
      </c>
      <c r="Q67" s="138">
        <f>P67*F67</f>
        <v>0</v>
      </c>
      <c r="R67" s="137">
        <v>80</v>
      </c>
      <c r="S67" s="138">
        <f>R67*F67</f>
        <v>136</v>
      </c>
      <c r="T67" s="137">
        <v>0</v>
      </c>
      <c r="U67" s="138">
        <f>T67*F67</f>
        <v>0</v>
      </c>
      <c r="V67" s="137">
        <v>0</v>
      </c>
      <c r="W67" s="138">
        <f>V67*F67</f>
        <v>0</v>
      </c>
      <c r="X67" s="137">
        <v>0</v>
      </c>
      <c r="Y67" s="138">
        <f>X67*F67</f>
        <v>0</v>
      </c>
      <c r="Z67" s="137">
        <v>0</v>
      </c>
      <c r="AA67" s="138">
        <f>Z67*F67</f>
        <v>0</v>
      </c>
      <c r="AB67" s="137">
        <v>0</v>
      </c>
      <c r="AC67" s="138">
        <f>AB67*F67</f>
        <v>0</v>
      </c>
      <c r="AD67" s="137">
        <v>0</v>
      </c>
      <c r="AE67" s="138">
        <f>AD67*F67</f>
        <v>0</v>
      </c>
      <c r="AF67" s="137">
        <v>0</v>
      </c>
      <c r="AG67" s="138">
        <f>AF67*F67</f>
        <v>0</v>
      </c>
      <c r="AH67" s="137">
        <v>0</v>
      </c>
      <c r="AI67" s="138">
        <f>AH67*F67</f>
        <v>0</v>
      </c>
      <c r="AJ67" s="137">
        <v>0</v>
      </c>
      <c r="AK67" s="138">
        <f>AJ67*F67</f>
        <v>0</v>
      </c>
      <c r="AL67" s="34">
        <v>0</v>
      </c>
      <c r="AM67" s="39">
        <f>AL67*F67</f>
        <v>0</v>
      </c>
      <c r="AN67" s="34">
        <v>0</v>
      </c>
      <c r="AO67" s="39">
        <f>AN67*F67</f>
        <v>0</v>
      </c>
      <c r="AP67" s="34">
        <v>0</v>
      </c>
      <c r="AQ67" s="39">
        <f>AP67*F67</f>
        <v>0</v>
      </c>
    </row>
    <row r="68" spans="1:43" ht="57.6" x14ac:dyDescent="0.3">
      <c r="A68" s="142">
        <v>1998</v>
      </c>
      <c r="B68" s="103" t="s">
        <v>1891</v>
      </c>
      <c r="C68" s="137" t="s">
        <v>270</v>
      </c>
      <c r="D68" s="100" t="s">
        <v>1825</v>
      </c>
      <c r="E68" s="100" t="s">
        <v>1825</v>
      </c>
      <c r="F68" s="143">
        <v>736</v>
      </c>
      <c r="G68" s="143">
        <v>66240</v>
      </c>
      <c r="H68" s="137">
        <v>0</v>
      </c>
      <c r="I68" s="138">
        <f t="shared" ref="I68:I76" si="3">H68*F68</f>
        <v>0</v>
      </c>
      <c r="J68" s="137">
        <v>30</v>
      </c>
      <c r="K68" s="138">
        <f t="shared" ref="K68:K76" si="4">J68*F68</f>
        <v>22080</v>
      </c>
      <c r="L68" s="137">
        <v>0</v>
      </c>
      <c r="M68" s="138">
        <f t="shared" ref="M68:M76" si="5">L68*F68</f>
        <v>0</v>
      </c>
      <c r="N68" s="137">
        <v>10</v>
      </c>
      <c r="O68" s="136">
        <f>N68*F68</f>
        <v>7360</v>
      </c>
      <c r="P68" s="137">
        <v>0</v>
      </c>
      <c r="Q68" s="138">
        <f>P68*F68</f>
        <v>0</v>
      </c>
      <c r="R68" s="137">
        <v>40</v>
      </c>
      <c r="S68" s="138">
        <f>R68*F68</f>
        <v>29440</v>
      </c>
      <c r="T68" s="137">
        <v>0</v>
      </c>
      <c r="U68" s="138">
        <f>T68*F68</f>
        <v>0</v>
      </c>
      <c r="V68" s="137">
        <v>0</v>
      </c>
      <c r="W68" s="138">
        <f>V68*F68</f>
        <v>0</v>
      </c>
      <c r="X68" s="137">
        <v>0</v>
      </c>
      <c r="Y68" s="138">
        <f>X68*F68</f>
        <v>0</v>
      </c>
      <c r="Z68" s="137">
        <v>0</v>
      </c>
      <c r="AA68" s="138">
        <f>Z68*F68</f>
        <v>0</v>
      </c>
      <c r="AB68" s="137">
        <v>0</v>
      </c>
      <c r="AC68" s="138">
        <f>AB68*F68</f>
        <v>0</v>
      </c>
      <c r="AD68" s="137">
        <v>5</v>
      </c>
      <c r="AE68" s="138">
        <f>AD68*F68</f>
        <v>3680</v>
      </c>
      <c r="AF68" s="137">
        <v>0</v>
      </c>
      <c r="AG68" s="138">
        <f>AF68*F68</f>
        <v>0</v>
      </c>
      <c r="AH68" s="137">
        <v>0</v>
      </c>
      <c r="AI68" s="138">
        <f>AH68*F68</f>
        <v>0</v>
      </c>
      <c r="AJ68" s="137">
        <v>5</v>
      </c>
      <c r="AK68" s="138">
        <f>AJ68*F68</f>
        <v>3680</v>
      </c>
      <c r="AL68" s="34">
        <v>0</v>
      </c>
      <c r="AM68" s="39">
        <f>AL68*F68</f>
        <v>0</v>
      </c>
      <c r="AN68" s="34">
        <v>0</v>
      </c>
      <c r="AO68" s="39">
        <f>AN68*F68</f>
        <v>0</v>
      </c>
      <c r="AP68" s="34">
        <v>0</v>
      </c>
      <c r="AQ68" s="39">
        <f>AP68*F68</f>
        <v>0</v>
      </c>
    </row>
    <row r="69" spans="1:43" ht="28.8" x14ac:dyDescent="0.3">
      <c r="A69" s="142">
        <v>1999</v>
      </c>
      <c r="B69" s="103" t="s">
        <v>1892</v>
      </c>
      <c r="C69" s="137" t="s">
        <v>66</v>
      </c>
      <c r="D69" s="100" t="s">
        <v>1825</v>
      </c>
      <c r="E69" s="100" t="s">
        <v>1825</v>
      </c>
      <c r="F69" s="143">
        <v>27</v>
      </c>
      <c r="G69" s="143">
        <v>32184</v>
      </c>
      <c r="H69" s="137">
        <v>0</v>
      </c>
      <c r="I69" s="138">
        <f t="shared" si="3"/>
        <v>0</v>
      </c>
      <c r="J69" s="137">
        <v>150</v>
      </c>
      <c r="K69" s="138">
        <f t="shared" si="4"/>
        <v>4050</v>
      </c>
      <c r="L69" s="137">
        <v>1000</v>
      </c>
      <c r="M69" s="138">
        <f t="shared" si="5"/>
        <v>27000</v>
      </c>
      <c r="N69" s="137">
        <v>0</v>
      </c>
      <c r="O69" s="136">
        <f>N69*F69</f>
        <v>0</v>
      </c>
      <c r="P69" s="137">
        <v>0</v>
      </c>
      <c r="Q69" s="138">
        <f>P69*F69</f>
        <v>0</v>
      </c>
      <c r="R69" s="137">
        <v>27</v>
      </c>
      <c r="S69" s="138">
        <f>R69*F69</f>
        <v>729</v>
      </c>
      <c r="T69" s="137">
        <v>0</v>
      </c>
      <c r="U69" s="138">
        <f>T69*F69</f>
        <v>0</v>
      </c>
      <c r="V69" s="137">
        <v>0</v>
      </c>
      <c r="W69" s="138">
        <f>V69*F69</f>
        <v>0</v>
      </c>
      <c r="X69" s="137">
        <v>0</v>
      </c>
      <c r="Y69" s="138">
        <f>X69*F69</f>
        <v>0</v>
      </c>
      <c r="Z69" s="137">
        <v>0</v>
      </c>
      <c r="AA69" s="138">
        <f>Z69*F69</f>
        <v>0</v>
      </c>
      <c r="AB69" s="137">
        <v>0</v>
      </c>
      <c r="AC69" s="138">
        <f>AB69*F69</f>
        <v>0</v>
      </c>
      <c r="AD69" s="137">
        <v>15</v>
      </c>
      <c r="AE69" s="138">
        <f>AD69*F69</f>
        <v>405</v>
      </c>
      <c r="AF69" s="137">
        <v>0</v>
      </c>
      <c r="AG69" s="138">
        <f>AF69*F69</f>
        <v>0</v>
      </c>
      <c r="AH69" s="137">
        <v>0</v>
      </c>
      <c r="AI69" s="138">
        <f>AH69*F69</f>
        <v>0</v>
      </c>
      <c r="AJ69" s="137">
        <v>0</v>
      </c>
      <c r="AK69" s="138">
        <f>AJ69*F69</f>
        <v>0</v>
      </c>
      <c r="AL69" s="34">
        <v>0</v>
      </c>
      <c r="AM69" s="39">
        <f>AL69*F69</f>
        <v>0</v>
      </c>
      <c r="AN69" s="34">
        <v>0</v>
      </c>
      <c r="AO69" s="39">
        <f>AN69*F69</f>
        <v>0</v>
      </c>
      <c r="AP69" s="34">
        <v>0</v>
      </c>
      <c r="AQ69" s="39">
        <f>AP69*F69</f>
        <v>0</v>
      </c>
    </row>
    <row r="70" spans="1:43" x14ac:dyDescent="0.3">
      <c r="A70" s="142">
        <v>2000</v>
      </c>
      <c r="B70" s="103" t="s">
        <v>1893</v>
      </c>
      <c r="C70" s="137" t="s">
        <v>66</v>
      </c>
      <c r="D70" s="100" t="s">
        <v>1825</v>
      </c>
      <c r="E70" s="100" t="s">
        <v>1825</v>
      </c>
      <c r="F70" s="143">
        <v>582</v>
      </c>
      <c r="G70" s="143">
        <v>111162</v>
      </c>
      <c r="H70" s="137">
        <v>0</v>
      </c>
      <c r="I70" s="138">
        <f t="shared" si="3"/>
        <v>0</v>
      </c>
      <c r="J70" s="137">
        <v>80</v>
      </c>
      <c r="K70" s="138">
        <f t="shared" si="4"/>
        <v>46560</v>
      </c>
      <c r="L70" s="137">
        <v>100</v>
      </c>
      <c r="M70" s="138">
        <f t="shared" si="5"/>
        <v>58200</v>
      </c>
      <c r="N70" s="137">
        <v>0</v>
      </c>
      <c r="O70" s="136">
        <f>N70*F70</f>
        <v>0</v>
      </c>
      <c r="P70" s="137">
        <v>1</v>
      </c>
      <c r="Q70" s="138">
        <f>P70*F70</f>
        <v>582</v>
      </c>
      <c r="R70" s="137">
        <v>3</v>
      </c>
      <c r="S70" s="138">
        <f>R70*F70</f>
        <v>1746</v>
      </c>
      <c r="T70" s="137">
        <v>0</v>
      </c>
      <c r="U70" s="138">
        <f>T70*F70</f>
        <v>0</v>
      </c>
      <c r="V70" s="137">
        <v>0</v>
      </c>
      <c r="W70" s="138">
        <f>V70*F70</f>
        <v>0</v>
      </c>
      <c r="X70" s="137">
        <v>0</v>
      </c>
      <c r="Y70" s="138">
        <f>X70*F70</f>
        <v>0</v>
      </c>
      <c r="Z70" s="137">
        <v>0</v>
      </c>
      <c r="AA70" s="138">
        <f>Z70*F70</f>
        <v>0</v>
      </c>
      <c r="AB70" s="137">
        <v>0</v>
      </c>
      <c r="AC70" s="138">
        <f>AB70*F70</f>
        <v>0</v>
      </c>
      <c r="AD70" s="137">
        <v>2</v>
      </c>
      <c r="AE70" s="138">
        <f>AD70*F70</f>
        <v>1164</v>
      </c>
      <c r="AF70" s="137">
        <v>0</v>
      </c>
      <c r="AG70" s="138">
        <f>AF70*F70</f>
        <v>0</v>
      </c>
      <c r="AH70" s="137">
        <v>0</v>
      </c>
      <c r="AI70" s="138">
        <f>AH70*F70</f>
        <v>0</v>
      </c>
      <c r="AJ70" s="137">
        <v>5</v>
      </c>
      <c r="AK70" s="138">
        <f>AJ70*F70</f>
        <v>2910</v>
      </c>
      <c r="AL70" s="34">
        <v>0</v>
      </c>
      <c r="AM70" s="39">
        <f>AL70*F70</f>
        <v>0</v>
      </c>
      <c r="AN70" s="34">
        <v>0</v>
      </c>
      <c r="AO70" s="39">
        <f>AN70*F70</f>
        <v>0</v>
      </c>
      <c r="AP70" s="34">
        <v>0</v>
      </c>
      <c r="AQ70" s="39">
        <f>AP70*F70</f>
        <v>0</v>
      </c>
    </row>
    <row r="71" spans="1:43" ht="57.6" x14ac:dyDescent="0.3">
      <c r="A71" s="142">
        <v>2001</v>
      </c>
      <c r="B71" s="103" t="s">
        <v>1894</v>
      </c>
      <c r="C71" s="137" t="s">
        <v>66</v>
      </c>
      <c r="D71" s="100" t="s">
        <v>1825</v>
      </c>
      <c r="E71" s="100" t="s">
        <v>1825</v>
      </c>
      <c r="F71" s="143">
        <v>30.8</v>
      </c>
      <c r="G71" s="143">
        <v>7084</v>
      </c>
      <c r="H71" s="137">
        <v>0</v>
      </c>
      <c r="I71" s="138">
        <f t="shared" si="3"/>
        <v>0</v>
      </c>
      <c r="J71" s="137">
        <v>30</v>
      </c>
      <c r="K71" s="138">
        <f t="shared" si="4"/>
        <v>924</v>
      </c>
      <c r="L71" s="137">
        <v>0</v>
      </c>
      <c r="M71" s="138">
        <f t="shared" si="5"/>
        <v>0</v>
      </c>
      <c r="N71" s="137">
        <v>0</v>
      </c>
      <c r="O71" s="136">
        <f>N71*F71</f>
        <v>0</v>
      </c>
      <c r="P71" s="137">
        <v>0</v>
      </c>
      <c r="Q71" s="138">
        <f>P71*F71</f>
        <v>0</v>
      </c>
      <c r="R71" s="137">
        <v>0</v>
      </c>
      <c r="S71" s="138">
        <f>R71*F71</f>
        <v>0</v>
      </c>
      <c r="T71" s="137">
        <v>0</v>
      </c>
      <c r="U71" s="138">
        <f>T71*F71</f>
        <v>0</v>
      </c>
      <c r="V71" s="137">
        <v>0</v>
      </c>
      <c r="W71" s="138">
        <f>V71*F71</f>
        <v>0</v>
      </c>
      <c r="X71" s="137">
        <v>0</v>
      </c>
      <c r="Y71" s="138">
        <f>X71*F71</f>
        <v>0</v>
      </c>
      <c r="Z71" s="137">
        <v>0</v>
      </c>
      <c r="AA71" s="138">
        <f>Z71*F71</f>
        <v>0</v>
      </c>
      <c r="AB71" s="137">
        <v>0</v>
      </c>
      <c r="AC71" s="138">
        <f>AB71*F71</f>
        <v>0</v>
      </c>
      <c r="AD71" s="137">
        <v>0</v>
      </c>
      <c r="AE71" s="138">
        <f>AD71*F71</f>
        <v>0</v>
      </c>
      <c r="AF71" s="137">
        <v>0</v>
      </c>
      <c r="AG71" s="138">
        <f>AF71*F71</f>
        <v>0</v>
      </c>
      <c r="AH71" s="137">
        <v>0</v>
      </c>
      <c r="AI71" s="138">
        <f>AH71*F71</f>
        <v>0</v>
      </c>
      <c r="AJ71" s="137">
        <v>200</v>
      </c>
      <c r="AK71" s="138">
        <f>AJ71*F71</f>
        <v>6160</v>
      </c>
      <c r="AL71" s="34">
        <v>0</v>
      </c>
      <c r="AM71" s="39">
        <f>AL71*F71</f>
        <v>0</v>
      </c>
      <c r="AN71" s="34">
        <v>0</v>
      </c>
      <c r="AO71" s="39">
        <f>AN71*F71</f>
        <v>0</v>
      </c>
      <c r="AP71" s="34">
        <v>0</v>
      </c>
      <c r="AQ71" s="39">
        <f>AP71*F71</f>
        <v>0</v>
      </c>
    </row>
    <row r="72" spans="1:43" ht="57.6" x14ac:dyDescent="0.3">
      <c r="A72" s="142">
        <v>2002</v>
      </c>
      <c r="B72" s="103" t="s">
        <v>1895</v>
      </c>
      <c r="C72" s="137" t="s">
        <v>66</v>
      </c>
      <c r="D72" s="100" t="s">
        <v>1825</v>
      </c>
      <c r="E72" s="100" t="s">
        <v>1825</v>
      </c>
      <c r="F72" s="143">
        <v>29.6</v>
      </c>
      <c r="G72" s="143">
        <v>13024</v>
      </c>
      <c r="H72" s="137">
        <v>0</v>
      </c>
      <c r="I72" s="138">
        <f t="shared" si="3"/>
        <v>0</v>
      </c>
      <c r="J72" s="137">
        <v>40</v>
      </c>
      <c r="K72" s="138">
        <f t="shared" si="4"/>
        <v>1184</v>
      </c>
      <c r="L72" s="137">
        <v>0</v>
      </c>
      <c r="M72" s="138">
        <f t="shared" si="5"/>
        <v>0</v>
      </c>
      <c r="N72" s="137">
        <v>0</v>
      </c>
      <c r="O72" s="136">
        <f>N72*F72</f>
        <v>0</v>
      </c>
      <c r="P72" s="137">
        <v>0</v>
      </c>
      <c r="Q72" s="138">
        <f>P72*F72</f>
        <v>0</v>
      </c>
      <c r="R72" s="137">
        <v>0</v>
      </c>
      <c r="S72" s="138">
        <f>R72*F72</f>
        <v>0</v>
      </c>
      <c r="T72" s="137">
        <v>0</v>
      </c>
      <c r="U72" s="138">
        <f>T72*F72</f>
        <v>0</v>
      </c>
      <c r="V72" s="137">
        <v>0</v>
      </c>
      <c r="W72" s="138">
        <f>V72*F72</f>
        <v>0</v>
      </c>
      <c r="X72" s="137">
        <v>0</v>
      </c>
      <c r="Y72" s="138">
        <f>X72*F72</f>
        <v>0</v>
      </c>
      <c r="Z72" s="137">
        <v>0</v>
      </c>
      <c r="AA72" s="138">
        <f>Z72*F72</f>
        <v>0</v>
      </c>
      <c r="AB72" s="137">
        <v>0</v>
      </c>
      <c r="AC72" s="138">
        <f>AB72*F72</f>
        <v>0</v>
      </c>
      <c r="AD72" s="137">
        <v>0</v>
      </c>
      <c r="AE72" s="138">
        <f>AD72*F72</f>
        <v>0</v>
      </c>
      <c r="AF72" s="137">
        <v>0</v>
      </c>
      <c r="AG72" s="138">
        <f>AF72*F72</f>
        <v>0</v>
      </c>
      <c r="AH72" s="137">
        <v>0</v>
      </c>
      <c r="AI72" s="138">
        <f>AH72*F72</f>
        <v>0</v>
      </c>
      <c r="AJ72" s="137">
        <v>400</v>
      </c>
      <c r="AK72" s="138">
        <f>AJ72*F72</f>
        <v>11840</v>
      </c>
      <c r="AL72" s="34">
        <v>0</v>
      </c>
      <c r="AM72" s="39">
        <f>AL72*F72</f>
        <v>0</v>
      </c>
      <c r="AN72" s="34">
        <v>0</v>
      </c>
      <c r="AO72" s="39">
        <f>AN72*F72</f>
        <v>0</v>
      </c>
      <c r="AP72" s="34">
        <v>0</v>
      </c>
      <c r="AQ72" s="39">
        <f>AP72*F72</f>
        <v>0</v>
      </c>
    </row>
    <row r="73" spans="1:43" x14ac:dyDescent="0.3">
      <c r="A73" s="142">
        <v>2003</v>
      </c>
      <c r="B73" s="103" t="s">
        <v>1896</v>
      </c>
      <c r="C73" s="137" t="s">
        <v>66</v>
      </c>
      <c r="D73" s="100" t="s">
        <v>1825</v>
      </c>
      <c r="E73" s="100" t="s">
        <v>1825</v>
      </c>
      <c r="F73" s="143">
        <v>346</v>
      </c>
      <c r="G73" s="143">
        <v>93074</v>
      </c>
      <c r="H73" s="137">
        <v>0</v>
      </c>
      <c r="I73" s="138">
        <f t="shared" si="3"/>
        <v>0</v>
      </c>
      <c r="J73" s="137">
        <v>200</v>
      </c>
      <c r="K73" s="138">
        <f t="shared" si="4"/>
        <v>69200</v>
      </c>
      <c r="L73" s="137">
        <v>0</v>
      </c>
      <c r="M73" s="138">
        <f t="shared" si="5"/>
        <v>0</v>
      </c>
      <c r="N73" s="137">
        <v>2</v>
      </c>
      <c r="O73" s="136">
        <f>N73*F73</f>
        <v>692</v>
      </c>
      <c r="P73" s="137">
        <v>0</v>
      </c>
      <c r="Q73" s="138">
        <f>P73*F73</f>
        <v>0</v>
      </c>
      <c r="R73" s="137">
        <v>50</v>
      </c>
      <c r="S73" s="138">
        <f>R73*F73</f>
        <v>17300</v>
      </c>
      <c r="T73" s="137">
        <v>0</v>
      </c>
      <c r="U73" s="138">
        <f>T73*F73</f>
        <v>0</v>
      </c>
      <c r="V73" s="137">
        <v>0</v>
      </c>
      <c r="W73" s="138">
        <f>V73*F73</f>
        <v>0</v>
      </c>
      <c r="X73" s="137">
        <v>0</v>
      </c>
      <c r="Y73" s="138">
        <f>X73*F73</f>
        <v>0</v>
      </c>
      <c r="Z73" s="137">
        <v>0</v>
      </c>
      <c r="AA73" s="138">
        <f>Z73*F73</f>
        <v>0</v>
      </c>
      <c r="AB73" s="137">
        <v>0</v>
      </c>
      <c r="AC73" s="138">
        <f>AB73*F73</f>
        <v>0</v>
      </c>
      <c r="AD73" s="137">
        <v>5</v>
      </c>
      <c r="AE73" s="138">
        <f>AD73*F73</f>
        <v>1730</v>
      </c>
      <c r="AF73" s="137">
        <v>0</v>
      </c>
      <c r="AG73" s="138">
        <f>AF73*F73</f>
        <v>0</v>
      </c>
      <c r="AH73" s="137">
        <v>0</v>
      </c>
      <c r="AI73" s="138">
        <f>AH73*F73</f>
        <v>0</v>
      </c>
      <c r="AJ73" s="137">
        <v>12</v>
      </c>
      <c r="AK73" s="138">
        <f>AJ73*F73</f>
        <v>4152</v>
      </c>
      <c r="AL73" s="34">
        <v>0</v>
      </c>
      <c r="AM73" s="39">
        <f>AL73*F73</f>
        <v>0</v>
      </c>
      <c r="AN73" s="34">
        <v>0</v>
      </c>
      <c r="AO73" s="39">
        <f>AN73*F73</f>
        <v>0</v>
      </c>
      <c r="AP73" s="34">
        <v>0</v>
      </c>
      <c r="AQ73" s="39">
        <f>AP73*F73</f>
        <v>0</v>
      </c>
    </row>
    <row r="74" spans="1:43" x14ac:dyDescent="0.3">
      <c r="A74" s="142">
        <v>2004</v>
      </c>
      <c r="B74" s="103" t="s">
        <v>1897</v>
      </c>
      <c r="C74" s="137" t="s">
        <v>66</v>
      </c>
      <c r="D74" s="100" t="s">
        <v>1825</v>
      </c>
      <c r="E74" s="100" t="s">
        <v>1825</v>
      </c>
      <c r="F74" s="143">
        <v>734</v>
      </c>
      <c r="G74" s="143">
        <v>111568</v>
      </c>
      <c r="H74" s="137">
        <v>0</v>
      </c>
      <c r="I74" s="138">
        <f t="shared" si="3"/>
        <v>0</v>
      </c>
      <c r="J74" s="137">
        <v>100</v>
      </c>
      <c r="K74" s="138">
        <f t="shared" si="4"/>
        <v>73400</v>
      </c>
      <c r="L74" s="137">
        <v>0</v>
      </c>
      <c r="M74" s="138">
        <f t="shared" si="5"/>
        <v>0</v>
      </c>
      <c r="N74" s="137">
        <v>2</v>
      </c>
      <c r="O74" s="136">
        <f>N74*F74</f>
        <v>1468</v>
      </c>
      <c r="P74" s="137">
        <v>0</v>
      </c>
      <c r="Q74" s="138">
        <f>P74*F74</f>
        <v>0</v>
      </c>
      <c r="R74" s="137">
        <v>50</v>
      </c>
      <c r="S74" s="138">
        <f>R74*F74</f>
        <v>36700</v>
      </c>
      <c r="T74" s="137">
        <v>0</v>
      </c>
      <c r="U74" s="138">
        <f>T74*F74</f>
        <v>0</v>
      </c>
      <c r="V74" s="137">
        <v>0</v>
      </c>
      <c r="W74" s="138">
        <f>V74*F74</f>
        <v>0</v>
      </c>
      <c r="X74" s="137">
        <v>0</v>
      </c>
      <c r="Y74" s="138">
        <f>X74*F74</f>
        <v>0</v>
      </c>
      <c r="Z74" s="137">
        <v>0</v>
      </c>
      <c r="AA74" s="138">
        <f>Z74*F74</f>
        <v>0</v>
      </c>
      <c r="AB74" s="137">
        <v>0</v>
      </c>
      <c r="AC74" s="138">
        <f>AB74*F74</f>
        <v>0</v>
      </c>
      <c r="AD74" s="137">
        <v>0</v>
      </c>
      <c r="AE74" s="138">
        <f>AD74*F74</f>
        <v>0</v>
      </c>
      <c r="AF74" s="137">
        <v>0</v>
      </c>
      <c r="AG74" s="138">
        <f>AF74*F74</f>
        <v>0</v>
      </c>
      <c r="AH74" s="137">
        <v>0</v>
      </c>
      <c r="AI74" s="138">
        <f>AH74*F74</f>
        <v>0</v>
      </c>
      <c r="AJ74" s="137">
        <v>0</v>
      </c>
      <c r="AK74" s="138">
        <f>AJ74*F74</f>
        <v>0</v>
      </c>
      <c r="AL74" s="34">
        <v>0</v>
      </c>
      <c r="AM74" s="39">
        <f>AL74*F74</f>
        <v>0</v>
      </c>
      <c r="AN74" s="34">
        <v>0</v>
      </c>
      <c r="AO74" s="39">
        <f>AN74*F74</f>
        <v>0</v>
      </c>
      <c r="AP74" s="34">
        <v>0</v>
      </c>
      <c r="AQ74" s="39">
        <f>AP74*F74</f>
        <v>0</v>
      </c>
    </row>
    <row r="75" spans="1:43" ht="115.2" x14ac:dyDescent="0.3">
      <c r="A75" s="142">
        <v>2005</v>
      </c>
      <c r="B75" s="103" t="s">
        <v>1898</v>
      </c>
      <c r="C75" s="137" t="s">
        <v>66</v>
      </c>
      <c r="D75" s="100" t="s">
        <v>1825</v>
      </c>
      <c r="E75" s="100" t="s">
        <v>1825</v>
      </c>
      <c r="F75" s="143">
        <v>18.8</v>
      </c>
      <c r="G75" s="143">
        <v>9400</v>
      </c>
      <c r="H75" s="137">
        <v>0</v>
      </c>
      <c r="I75" s="138">
        <f t="shared" si="3"/>
        <v>0</v>
      </c>
      <c r="J75" s="137">
        <v>0</v>
      </c>
      <c r="K75" s="138">
        <f t="shared" si="4"/>
        <v>0</v>
      </c>
      <c r="L75" s="137">
        <v>0</v>
      </c>
      <c r="M75" s="138">
        <f t="shared" si="5"/>
        <v>0</v>
      </c>
      <c r="N75" s="137">
        <v>0</v>
      </c>
      <c r="O75" s="136">
        <f>N75*F75</f>
        <v>0</v>
      </c>
      <c r="P75" s="137">
        <v>0</v>
      </c>
      <c r="Q75" s="138">
        <f>P75*F75</f>
        <v>0</v>
      </c>
      <c r="R75" s="137">
        <v>0</v>
      </c>
      <c r="S75" s="138">
        <f>R75*F75</f>
        <v>0</v>
      </c>
      <c r="T75" s="137">
        <v>0</v>
      </c>
      <c r="U75" s="138">
        <f>T75*F75</f>
        <v>0</v>
      </c>
      <c r="V75" s="137">
        <v>0</v>
      </c>
      <c r="W75" s="138">
        <f>V75*F75</f>
        <v>0</v>
      </c>
      <c r="X75" s="137">
        <v>0</v>
      </c>
      <c r="Y75" s="138">
        <f>X75*F75</f>
        <v>0</v>
      </c>
      <c r="Z75" s="137">
        <v>0</v>
      </c>
      <c r="AA75" s="138">
        <f>Z75*F75</f>
        <v>0</v>
      </c>
      <c r="AB75" s="137">
        <v>0</v>
      </c>
      <c r="AC75" s="138">
        <f>AB75*F75</f>
        <v>0</v>
      </c>
      <c r="AD75" s="137">
        <v>0</v>
      </c>
      <c r="AE75" s="138">
        <f>AD75*F75</f>
        <v>0</v>
      </c>
      <c r="AF75" s="137">
        <v>0</v>
      </c>
      <c r="AG75" s="138">
        <f>AF75*F75</f>
        <v>0</v>
      </c>
      <c r="AH75" s="137">
        <v>0</v>
      </c>
      <c r="AI75" s="138">
        <f>AH75*F75</f>
        <v>0</v>
      </c>
      <c r="AJ75" s="137">
        <v>500</v>
      </c>
      <c r="AK75" s="138">
        <f>AJ75*F75</f>
        <v>9400</v>
      </c>
      <c r="AL75" s="34">
        <v>0</v>
      </c>
      <c r="AM75" s="39">
        <f>AL75*F75</f>
        <v>0</v>
      </c>
      <c r="AN75" s="34">
        <v>0</v>
      </c>
      <c r="AO75" s="39">
        <f>AN75*F75</f>
        <v>0</v>
      </c>
      <c r="AP75" s="34">
        <v>0</v>
      </c>
      <c r="AQ75" s="39">
        <f>AP75*F75</f>
        <v>0</v>
      </c>
    </row>
    <row r="76" spans="1:43" ht="57.6" x14ac:dyDescent="0.3">
      <c r="A76" s="142">
        <v>2006</v>
      </c>
      <c r="B76" s="103" t="s">
        <v>1899</v>
      </c>
      <c r="C76" s="137" t="s">
        <v>66</v>
      </c>
      <c r="D76" s="100" t="s">
        <v>1825</v>
      </c>
      <c r="E76" s="100" t="s">
        <v>1825</v>
      </c>
      <c r="F76" s="143">
        <v>59</v>
      </c>
      <c r="G76" s="143">
        <v>47200</v>
      </c>
      <c r="H76" s="137">
        <v>0</v>
      </c>
      <c r="I76" s="138">
        <f t="shared" si="3"/>
        <v>0</v>
      </c>
      <c r="J76" s="137">
        <v>0</v>
      </c>
      <c r="K76" s="138">
        <f t="shared" si="4"/>
        <v>0</v>
      </c>
      <c r="L76" s="137">
        <v>0</v>
      </c>
      <c r="M76" s="138">
        <f t="shared" si="5"/>
        <v>0</v>
      </c>
      <c r="N76" s="137">
        <v>0</v>
      </c>
      <c r="O76" s="136">
        <f>N76*F76</f>
        <v>0</v>
      </c>
      <c r="P76" s="137">
        <v>0</v>
      </c>
      <c r="Q76" s="138">
        <f>P76*F76</f>
        <v>0</v>
      </c>
      <c r="R76" s="137">
        <v>0</v>
      </c>
      <c r="S76" s="138">
        <f>R76*F76</f>
        <v>0</v>
      </c>
      <c r="T76" s="137">
        <v>0</v>
      </c>
      <c r="U76" s="138">
        <f>T76*F76</f>
        <v>0</v>
      </c>
      <c r="V76" s="137">
        <v>0</v>
      </c>
      <c r="W76" s="138">
        <f>V76*F76</f>
        <v>0</v>
      </c>
      <c r="X76" s="137">
        <v>0</v>
      </c>
      <c r="Y76" s="138">
        <f>X76*F76</f>
        <v>0</v>
      </c>
      <c r="Z76" s="137">
        <v>0</v>
      </c>
      <c r="AA76" s="138">
        <f>Z76*F76</f>
        <v>0</v>
      </c>
      <c r="AB76" s="137">
        <v>0</v>
      </c>
      <c r="AC76" s="138">
        <f>AB76*F76</f>
        <v>0</v>
      </c>
      <c r="AD76" s="137">
        <v>0</v>
      </c>
      <c r="AE76" s="138">
        <f>AD76*F76</f>
        <v>0</v>
      </c>
      <c r="AF76" s="137">
        <v>0</v>
      </c>
      <c r="AG76" s="138">
        <f>AF76*F76</f>
        <v>0</v>
      </c>
      <c r="AH76" s="137">
        <v>0</v>
      </c>
      <c r="AI76" s="138">
        <f>AH76*F76</f>
        <v>0</v>
      </c>
      <c r="AJ76" s="137">
        <v>800</v>
      </c>
      <c r="AK76" s="138">
        <f>AJ76*F76</f>
        <v>47200</v>
      </c>
      <c r="AL76" s="34">
        <v>0</v>
      </c>
      <c r="AM76" s="39">
        <f>AL76*F76</f>
        <v>0</v>
      </c>
      <c r="AN76" s="34">
        <v>0</v>
      </c>
      <c r="AO76" s="39">
        <f>AN76*F76</f>
        <v>0</v>
      </c>
      <c r="AP76" s="34">
        <v>0</v>
      </c>
      <c r="AQ76" s="39">
        <f>AP76*F76</f>
        <v>0</v>
      </c>
    </row>
    <row r="77" spans="1:43" x14ac:dyDescent="0.3">
      <c r="H77" s="34"/>
      <c r="I77" s="39"/>
      <c r="J77" s="34"/>
      <c r="K77" s="39"/>
      <c r="L77" s="34"/>
      <c r="M77" s="39"/>
      <c r="N77" s="34"/>
      <c r="O77" s="26"/>
      <c r="P77" s="34"/>
      <c r="Q77" s="39"/>
      <c r="R77" s="34"/>
      <c r="S77" s="39"/>
      <c r="T77" s="34"/>
      <c r="U77" s="39"/>
      <c r="V77" s="34"/>
      <c r="W77" s="39"/>
      <c r="X77" s="34"/>
      <c r="Y77" s="39"/>
      <c r="Z77" s="34"/>
      <c r="AA77" s="39"/>
      <c r="AB77" s="34"/>
      <c r="AC77" s="39"/>
      <c r="AD77" s="34"/>
      <c r="AE77" s="39"/>
      <c r="AF77" s="34"/>
      <c r="AG77" s="39"/>
      <c r="AH77" s="34"/>
      <c r="AI77" s="39"/>
      <c r="AJ77" s="34"/>
      <c r="AK77" s="39"/>
      <c r="AL77" s="34"/>
      <c r="AM77" s="39"/>
      <c r="AN77" s="34"/>
      <c r="AO77" s="39"/>
      <c r="AP77" s="34"/>
      <c r="AQ77" s="39"/>
    </row>
    <row r="78" spans="1:43" s="27" customFormat="1" x14ac:dyDescent="0.3">
      <c r="A78" s="25"/>
      <c r="C78" s="25"/>
      <c r="F78" s="79"/>
      <c r="G78" s="79">
        <f>SUM(G3:G77)</f>
        <v>1359324.952</v>
      </c>
      <c r="H78" s="25"/>
      <c r="I78" s="42">
        <f>SUM(I3:I77)</f>
        <v>0</v>
      </c>
      <c r="J78" s="25"/>
      <c r="K78" s="42">
        <f>SUM(K3:K77)</f>
        <v>502105</v>
      </c>
      <c r="L78" s="25"/>
      <c r="M78" s="42">
        <f>SUM(M3:M77)</f>
        <v>265390</v>
      </c>
      <c r="N78" s="25"/>
      <c r="O78" s="26">
        <f>SUM(O3:O77)</f>
        <v>22306.3</v>
      </c>
      <c r="P78" s="25"/>
      <c r="Q78" s="42">
        <f>SUM(Q3:Q77)</f>
        <v>59992</v>
      </c>
      <c r="R78" s="25"/>
      <c r="S78" s="42">
        <f>SUM(S3:S77)</f>
        <v>317874.49199999997</v>
      </c>
      <c r="T78" s="25"/>
      <c r="U78" s="42">
        <f>SUM(U3:U77)</f>
        <v>0</v>
      </c>
      <c r="V78" s="25"/>
      <c r="W78" s="42">
        <f>SUM(W3:W77)</f>
        <v>26849.56</v>
      </c>
      <c r="X78" s="25"/>
      <c r="Y78" s="42">
        <f>SUM(Y3:Y77)</f>
        <v>0</v>
      </c>
      <c r="Z78" s="25"/>
      <c r="AA78" s="42">
        <f>SUM(AA3:AA77)</f>
        <v>2242.8199999999997</v>
      </c>
      <c r="AB78" s="25"/>
      <c r="AC78" s="42">
        <f>SUM(AC3:AC77)</f>
        <v>0</v>
      </c>
      <c r="AD78" s="25"/>
      <c r="AE78" s="42">
        <f>SUM(AE3:AE77)</f>
        <v>49570.3</v>
      </c>
      <c r="AF78" s="25"/>
      <c r="AG78" s="42">
        <f>SUM(AG3:AG77)</f>
        <v>210</v>
      </c>
      <c r="AH78" s="25"/>
      <c r="AI78" s="42">
        <f>SUM(AI3:AI77)</f>
        <v>0</v>
      </c>
      <c r="AJ78" s="25"/>
      <c r="AK78" s="42">
        <f>SUM(AK3:AK77)</f>
        <v>112784.48</v>
      </c>
      <c r="AL78" s="25"/>
      <c r="AM78" s="42">
        <f>SUM(AM3:AM77)</f>
        <v>0</v>
      </c>
      <c r="AN78" s="25"/>
      <c r="AO78" s="42">
        <f>SUM(AO3:AO77)</f>
        <v>0</v>
      </c>
      <c r="AP78" s="25"/>
      <c r="AQ78" s="42">
        <f>SUM(AQ3:AQ77)</f>
        <v>0</v>
      </c>
    </row>
    <row r="79" spans="1:43" x14ac:dyDescent="0.3">
      <c r="H79" s="34"/>
      <c r="I79" s="39"/>
      <c r="J79" s="34"/>
      <c r="K79" s="39"/>
      <c r="L79" s="34"/>
      <c r="M79" s="39"/>
      <c r="N79" s="34"/>
      <c r="O79" s="26"/>
      <c r="P79" s="34"/>
      <c r="Q79" s="39"/>
      <c r="R79" s="34"/>
      <c r="S79" s="39"/>
      <c r="T79" s="34"/>
      <c r="U79" s="39"/>
      <c r="V79" s="34"/>
      <c r="W79" s="39"/>
      <c r="X79" s="34"/>
      <c r="Y79" s="39"/>
      <c r="Z79" s="34"/>
      <c r="AA79" s="39"/>
      <c r="AB79" s="34"/>
      <c r="AC79" s="39"/>
      <c r="AD79" s="34"/>
      <c r="AE79" s="39"/>
      <c r="AF79" s="34"/>
      <c r="AG79" s="39"/>
      <c r="AH79" s="34"/>
      <c r="AI79" s="39"/>
      <c r="AJ79" s="34"/>
      <c r="AK79" s="39"/>
      <c r="AL79" s="34"/>
      <c r="AM79" s="39"/>
      <c r="AN79" s="34"/>
      <c r="AO79" s="39"/>
      <c r="AP79" s="34"/>
      <c r="AQ79" s="39"/>
    </row>
    <row r="80" spans="1:43" x14ac:dyDescent="0.3">
      <c r="H80" s="34"/>
      <c r="I80" s="39"/>
      <c r="J80" s="34"/>
      <c r="K80" s="39"/>
      <c r="L80" s="34"/>
      <c r="M80" s="39"/>
      <c r="N80" s="34"/>
      <c r="O80" s="26"/>
      <c r="P80" s="34"/>
      <c r="Q80" s="39"/>
      <c r="R80" s="34"/>
      <c r="S80" s="39"/>
      <c r="T80" s="34"/>
      <c r="U80" s="39"/>
      <c r="V80" s="34"/>
      <c r="W80" s="39"/>
      <c r="X80" s="34"/>
      <c r="Y80" s="39"/>
      <c r="Z80" s="34"/>
      <c r="AA80" s="39"/>
      <c r="AB80" s="34"/>
      <c r="AC80" s="39"/>
      <c r="AD80" s="34"/>
      <c r="AE80" s="39"/>
      <c r="AF80" s="34"/>
      <c r="AG80" s="39"/>
      <c r="AH80" s="34"/>
      <c r="AI80" s="39"/>
      <c r="AJ80" s="34"/>
      <c r="AK80" s="39"/>
      <c r="AL80" s="34"/>
      <c r="AM80" s="39"/>
      <c r="AN80" s="34"/>
      <c r="AO80" s="39"/>
      <c r="AP80" s="34"/>
      <c r="AQ80" s="39"/>
    </row>
    <row r="81" spans="8:43" x14ac:dyDescent="0.3">
      <c r="H81" s="34"/>
      <c r="I81" s="39"/>
      <c r="J81" s="34"/>
      <c r="K81" s="39"/>
      <c r="L81" s="34"/>
      <c r="M81" s="39"/>
      <c r="N81" s="34"/>
      <c r="O81" s="26"/>
      <c r="P81" s="34"/>
      <c r="Q81" s="39"/>
      <c r="R81" s="34"/>
      <c r="S81" s="39"/>
      <c r="T81" s="34"/>
      <c r="U81" s="39"/>
      <c r="V81" s="34"/>
      <c r="W81" s="39"/>
      <c r="X81" s="34"/>
      <c r="Y81" s="39"/>
      <c r="Z81" s="34"/>
      <c r="AA81" s="39"/>
      <c r="AB81" s="34"/>
      <c r="AC81" s="39"/>
      <c r="AD81" s="34"/>
      <c r="AE81" s="39"/>
      <c r="AF81" s="34"/>
      <c r="AG81" s="39"/>
      <c r="AH81" s="34"/>
      <c r="AI81" s="39"/>
      <c r="AJ81" s="34"/>
      <c r="AK81" s="39"/>
      <c r="AL81" s="34"/>
      <c r="AM81" s="39"/>
      <c r="AN81" s="34"/>
      <c r="AO81" s="39"/>
      <c r="AP81" s="34"/>
      <c r="AQ81" s="39"/>
    </row>
    <row r="82" spans="8:43" x14ac:dyDescent="0.3">
      <c r="H82" s="34"/>
      <c r="I82" s="39"/>
      <c r="J82" s="34"/>
      <c r="K82" s="39"/>
      <c r="L82" s="34"/>
      <c r="M82" s="39"/>
      <c r="N82" s="34"/>
      <c r="O82" s="26"/>
      <c r="P82" s="34"/>
      <c r="Q82" s="39"/>
      <c r="R82" s="34"/>
      <c r="S82" s="39"/>
      <c r="T82" s="34"/>
      <c r="U82" s="39"/>
      <c r="V82" s="34"/>
      <c r="W82" s="39"/>
      <c r="X82" s="34"/>
      <c r="Y82" s="39"/>
      <c r="Z82" s="34"/>
      <c r="AA82" s="39"/>
      <c r="AB82" s="34"/>
      <c r="AC82" s="39"/>
      <c r="AD82" s="34"/>
      <c r="AE82" s="39"/>
      <c r="AF82" s="34"/>
      <c r="AG82" s="39"/>
      <c r="AH82" s="34"/>
      <c r="AI82" s="39"/>
      <c r="AJ82" s="34"/>
      <c r="AK82" s="39"/>
      <c r="AL82" s="34"/>
      <c r="AM82" s="39"/>
      <c r="AN82" s="34"/>
      <c r="AO82" s="39"/>
      <c r="AP82" s="34"/>
      <c r="AQ82" s="39"/>
    </row>
    <row r="83" spans="8:43" x14ac:dyDescent="0.3">
      <c r="H83" s="34"/>
      <c r="I83" s="39"/>
      <c r="J83" s="34"/>
      <c r="K83" s="39"/>
      <c r="L83" s="34"/>
      <c r="M83" s="39"/>
      <c r="N83" s="34"/>
      <c r="O83" s="26"/>
      <c r="P83" s="34"/>
      <c r="Q83" s="39"/>
      <c r="R83" s="34"/>
      <c r="S83" s="39"/>
      <c r="T83" s="34"/>
      <c r="U83" s="39"/>
      <c r="V83" s="34"/>
      <c r="W83" s="39"/>
      <c r="X83" s="34"/>
      <c r="Y83" s="39"/>
      <c r="Z83" s="34"/>
      <c r="AA83" s="39"/>
      <c r="AB83" s="34"/>
      <c r="AC83" s="39"/>
      <c r="AD83" s="34"/>
      <c r="AE83" s="39"/>
      <c r="AF83" s="34"/>
      <c r="AG83" s="39"/>
      <c r="AH83" s="34"/>
      <c r="AI83" s="39"/>
      <c r="AJ83" s="34"/>
      <c r="AK83" s="39"/>
      <c r="AL83" s="34"/>
      <c r="AM83" s="39"/>
      <c r="AN83" s="34"/>
      <c r="AO83" s="39"/>
      <c r="AP83" s="34"/>
      <c r="AQ83" s="39"/>
    </row>
    <row r="84" spans="8:43" x14ac:dyDescent="0.3">
      <c r="H84" s="34"/>
      <c r="I84" s="39"/>
      <c r="J84" s="34"/>
      <c r="K84" s="39"/>
      <c r="L84" s="34"/>
      <c r="M84" s="39"/>
      <c r="N84" s="34"/>
      <c r="O84" s="26"/>
      <c r="P84" s="34"/>
      <c r="Q84" s="39"/>
      <c r="R84" s="34"/>
      <c r="S84" s="39"/>
      <c r="T84" s="34"/>
      <c r="U84" s="39"/>
      <c r="V84" s="34"/>
      <c r="W84" s="39"/>
      <c r="X84" s="34"/>
      <c r="Y84" s="39"/>
      <c r="Z84" s="34"/>
      <c r="AA84" s="39"/>
      <c r="AB84" s="34"/>
      <c r="AC84" s="39"/>
      <c r="AD84" s="34"/>
      <c r="AE84" s="39"/>
      <c r="AF84" s="34"/>
      <c r="AG84" s="39"/>
      <c r="AH84" s="34"/>
      <c r="AI84" s="39"/>
      <c r="AJ84" s="34"/>
      <c r="AK84" s="39"/>
      <c r="AL84" s="34"/>
      <c r="AM84" s="39"/>
      <c r="AN84" s="34"/>
      <c r="AO84" s="39"/>
      <c r="AP84" s="34"/>
      <c r="AQ84" s="39"/>
    </row>
    <row r="85" spans="8:43" x14ac:dyDescent="0.3">
      <c r="H85" s="34"/>
      <c r="I85" s="39"/>
      <c r="J85" s="34"/>
      <c r="K85" s="39"/>
      <c r="L85" s="34"/>
      <c r="M85" s="39"/>
      <c r="N85" s="34"/>
      <c r="O85" s="26"/>
      <c r="P85" s="34"/>
      <c r="Q85" s="39"/>
      <c r="R85" s="34"/>
      <c r="S85" s="39"/>
      <c r="T85" s="34"/>
      <c r="U85" s="39"/>
      <c r="V85" s="34"/>
      <c r="W85" s="39"/>
      <c r="X85" s="34"/>
      <c r="Y85" s="39"/>
      <c r="Z85" s="34"/>
      <c r="AA85" s="39"/>
      <c r="AB85" s="34"/>
      <c r="AC85" s="39"/>
      <c r="AD85" s="34"/>
      <c r="AE85" s="39"/>
      <c r="AF85" s="34"/>
      <c r="AG85" s="39"/>
      <c r="AH85" s="34"/>
      <c r="AI85" s="39"/>
      <c r="AJ85" s="34"/>
      <c r="AK85" s="39"/>
      <c r="AL85" s="34"/>
      <c r="AM85" s="39"/>
      <c r="AN85" s="34"/>
      <c r="AO85" s="39"/>
      <c r="AP85" s="34"/>
      <c r="AQ85" s="39"/>
    </row>
    <row r="86" spans="8:43" x14ac:dyDescent="0.3">
      <c r="H86" s="34"/>
      <c r="I86" s="39"/>
      <c r="J86" s="34"/>
      <c r="K86" s="39"/>
      <c r="L86" s="34"/>
      <c r="M86" s="39"/>
      <c r="N86" s="34"/>
      <c r="O86" s="26"/>
      <c r="P86" s="34"/>
      <c r="Q86" s="39"/>
      <c r="R86" s="34"/>
      <c r="S86" s="39"/>
      <c r="T86" s="34"/>
      <c r="U86" s="39"/>
      <c r="V86" s="34"/>
      <c r="W86" s="39"/>
      <c r="X86" s="34"/>
      <c r="Y86" s="39"/>
      <c r="Z86" s="34"/>
      <c r="AA86" s="39"/>
      <c r="AB86" s="34"/>
      <c r="AC86" s="39"/>
      <c r="AD86" s="34"/>
      <c r="AE86" s="39"/>
      <c r="AF86" s="34"/>
      <c r="AG86" s="39"/>
      <c r="AH86" s="34"/>
      <c r="AI86" s="39"/>
      <c r="AJ86" s="34"/>
      <c r="AK86" s="39"/>
      <c r="AL86" s="34"/>
      <c r="AM86" s="39"/>
      <c r="AN86" s="34"/>
      <c r="AO86" s="39"/>
      <c r="AP86" s="34"/>
      <c r="AQ86" s="39"/>
    </row>
    <row r="87" spans="8:43" x14ac:dyDescent="0.3">
      <c r="H87" s="34"/>
      <c r="I87" s="39"/>
      <c r="J87" s="34"/>
      <c r="K87" s="39"/>
      <c r="L87" s="34"/>
      <c r="M87" s="39"/>
      <c r="N87" s="34"/>
      <c r="O87" s="26"/>
      <c r="P87" s="34"/>
      <c r="Q87" s="39"/>
      <c r="R87" s="34"/>
      <c r="S87" s="39"/>
      <c r="T87" s="34"/>
      <c r="U87" s="39"/>
      <c r="V87" s="34"/>
      <c r="W87" s="39"/>
      <c r="X87" s="34"/>
      <c r="Y87" s="39"/>
      <c r="Z87" s="34"/>
      <c r="AA87" s="39"/>
      <c r="AB87" s="34"/>
      <c r="AC87" s="39"/>
      <c r="AD87" s="34"/>
      <c r="AE87" s="39"/>
      <c r="AF87" s="34"/>
      <c r="AG87" s="39"/>
      <c r="AH87" s="34"/>
      <c r="AI87" s="39"/>
      <c r="AJ87" s="34"/>
      <c r="AK87" s="39"/>
      <c r="AL87" s="34"/>
      <c r="AM87" s="39"/>
      <c r="AN87" s="34"/>
      <c r="AO87" s="39"/>
      <c r="AP87" s="34"/>
      <c r="AQ87" s="39"/>
    </row>
    <row r="88" spans="8:43" x14ac:dyDescent="0.3">
      <c r="H88" s="34"/>
      <c r="I88" s="39"/>
      <c r="J88" s="34"/>
      <c r="K88" s="39"/>
      <c r="L88" s="34"/>
      <c r="M88" s="39"/>
      <c r="N88" s="34"/>
      <c r="O88" s="26"/>
      <c r="P88" s="34"/>
      <c r="Q88" s="39"/>
      <c r="R88" s="34"/>
      <c r="S88" s="39"/>
      <c r="T88" s="34"/>
      <c r="U88" s="39"/>
      <c r="V88" s="34"/>
      <c r="W88" s="39"/>
      <c r="X88" s="34"/>
      <c r="Y88" s="39"/>
      <c r="Z88" s="34"/>
      <c r="AA88" s="39"/>
      <c r="AB88" s="34"/>
      <c r="AC88" s="39"/>
      <c r="AD88" s="34"/>
      <c r="AE88" s="39"/>
      <c r="AF88" s="34"/>
      <c r="AG88" s="39"/>
      <c r="AH88" s="34"/>
      <c r="AI88" s="39"/>
      <c r="AJ88" s="34"/>
      <c r="AK88" s="39"/>
      <c r="AL88" s="34"/>
      <c r="AM88" s="39"/>
      <c r="AN88" s="34"/>
      <c r="AO88" s="39"/>
      <c r="AP88" s="34"/>
      <c r="AQ88" s="39"/>
    </row>
    <row r="89" spans="8:43" x14ac:dyDescent="0.3">
      <c r="H89" s="34"/>
      <c r="I89" s="39"/>
      <c r="J89" s="34"/>
      <c r="K89" s="39"/>
      <c r="L89" s="34"/>
      <c r="M89" s="39"/>
      <c r="N89" s="34"/>
      <c r="O89" s="26"/>
      <c r="P89" s="34"/>
      <c r="Q89" s="39"/>
      <c r="R89" s="34"/>
      <c r="S89" s="39"/>
      <c r="T89" s="34"/>
      <c r="U89" s="39"/>
      <c r="V89" s="34"/>
      <c r="W89" s="39"/>
      <c r="X89" s="34"/>
      <c r="Y89" s="39"/>
      <c r="Z89" s="34"/>
      <c r="AA89" s="39"/>
      <c r="AB89" s="34"/>
      <c r="AC89" s="39"/>
      <c r="AD89" s="34"/>
      <c r="AE89" s="39"/>
      <c r="AF89" s="34"/>
      <c r="AG89" s="39"/>
      <c r="AH89" s="34"/>
      <c r="AI89" s="39"/>
      <c r="AJ89" s="34"/>
      <c r="AK89" s="39"/>
      <c r="AL89" s="34"/>
      <c r="AM89" s="39"/>
      <c r="AN89" s="34"/>
      <c r="AO89" s="39"/>
      <c r="AP89" s="34"/>
      <c r="AQ89" s="39"/>
    </row>
    <row r="90" spans="8:43" x14ac:dyDescent="0.3">
      <c r="H90" s="34"/>
      <c r="I90" s="39"/>
      <c r="J90" s="34"/>
      <c r="K90" s="39"/>
      <c r="L90" s="34"/>
      <c r="M90" s="39"/>
      <c r="N90" s="34"/>
      <c r="O90" s="26"/>
      <c r="P90" s="34"/>
      <c r="Q90" s="39"/>
      <c r="R90" s="34"/>
      <c r="S90" s="39"/>
      <c r="T90" s="34"/>
      <c r="U90" s="39"/>
      <c r="V90" s="34"/>
      <c r="W90" s="39"/>
      <c r="X90" s="34"/>
      <c r="Y90" s="39"/>
      <c r="Z90" s="34"/>
      <c r="AA90" s="39"/>
      <c r="AB90" s="34"/>
      <c r="AC90" s="39"/>
      <c r="AD90" s="34"/>
      <c r="AE90" s="39"/>
      <c r="AF90" s="34"/>
      <c r="AG90" s="39"/>
      <c r="AH90" s="34"/>
      <c r="AI90" s="39"/>
      <c r="AJ90" s="34"/>
      <c r="AK90" s="39"/>
      <c r="AL90" s="34"/>
      <c r="AM90" s="39"/>
      <c r="AN90" s="34"/>
      <c r="AO90" s="39"/>
      <c r="AP90" s="34"/>
      <c r="AQ90" s="39"/>
    </row>
    <row r="91" spans="8:43" x14ac:dyDescent="0.3">
      <c r="H91" s="34"/>
      <c r="I91" s="39"/>
      <c r="J91" s="34"/>
      <c r="K91" s="39"/>
      <c r="L91" s="34"/>
      <c r="M91" s="39"/>
      <c r="N91" s="34"/>
      <c r="O91" s="26"/>
      <c r="P91" s="34"/>
      <c r="Q91" s="39"/>
      <c r="R91" s="34"/>
      <c r="S91" s="39"/>
      <c r="T91" s="34"/>
      <c r="U91" s="39"/>
      <c r="V91" s="34"/>
      <c r="W91" s="39"/>
      <c r="X91" s="34"/>
      <c r="Y91" s="39"/>
      <c r="Z91" s="34"/>
      <c r="AA91" s="39"/>
      <c r="AB91" s="34"/>
      <c r="AC91" s="39"/>
      <c r="AD91" s="34"/>
      <c r="AE91" s="39"/>
      <c r="AF91" s="34"/>
      <c r="AG91" s="39"/>
      <c r="AH91" s="34"/>
      <c r="AI91" s="39"/>
      <c r="AJ91" s="34"/>
      <c r="AK91" s="39"/>
      <c r="AL91" s="34"/>
      <c r="AM91" s="39"/>
      <c r="AN91" s="34"/>
      <c r="AO91" s="39"/>
      <c r="AP91" s="34"/>
      <c r="AQ91" s="39"/>
    </row>
    <row r="92" spans="8:43" x14ac:dyDescent="0.3">
      <c r="H92" s="34"/>
      <c r="I92" s="39"/>
      <c r="J92" s="34"/>
      <c r="K92" s="39"/>
      <c r="L92" s="34"/>
      <c r="M92" s="39"/>
      <c r="N92" s="34"/>
      <c r="O92" s="26"/>
      <c r="P92" s="34"/>
      <c r="Q92" s="39"/>
      <c r="R92" s="34"/>
      <c r="S92" s="39"/>
      <c r="T92" s="34"/>
      <c r="U92" s="39"/>
      <c r="V92" s="34"/>
      <c r="W92" s="39"/>
      <c r="X92" s="34"/>
      <c r="Y92" s="39"/>
      <c r="Z92" s="34"/>
      <c r="AA92" s="39"/>
      <c r="AB92" s="34"/>
      <c r="AC92" s="39"/>
      <c r="AD92" s="34"/>
      <c r="AE92" s="39"/>
      <c r="AF92" s="34"/>
      <c r="AG92" s="39"/>
      <c r="AH92" s="34"/>
      <c r="AI92" s="39"/>
      <c r="AJ92" s="34"/>
      <c r="AK92" s="39"/>
      <c r="AL92" s="34"/>
      <c r="AM92" s="39"/>
      <c r="AN92" s="34"/>
      <c r="AO92" s="39"/>
      <c r="AP92" s="34"/>
      <c r="AQ92" s="39"/>
    </row>
    <row r="93" spans="8:43" x14ac:dyDescent="0.3">
      <c r="H93" s="34"/>
      <c r="I93" s="39"/>
      <c r="J93" s="34"/>
      <c r="K93" s="39"/>
      <c r="L93" s="34"/>
      <c r="M93" s="39"/>
      <c r="N93" s="34"/>
      <c r="O93" s="26"/>
      <c r="P93" s="34"/>
      <c r="Q93" s="39"/>
      <c r="R93" s="34"/>
      <c r="S93" s="39"/>
      <c r="T93" s="34"/>
      <c r="U93" s="39"/>
      <c r="V93" s="34"/>
      <c r="W93" s="39"/>
      <c r="X93" s="34"/>
      <c r="Y93" s="39"/>
      <c r="Z93" s="34"/>
      <c r="AA93" s="39"/>
      <c r="AB93" s="34"/>
      <c r="AC93" s="39"/>
      <c r="AD93" s="34"/>
      <c r="AE93" s="39"/>
      <c r="AF93" s="34"/>
      <c r="AG93" s="39"/>
      <c r="AH93" s="34"/>
      <c r="AI93" s="39"/>
      <c r="AJ93" s="34"/>
      <c r="AK93" s="39"/>
      <c r="AL93" s="34"/>
      <c r="AM93" s="39"/>
      <c r="AN93" s="34"/>
      <c r="AO93" s="39"/>
      <c r="AP93" s="34"/>
      <c r="AQ93" s="39"/>
    </row>
    <row r="94" spans="8:43" x14ac:dyDescent="0.3">
      <c r="H94" s="34"/>
      <c r="I94" s="39"/>
      <c r="J94" s="34"/>
      <c r="K94" s="39"/>
      <c r="L94" s="34"/>
      <c r="M94" s="39"/>
      <c r="N94" s="34"/>
      <c r="O94" s="26"/>
      <c r="P94" s="34"/>
      <c r="Q94" s="39"/>
      <c r="R94" s="34"/>
      <c r="S94" s="39"/>
      <c r="T94" s="34"/>
      <c r="U94" s="39"/>
      <c r="V94" s="34"/>
      <c r="W94" s="39"/>
      <c r="X94" s="34"/>
      <c r="Y94" s="39"/>
      <c r="Z94" s="34"/>
      <c r="AA94" s="39"/>
      <c r="AB94" s="34"/>
      <c r="AC94" s="39"/>
      <c r="AD94" s="34"/>
      <c r="AE94" s="39"/>
      <c r="AF94" s="34"/>
      <c r="AG94" s="39"/>
      <c r="AH94" s="34"/>
      <c r="AI94" s="39"/>
      <c r="AJ94" s="34"/>
      <c r="AK94" s="39"/>
      <c r="AL94" s="34"/>
      <c r="AM94" s="39"/>
      <c r="AN94" s="34"/>
      <c r="AO94" s="39"/>
      <c r="AP94" s="34"/>
      <c r="AQ94" s="39"/>
    </row>
    <row r="95" spans="8:43" x14ac:dyDescent="0.3">
      <c r="H95" s="34"/>
      <c r="I95" s="39"/>
      <c r="J95" s="34"/>
      <c r="K95" s="39"/>
      <c r="L95" s="34"/>
      <c r="M95" s="39"/>
      <c r="N95" s="34"/>
      <c r="O95" s="26"/>
      <c r="P95" s="34"/>
      <c r="Q95" s="39"/>
      <c r="R95" s="34"/>
      <c r="S95" s="39"/>
      <c r="T95" s="34"/>
      <c r="U95" s="39"/>
      <c r="V95" s="34"/>
      <c r="W95" s="39"/>
      <c r="X95" s="34"/>
      <c r="Y95" s="39"/>
      <c r="Z95" s="34"/>
      <c r="AA95" s="39"/>
      <c r="AB95" s="34"/>
      <c r="AC95" s="39"/>
      <c r="AD95" s="34"/>
      <c r="AE95" s="39"/>
      <c r="AF95" s="34"/>
      <c r="AG95" s="39"/>
      <c r="AH95" s="34"/>
      <c r="AI95" s="39"/>
      <c r="AJ95" s="34"/>
      <c r="AK95" s="39"/>
      <c r="AL95" s="34"/>
      <c r="AM95" s="39"/>
      <c r="AN95" s="34"/>
      <c r="AO95" s="39"/>
      <c r="AP95" s="34"/>
      <c r="AQ95" s="39"/>
    </row>
    <row r="96" spans="8:43" x14ac:dyDescent="0.3">
      <c r="H96" s="34"/>
      <c r="I96" s="39"/>
      <c r="J96" s="34"/>
      <c r="K96" s="39"/>
      <c r="L96" s="34"/>
      <c r="M96" s="39"/>
      <c r="N96" s="34"/>
      <c r="O96" s="26"/>
      <c r="P96" s="34"/>
      <c r="Q96" s="39"/>
      <c r="R96" s="34"/>
      <c r="S96" s="39"/>
      <c r="T96" s="34"/>
      <c r="U96" s="39"/>
      <c r="V96" s="34"/>
      <c r="W96" s="39"/>
      <c r="X96" s="34"/>
      <c r="Y96" s="39"/>
      <c r="Z96" s="34"/>
      <c r="AA96" s="39"/>
      <c r="AB96" s="34"/>
      <c r="AC96" s="39"/>
      <c r="AD96" s="34"/>
      <c r="AE96" s="39"/>
      <c r="AF96" s="34"/>
      <c r="AG96" s="39"/>
      <c r="AH96" s="34"/>
      <c r="AI96" s="39"/>
      <c r="AJ96" s="34"/>
      <c r="AK96" s="39"/>
      <c r="AL96" s="34"/>
      <c r="AM96" s="39"/>
      <c r="AN96" s="34"/>
      <c r="AO96" s="39"/>
      <c r="AP96" s="34"/>
      <c r="AQ96" s="39"/>
    </row>
    <row r="97" spans="8:43" x14ac:dyDescent="0.3">
      <c r="H97" s="34"/>
      <c r="I97" s="39"/>
      <c r="J97" s="34"/>
      <c r="K97" s="39"/>
      <c r="L97" s="34"/>
      <c r="M97" s="39"/>
      <c r="N97" s="34"/>
      <c r="O97" s="26"/>
      <c r="P97" s="34"/>
      <c r="Q97" s="39"/>
      <c r="R97" s="34"/>
      <c r="S97" s="39"/>
      <c r="T97" s="34"/>
      <c r="U97" s="39"/>
      <c r="V97" s="34"/>
      <c r="W97" s="39"/>
      <c r="X97" s="34"/>
      <c r="Y97" s="39"/>
      <c r="Z97" s="34"/>
      <c r="AA97" s="39"/>
      <c r="AB97" s="34"/>
      <c r="AC97" s="39"/>
      <c r="AD97" s="34"/>
      <c r="AE97" s="39"/>
      <c r="AF97" s="34"/>
      <c r="AG97" s="39"/>
      <c r="AH97" s="34"/>
      <c r="AI97" s="39"/>
      <c r="AJ97" s="34"/>
      <c r="AK97" s="39"/>
      <c r="AL97" s="34"/>
      <c r="AM97" s="39"/>
      <c r="AN97" s="34"/>
      <c r="AO97" s="39"/>
      <c r="AP97" s="34"/>
      <c r="AQ97" s="39"/>
    </row>
    <row r="98" spans="8:43" x14ac:dyDescent="0.3">
      <c r="H98" s="34"/>
      <c r="I98" s="39"/>
      <c r="J98" s="34"/>
      <c r="K98" s="39"/>
      <c r="L98" s="34"/>
      <c r="M98" s="39"/>
      <c r="N98" s="34"/>
      <c r="O98" s="26"/>
      <c r="P98" s="34"/>
      <c r="Q98" s="39"/>
      <c r="R98" s="34"/>
      <c r="S98" s="39"/>
      <c r="T98" s="34"/>
      <c r="U98" s="39"/>
      <c r="V98" s="34"/>
      <c r="W98" s="39"/>
      <c r="X98" s="34"/>
      <c r="Y98" s="39"/>
      <c r="Z98" s="34"/>
      <c r="AA98" s="39"/>
      <c r="AB98" s="34"/>
      <c r="AC98" s="39"/>
      <c r="AD98" s="34"/>
      <c r="AE98" s="39"/>
      <c r="AF98" s="34"/>
      <c r="AG98" s="39"/>
      <c r="AH98" s="34"/>
      <c r="AI98" s="39"/>
      <c r="AJ98" s="34"/>
      <c r="AK98" s="39"/>
      <c r="AL98" s="34"/>
      <c r="AM98" s="39"/>
      <c r="AN98" s="34"/>
      <c r="AO98" s="39"/>
      <c r="AP98" s="34"/>
      <c r="AQ98" s="39"/>
    </row>
    <row r="99" spans="8:43" x14ac:dyDescent="0.3">
      <c r="H99" s="34"/>
      <c r="I99" s="39"/>
      <c r="J99" s="34"/>
      <c r="K99" s="39"/>
      <c r="L99" s="34"/>
      <c r="M99" s="39"/>
      <c r="N99" s="34"/>
      <c r="O99" s="26"/>
      <c r="P99" s="34"/>
      <c r="Q99" s="39"/>
      <c r="R99" s="34"/>
      <c r="S99" s="39"/>
      <c r="T99" s="34"/>
      <c r="U99" s="39"/>
      <c r="V99" s="34"/>
      <c r="W99" s="39"/>
      <c r="X99" s="34"/>
      <c r="Y99" s="39"/>
      <c r="Z99" s="34"/>
      <c r="AA99" s="39"/>
      <c r="AB99" s="34"/>
      <c r="AC99" s="39"/>
      <c r="AD99" s="34"/>
      <c r="AE99" s="39"/>
      <c r="AF99" s="34"/>
      <c r="AG99" s="39"/>
      <c r="AH99" s="34"/>
      <c r="AI99" s="39"/>
      <c r="AJ99" s="34"/>
      <c r="AK99" s="39"/>
      <c r="AL99" s="34"/>
      <c r="AM99" s="39"/>
      <c r="AN99" s="34"/>
      <c r="AO99" s="39"/>
      <c r="AP99" s="34"/>
      <c r="AQ99" s="39"/>
    </row>
    <row r="100" spans="8:43" x14ac:dyDescent="0.3">
      <c r="H100" s="34"/>
      <c r="I100" s="39"/>
      <c r="J100" s="34"/>
      <c r="K100" s="39"/>
      <c r="L100" s="34"/>
      <c r="M100" s="39"/>
      <c r="N100" s="34"/>
      <c r="O100" s="26"/>
      <c r="P100" s="34"/>
      <c r="Q100" s="39"/>
      <c r="R100" s="34"/>
      <c r="S100" s="39"/>
      <c r="T100" s="34"/>
      <c r="U100" s="39"/>
      <c r="V100" s="34"/>
      <c r="W100" s="39"/>
      <c r="X100" s="34"/>
      <c r="Y100" s="39"/>
      <c r="Z100" s="34"/>
      <c r="AA100" s="39"/>
      <c r="AB100" s="34"/>
      <c r="AC100" s="39"/>
      <c r="AD100" s="34"/>
      <c r="AE100" s="39"/>
      <c r="AF100" s="34"/>
      <c r="AG100" s="39"/>
      <c r="AH100" s="34"/>
      <c r="AI100" s="39"/>
      <c r="AJ100" s="34"/>
      <c r="AK100" s="39"/>
      <c r="AL100" s="34"/>
      <c r="AM100" s="39"/>
      <c r="AN100" s="34"/>
      <c r="AO100" s="39"/>
      <c r="AP100" s="34"/>
      <c r="AQ100" s="39"/>
    </row>
    <row r="101" spans="8:43" x14ac:dyDescent="0.3">
      <c r="H101" s="34"/>
      <c r="I101" s="39"/>
      <c r="J101" s="34"/>
      <c r="K101" s="39"/>
      <c r="L101" s="34"/>
      <c r="M101" s="39"/>
      <c r="N101" s="34"/>
      <c r="O101" s="26"/>
      <c r="P101" s="34"/>
      <c r="Q101" s="39"/>
      <c r="R101" s="34"/>
      <c r="S101" s="39"/>
      <c r="T101" s="34"/>
      <c r="U101" s="39"/>
      <c r="V101" s="34"/>
      <c r="W101" s="39"/>
      <c r="X101" s="34"/>
      <c r="Y101" s="39"/>
      <c r="Z101" s="34"/>
      <c r="AA101" s="39"/>
      <c r="AB101" s="34"/>
      <c r="AC101" s="39"/>
      <c r="AD101" s="34"/>
      <c r="AE101" s="39"/>
      <c r="AF101" s="34"/>
      <c r="AG101" s="39"/>
      <c r="AH101" s="34"/>
      <c r="AI101" s="39"/>
      <c r="AJ101" s="34"/>
      <c r="AK101" s="39"/>
      <c r="AL101" s="34"/>
      <c r="AM101" s="39"/>
      <c r="AN101" s="34"/>
      <c r="AO101" s="39"/>
      <c r="AP101" s="34"/>
      <c r="AQ101" s="39"/>
    </row>
    <row r="102" spans="8:43" x14ac:dyDescent="0.3">
      <c r="H102" s="34"/>
      <c r="I102" s="39"/>
      <c r="J102" s="34"/>
      <c r="K102" s="39"/>
      <c r="L102" s="34"/>
      <c r="M102" s="39"/>
      <c r="N102" s="34"/>
      <c r="O102" s="26"/>
      <c r="P102" s="34"/>
      <c r="Q102" s="39"/>
      <c r="R102" s="34"/>
      <c r="S102" s="39"/>
      <c r="T102" s="34"/>
      <c r="U102" s="39"/>
      <c r="V102" s="34"/>
      <c r="W102" s="39"/>
      <c r="X102" s="34"/>
      <c r="Y102" s="39"/>
      <c r="Z102" s="34"/>
      <c r="AA102" s="39"/>
      <c r="AB102" s="34"/>
      <c r="AC102" s="39"/>
      <c r="AD102" s="34"/>
      <c r="AE102" s="39"/>
      <c r="AF102" s="34"/>
      <c r="AG102" s="39"/>
      <c r="AH102" s="34"/>
      <c r="AI102" s="39"/>
      <c r="AJ102" s="34"/>
      <c r="AK102" s="39"/>
      <c r="AL102" s="34"/>
      <c r="AM102" s="39"/>
      <c r="AN102" s="34"/>
      <c r="AO102" s="39"/>
      <c r="AP102" s="34"/>
      <c r="AQ102" s="39"/>
    </row>
    <row r="103" spans="8:43" x14ac:dyDescent="0.3">
      <c r="H103" s="34"/>
      <c r="I103" s="39"/>
      <c r="J103" s="34"/>
      <c r="K103" s="39"/>
      <c r="L103" s="34"/>
      <c r="M103" s="39"/>
      <c r="N103" s="34"/>
      <c r="O103" s="26"/>
      <c r="P103" s="34"/>
      <c r="Q103" s="39"/>
      <c r="R103" s="34"/>
      <c r="S103" s="39"/>
      <c r="T103" s="34"/>
      <c r="U103" s="39"/>
      <c r="V103" s="34"/>
      <c r="W103" s="39"/>
      <c r="X103" s="34"/>
      <c r="Y103" s="39"/>
      <c r="Z103" s="34"/>
      <c r="AA103" s="39"/>
      <c r="AB103" s="34"/>
      <c r="AC103" s="39"/>
      <c r="AD103" s="34"/>
      <c r="AE103" s="39"/>
      <c r="AF103" s="34"/>
      <c r="AG103" s="39"/>
      <c r="AH103" s="34"/>
      <c r="AI103" s="39"/>
      <c r="AJ103" s="34"/>
      <c r="AK103" s="39"/>
      <c r="AL103" s="34"/>
      <c r="AM103" s="39"/>
      <c r="AN103" s="34"/>
      <c r="AO103" s="39"/>
      <c r="AP103" s="34"/>
      <c r="AQ103" s="39"/>
    </row>
    <row r="104" spans="8:43" x14ac:dyDescent="0.3">
      <c r="H104" s="34"/>
      <c r="I104" s="39"/>
      <c r="J104" s="34"/>
      <c r="K104" s="39"/>
      <c r="L104" s="34"/>
      <c r="M104" s="39"/>
      <c r="N104" s="34"/>
      <c r="O104" s="26"/>
      <c r="P104" s="34"/>
      <c r="Q104" s="39"/>
      <c r="R104" s="34"/>
      <c r="S104" s="39"/>
      <c r="T104" s="34"/>
      <c r="U104" s="39"/>
      <c r="V104" s="34"/>
      <c r="W104" s="39"/>
      <c r="X104" s="34"/>
      <c r="Y104" s="39"/>
      <c r="Z104" s="34"/>
      <c r="AA104" s="39"/>
      <c r="AB104" s="34"/>
      <c r="AC104" s="39"/>
      <c r="AD104" s="34"/>
      <c r="AE104" s="39"/>
      <c r="AF104" s="34"/>
      <c r="AG104" s="39"/>
      <c r="AH104" s="34"/>
      <c r="AI104" s="39"/>
      <c r="AJ104" s="34"/>
      <c r="AK104" s="39"/>
      <c r="AL104" s="34"/>
      <c r="AM104" s="39"/>
      <c r="AN104" s="34"/>
      <c r="AO104" s="39"/>
      <c r="AP104" s="34"/>
      <c r="AQ104" s="39"/>
    </row>
    <row r="105" spans="8:43" x14ac:dyDescent="0.3">
      <c r="H105" s="34"/>
      <c r="I105" s="39"/>
      <c r="J105" s="34"/>
      <c r="K105" s="39"/>
      <c r="L105" s="34"/>
      <c r="M105" s="39"/>
      <c r="N105" s="34"/>
      <c r="O105" s="26"/>
      <c r="P105" s="34"/>
      <c r="Q105" s="39"/>
      <c r="R105" s="34"/>
      <c r="S105" s="39"/>
      <c r="T105" s="34"/>
      <c r="U105" s="39"/>
      <c r="V105" s="34"/>
      <c r="W105" s="39"/>
      <c r="X105" s="34"/>
      <c r="Y105" s="39"/>
      <c r="Z105" s="34"/>
      <c r="AA105" s="39"/>
      <c r="AB105" s="34"/>
      <c r="AC105" s="39"/>
      <c r="AD105" s="34"/>
      <c r="AE105" s="39"/>
      <c r="AF105" s="34"/>
      <c r="AG105" s="39"/>
      <c r="AH105" s="34"/>
      <c r="AI105" s="39"/>
      <c r="AJ105" s="34"/>
      <c r="AK105" s="39"/>
      <c r="AL105" s="34"/>
      <c r="AM105" s="39"/>
      <c r="AN105" s="34"/>
      <c r="AO105" s="39"/>
      <c r="AP105" s="34"/>
      <c r="AQ105" s="39"/>
    </row>
    <row r="106" spans="8:43" x14ac:dyDescent="0.3">
      <c r="H106" s="34"/>
      <c r="I106" s="39"/>
      <c r="J106" s="34"/>
      <c r="K106" s="39"/>
      <c r="L106" s="34"/>
      <c r="M106" s="39"/>
      <c r="N106" s="34"/>
      <c r="O106" s="26"/>
      <c r="P106" s="34"/>
      <c r="Q106" s="39"/>
      <c r="R106" s="34"/>
      <c r="S106" s="39"/>
      <c r="T106" s="34"/>
      <c r="U106" s="39"/>
      <c r="V106" s="34"/>
      <c r="W106" s="39"/>
      <c r="X106" s="34"/>
      <c r="Y106" s="39"/>
      <c r="Z106" s="34"/>
      <c r="AA106" s="39"/>
      <c r="AB106" s="34"/>
      <c r="AC106" s="39"/>
      <c r="AD106" s="34"/>
      <c r="AE106" s="39"/>
      <c r="AF106" s="34"/>
      <c r="AG106" s="39"/>
      <c r="AH106" s="34"/>
      <c r="AI106" s="39"/>
      <c r="AJ106" s="34"/>
      <c r="AK106" s="39"/>
      <c r="AL106" s="34"/>
      <c r="AM106" s="39"/>
      <c r="AN106" s="34"/>
      <c r="AO106" s="39"/>
      <c r="AP106" s="34"/>
      <c r="AQ106" s="39"/>
    </row>
    <row r="107" spans="8:43" x14ac:dyDescent="0.3">
      <c r="H107" s="34"/>
      <c r="I107" s="39"/>
      <c r="J107" s="34"/>
      <c r="K107" s="39"/>
      <c r="L107" s="34"/>
      <c r="M107" s="39"/>
      <c r="N107" s="34"/>
      <c r="O107" s="26"/>
      <c r="P107" s="34"/>
      <c r="Q107" s="39"/>
      <c r="R107" s="34"/>
      <c r="S107" s="39"/>
      <c r="T107" s="34"/>
      <c r="U107" s="39"/>
      <c r="V107" s="34"/>
      <c r="W107" s="39"/>
      <c r="X107" s="34"/>
      <c r="Y107" s="39"/>
      <c r="Z107" s="34"/>
      <c r="AA107" s="39"/>
      <c r="AB107" s="34"/>
      <c r="AC107" s="39"/>
      <c r="AD107" s="34"/>
      <c r="AE107" s="39"/>
      <c r="AF107" s="34"/>
      <c r="AG107" s="39"/>
      <c r="AH107" s="34"/>
      <c r="AI107" s="39"/>
      <c r="AJ107" s="34"/>
      <c r="AK107" s="39"/>
      <c r="AL107" s="34"/>
      <c r="AM107" s="39"/>
      <c r="AN107" s="34"/>
      <c r="AO107" s="39"/>
      <c r="AP107" s="34"/>
      <c r="AQ107" s="39"/>
    </row>
    <row r="108" spans="8:43" x14ac:dyDescent="0.3">
      <c r="H108" s="34"/>
      <c r="I108" s="39"/>
      <c r="J108" s="34"/>
      <c r="K108" s="39"/>
      <c r="L108" s="34"/>
      <c r="M108" s="39"/>
      <c r="N108" s="34"/>
      <c r="O108" s="26"/>
      <c r="P108" s="34"/>
      <c r="Q108" s="39"/>
      <c r="R108" s="34"/>
      <c r="S108" s="39"/>
      <c r="T108" s="34"/>
      <c r="U108" s="39"/>
      <c r="V108" s="34"/>
      <c r="W108" s="39"/>
      <c r="X108" s="34"/>
      <c r="Y108" s="39"/>
      <c r="Z108" s="34"/>
      <c r="AA108" s="39"/>
      <c r="AB108" s="34"/>
      <c r="AC108" s="39"/>
      <c r="AD108" s="34"/>
      <c r="AE108" s="39"/>
      <c r="AF108" s="34"/>
      <c r="AG108" s="39"/>
      <c r="AH108" s="34"/>
      <c r="AI108" s="39"/>
      <c r="AJ108" s="34"/>
      <c r="AK108" s="39"/>
      <c r="AL108" s="34"/>
      <c r="AM108" s="39"/>
      <c r="AN108" s="34"/>
      <c r="AO108" s="39"/>
      <c r="AP108" s="34"/>
      <c r="AQ108" s="39"/>
    </row>
    <row r="109" spans="8:43" x14ac:dyDescent="0.3">
      <c r="H109" s="34"/>
      <c r="I109" s="39"/>
      <c r="J109" s="34"/>
      <c r="K109" s="39"/>
      <c r="L109" s="34"/>
      <c r="M109" s="39"/>
      <c r="N109" s="34"/>
      <c r="O109" s="26"/>
      <c r="P109" s="34"/>
      <c r="Q109" s="39"/>
      <c r="R109" s="34"/>
      <c r="S109" s="39"/>
      <c r="T109" s="34"/>
      <c r="U109" s="39"/>
      <c r="V109" s="34"/>
      <c r="W109" s="39"/>
      <c r="X109" s="34"/>
      <c r="Y109" s="39"/>
      <c r="Z109" s="34"/>
      <c r="AA109" s="39"/>
      <c r="AB109" s="34"/>
      <c r="AC109" s="39"/>
      <c r="AD109" s="34"/>
      <c r="AE109" s="39"/>
      <c r="AF109" s="34"/>
      <c r="AG109" s="39"/>
      <c r="AH109" s="34"/>
      <c r="AI109" s="39"/>
      <c r="AJ109" s="34"/>
      <c r="AK109" s="39"/>
      <c r="AL109" s="34"/>
      <c r="AM109" s="39"/>
      <c r="AN109" s="34"/>
      <c r="AO109" s="39"/>
      <c r="AP109" s="34"/>
      <c r="AQ109" s="39"/>
    </row>
    <row r="110" spans="8:43" x14ac:dyDescent="0.3">
      <c r="H110" s="34"/>
      <c r="I110" s="39"/>
      <c r="J110" s="34"/>
      <c r="K110" s="39"/>
      <c r="L110" s="34"/>
      <c r="M110" s="39"/>
      <c r="N110" s="34"/>
      <c r="O110" s="26"/>
      <c r="P110" s="34"/>
      <c r="Q110" s="39"/>
      <c r="R110" s="34"/>
      <c r="S110" s="39"/>
      <c r="T110" s="34"/>
      <c r="U110" s="39"/>
      <c r="V110" s="34"/>
      <c r="W110" s="39"/>
      <c r="X110" s="34"/>
      <c r="Y110" s="39"/>
      <c r="Z110" s="34"/>
      <c r="AA110" s="39"/>
      <c r="AB110" s="34"/>
      <c r="AC110" s="39"/>
      <c r="AD110" s="34"/>
      <c r="AE110" s="39"/>
      <c r="AF110" s="34"/>
      <c r="AG110" s="39"/>
      <c r="AH110" s="34"/>
      <c r="AI110" s="39"/>
      <c r="AJ110" s="34"/>
      <c r="AK110" s="39"/>
      <c r="AL110" s="34"/>
      <c r="AM110" s="39"/>
      <c r="AN110" s="34"/>
      <c r="AO110" s="39"/>
      <c r="AP110" s="34"/>
      <c r="AQ110" s="39"/>
    </row>
    <row r="111" spans="8:43" x14ac:dyDescent="0.3">
      <c r="H111" s="34"/>
      <c r="I111" s="39"/>
      <c r="J111" s="34"/>
      <c r="K111" s="39"/>
      <c r="L111" s="34"/>
      <c r="M111" s="39"/>
      <c r="N111" s="34"/>
      <c r="O111" s="26"/>
      <c r="P111" s="34"/>
      <c r="Q111" s="39"/>
      <c r="R111" s="34"/>
      <c r="S111" s="39"/>
      <c r="T111" s="34"/>
      <c r="U111" s="39"/>
      <c r="V111" s="34"/>
      <c r="W111" s="39"/>
      <c r="X111" s="34"/>
      <c r="Y111" s="39"/>
      <c r="Z111" s="34"/>
      <c r="AA111" s="39"/>
      <c r="AB111" s="34"/>
      <c r="AC111" s="39"/>
      <c r="AD111" s="34"/>
      <c r="AE111" s="39"/>
      <c r="AF111" s="34"/>
      <c r="AG111" s="39"/>
      <c r="AH111" s="34"/>
      <c r="AI111" s="39"/>
      <c r="AJ111" s="34"/>
      <c r="AK111" s="39"/>
      <c r="AL111" s="34"/>
      <c r="AM111" s="39"/>
      <c r="AN111" s="34"/>
      <c r="AO111" s="39"/>
      <c r="AP111" s="34"/>
      <c r="AQ111" s="39"/>
    </row>
    <row r="112" spans="8:43" x14ac:dyDescent="0.3">
      <c r="H112" s="34"/>
      <c r="I112" s="39"/>
      <c r="J112" s="34"/>
      <c r="K112" s="39"/>
      <c r="L112" s="34"/>
      <c r="M112" s="39"/>
      <c r="N112" s="34"/>
      <c r="O112" s="26"/>
      <c r="P112" s="34"/>
      <c r="Q112" s="39"/>
      <c r="R112" s="34"/>
      <c r="S112" s="39"/>
      <c r="T112" s="34"/>
      <c r="U112" s="39"/>
      <c r="V112" s="34"/>
      <c r="W112" s="39"/>
      <c r="X112" s="34"/>
      <c r="Y112" s="39"/>
      <c r="Z112" s="34"/>
      <c r="AA112" s="39"/>
      <c r="AB112" s="34"/>
      <c r="AC112" s="39"/>
      <c r="AD112" s="34"/>
      <c r="AE112" s="39"/>
      <c r="AF112" s="34"/>
      <c r="AG112" s="39"/>
      <c r="AH112" s="34"/>
      <c r="AI112" s="39"/>
      <c r="AJ112" s="34"/>
      <c r="AK112" s="39"/>
      <c r="AL112" s="34"/>
      <c r="AM112" s="39"/>
      <c r="AN112" s="34"/>
      <c r="AO112" s="39"/>
      <c r="AP112" s="34"/>
      <c r="AQ112" s="39"/>
    </row>
    <row r="113" spans="8:43" x14ac:dyDescent="0.3">
      <c r="H113" s="34"/>
      <c r="I113" s="39"/>
      <c r="J113" s="34"/>
      <c r="K113" s="39"/>
      <c r="L113" s="34"/>
      <c r="M113" s="39"/>
      <c r="N113" s="34"/>
      <c r="O113" s="26"/>
      <c r="P113" s="34"/>
      <c r="Q113" s="39"/>
      <c r="R113" s="34"/>
      <c r="S113" s="39"/>
      <c r="T113" s="34"/>
      <c r="U113" s="39"/>
      <c r="V113" s="34"/>
      <c r="W113" s="39"/>
      <c r="X113" s="34"/>
      <c r="Y113" s="39"/>
      <c r="Z113" s="34"/>
      <c r="AA113" s="39"/>
      <c r="AB113" s="34"/>
      <c r="AC113" s="39"/>
      <c r="AD113" s="34"/>
      <c r="AE113" s="39"/>
      <c r="AF113" s="34"/>
      <c r="AG113" s="39"/>
      <c r="AH113" s="34"/>
      <c r="AI113" s="39"/>
      <c r="AJ113" s="34"/>
      <c r="AK113" s="39"/>
      <c r="AL113" s="34"/>
      <c r="AM113" s="39"/>
      <c r="AN113" s="34"/>
      <c r="AO113" s="39"/>
      <c r="AP113" s="34"/>
      <c r="AQ113" s="39"/>
    </row>
    <row r="114" spans="8:43" x14ac:dyDescent="0.3">
      <c r="H114" s="34"/>
      <c r="I114" s="39"/>
      <c r="J114" s="34"/>
      <c r="K114" s="39"/>
      <c r="L114" s="34"/>
      <c r="M114" s="39"/>
      <c r="N114" s="34"/>
      <c r="O114" s="26"/>
      <c r="P114" s="34"/>
      <c r="Q114" s="39"/>
      <c r="R114" s="34"/>
      <c r="S114" s="39"/>
      <c r="T114" s="34"/>
      <c r="U114" s="39"/>
      <c r="V114" s="34"/>
      <c r="W114" s="39"/>
      <c r="X114" s="34"/>
      <c r="Y114" s="39"/>
      <c r="Z114" s="34"/>
      <c r="AA114" s="39"/>
      <c r="AB114" s="34"/>
      <c r="AC114" s="39"/>
      <c r="AD114" s="34"/>
      <c r="AE114" s="39"/>
      <c r="AF114" s="34"/>
      <c r="AG114" s="39"/>
      <c r="AH114" s="34"/>
      <c r="AI114" s="39"/>
      <c r="AJ114" s="34"/>
      <c r="AK114" s="39"/>
      <c r="AL114" s="34"/>
      <c r="AM114" s="39"/>
      <c r="AN114" s="34"/>
      <c r="AO114" s="39"/>
      <c r="AP114" s="34"/>
      <c r="AQ114" s="39"/>
    </row>
    <row r="115" spans="8:43" x14ac:dyDescent="0.3">
      <c r="H115" s="34"/>
      <c r="I115" s="39"/>
      <c r="J115" s="34"/>
      <c r="K115" s="39"/>
      <c r="L115" s="34"/>
      <c r="M115" s="39"/>
      <c r="N115" s="34"/>
      <c r="O115" s="26"/>
      <c r="P115" s="34"/>
      <c r="Q115" s="39"/>
      <c r="R115" s="34"/>
      <c r="S115" s="39"/>
      <c r="T115" s="34"/>
      <c r="U115" s="39"/>
      <c r="V115" s="34"/>
      <c r="W115" s="39"/>
      <c r="X115" s="34"/>
      <c r="Y115" s="39"/>
      <c r="Z115" s="34"/>
      <c r="AA115" s="39"/>
      <c r="AB115" s="34"/>
      <c r="AC115" s="39"/>
      <c r="AD115" s="34"/>
      <c r="AE115" s="39"/>
      <c r="AF115" s="34"/>
      <c r="AG115" s="39"/>
      <c r="AH115" s="34"/>
      <c r="AI115" s="39"/>
      <c r="AJ115" s="34"/>
      <c r="AK115" s="39"/>
      <c r="AL115" s="34"/>
      <c r="AM115" s="39"/>
      <c r="AN115" s="34"/>
      <c r="AO115" s="39"/>
      <c r="AP115" s="34"/>
      <c r="AQ115" s="39"/>
    </row>
    <row r="116" spans="8:43" x14ac:dyDescent="0.3">
      <c r="H116" s="34"/>
      <c r="I116" s="39"/>
      <c r="J116" s="34"/>
      <c r="K116" s="39"/>
      <c r="L116" s="34"/>
      <c r="M116" s="39"/>
      <c r="N116" s="34"/>
      <c r="O116" s="26"/>
      <c r="P116" s="34"/>
      <c r="Q116" s="39"/>
      <c r="R116" s="34"/>
      <c r="S116" s="39"/>
      <c r="T116" s="34"/>
      <c r="U116" s="39"/>
      <c r="V116" s="34"/>
      <c r="W116" s="39"/>
      <c r="X116" s="34"/>
      <c r="Y116" s="39"/>
      <c r="Z116" s="34"/>
      <c r="AA116" s="39"/>
      <c r="AB116" s="34"/>
      <c r="AC116" s="39"/>
      <c r="AD116" s="34"/>
      <c r="AE116" s="39"/>
      <c r="AF116" s="34"/>
      <c r="AG116" s="39"/>
      <c r="AH116" s="34"/>
      <c r="AI116" s="39"/>
      <c r="AJ116" s="34"/>
      <c r="AK116" s="39"/>
      <c r="AL116" s="34"/>
      <c r="AM116" s="39"/>
      <c r="AN116" s="34"/>
      <c r="AO116" s="39"/>
      <c r="AP116" s="34"/>
      <c r="AQ116" s="39"/>
    </row>
    <row r="117" spans="8:43" x14ac:dyDescent="0.3">
      <c r="H117" s="34"/>
      <c r="I117" s="39"/>
      <c r="J117" s="34"/>
      <c r="K117" s="39"/>
      <c r="L117" s="34"/>
      <c r="M117" s="39"/>
      <c r="N117" s="34"/>
      <c r="O117" s="26"/>
      <c r="P117" s="34"/>
      <c r="Q117" s="39"/>
      <c r="R117" s="34"/>
      <c r="S117" s="39"/>
      <c r="T117" s="34"/>
      <c r="U117" s="39"/>
      <c r="V117" s="34"/>
      <c r="W117" s="39"/>
      <c r="X117" s="34"/>
      <c r="Y117" s="39"/>
      <c r="Z117" s="34"/>
      <c r="AA117" s="39"/>
      <c r="AB117" s="34"/>
      <c r="AC117" s="39"/>
      <c r="AD117" s="34"/>
      <c r="AE117" s="39"/>
      <c r="AF117" s="34"/>
      <c r="AG117" s="39"/>
      <c r="AH117" s="34"/>
      <c r="AI117" s="39"/>
      <c r="AJ117" s="34"/>
      <c r="AK117" s="39"/>
      <c r="AL117" s="34"/>
      <c r="AM117" s="39"/>
      <c r="AN117" s="34"/>
      <c r="AO117" s="39"/>
      <c r="AP117" s="34"/>
      <c r="AQ117" s="39"/>
    </row>
    <row r="118" spans="8:43" x14ac:dyDescent="0.3">
      <c r="H118" s="34"/>
      <c r="I118" s="39"/>
      <c r="J118" s="34"/>
      <c r="K118" s="39"/>
      <c r="L118" s="34"/>
      <c r="M118" s="39"/>
      <c r="N118" s="34"/>
      <c r="O118" s="26"/>
      <c r="P118" s="34"/>
      <c r="Q118" s="39"/>
      <c r="R118" s="34"/>
      <c r="S118" s="39"/>
      <c r="T118" s="34"/>
      <c r="U118" s="39"/>
      <c r="V118" s="34"/>
      <c r="W118" s="39"/>
      <c r="X118" s="34"/>
      <c r="Y118" s="39"/>
      <c r="Z118" s="34"/>
      <c r="AA118" s="39"/>
      <c r="AB118" s="34"/>
      <c r="AC118" s="39"/>
      <c r="AD118" s="34"/>
      <c r="AE118" s="39"/>
      <c r="AF118" s="34"/>
      <c r="AG118" s="39"/>
      <c r="AH118" s="34"/>
      <c r="AI118" s="39"/>
      <c r="AJ118" s="34"/>
      <c r="AK118" s="39"/>
      <c r="AL118" s="34"/>
      <c r="AM118" s="39"/>
      <c r="AN118" s="34"/>
      <c r="AO118" s="39"/>
      <c r="AP118" s="34"/>
      <c r="AQ118" s="39"/>
    </row>
    <row r="119" spans="8:43" x14ac:dyDescent="0.3">
      <c r="H119" s="34"/>
      <c r="I119" s="39"/>
      <c r="J119" s="34"/>
      <c r="K119" s="39"/>
      <c r="L119" s="34"/>
      <c r="M119" s="39"/>
      <c r="N119" s="34"/>
      <c r="O119" s="26"/>
      <c r="P119" s="34"/>
      <c r="Q119" s="39"/>
      <c r="R119" s="34"/>
      <c r="S119" s="39"/>
      <c r="T119" s="34"/>
      <c r="U119" s="39"/>
      <c r="V119" s="34"/>
      <c r="W119" s="39"/>
      <c r="X119" s="34"/>
      <c r="Y119" s="39"/>
      <c r="Z119" s="34"/>
      <c r="AA119" s="39"/>
      <c r="AB119" s="34"/>
      <c r="AC119" s="39"/>
      <c r="AD119" s="34"/>
      <c r="AE119" s="39"/>
      <c r="AF119" s="34"/>
      <c r="AG119" s="39"/>
      <c r="AH119" s="34"/>
      <c r="AI119" s="39"/>
      <c r="AJ119" s="34"/>
      <c r="AK119" s="39"/>
      <c r="AL119" s="34"/>
      <c r="AM119" s="39"/>
      <c r="AN119" s="34"/>
      <c r="AO119" s="39"/>
      <c r="AP119" s="34"/>
      <c r="AQ119" s="39"/>
    </row>
  </sheetData>
  <autoFilter ref="A2:AQ2" xr:uid="{00000000-0009-0000-0000-000000000000}"/>
  <mergeCells count="1">
    <mergeCell ref="A1:G1"/>
  </mergeCells>
  <pageMargins left="0.511811024" right="0.511811024" top="0.78740157499999996" bottom="0.78740157499999996" header="0.31496062000000002" footer="0.31496062000000002"/>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45634-A8CA-4682-9131-73F2B0D7FB80}">
  <dimension ref="A1:O62"/>
  <sheetViews>
    <sheetView zoomScale="90" zoomScaleNormal="90" workbookViewId="0">
      <pane xSplit="6" ySplit="2" topLeftCell="G3" activePane="bottomRight" state="frozen"/>
      <selection pane="topRight" activeCell="G1" sqref="G1"/>
      <selection pane="bottomLeft" activeCell="A3" sqref="A3"/>
      <selection pane="bottomRight" activeCell="B2" sqref="B2"/>
    </sheetView>
  </sheetViews>
  <sheetFormatPr defaultRowHeight="14.4" x14ac:dyDescent="0.3"/>
  <cols>
    <col min="1" max="1" width="5.88671875" style="35" customWidth="1"/>
    <col min="2" max="2" width="92.77734375" style="35" customWidth="1"/>
    <col min="3" max="3" width="9.109375" style="45" bestFit="1" customWidth="1"/>
    <col min="4" max="4" width="11.44140625" style="45" bestFit="1" customWidth="1"/>
    <col min="5" max="5" width="15.88671875" style="44" bestFit="1" customWidth="1"/>
    <col min="6" max="6" width="15.33203125" style="46" customWidth="1"/>
    <col min="7" max="7" width="16.88671875" style="45" bestFit="1" customWidth="1"/>
    <col min="8" max="8" width="15.6640625" style="48" customWidth="1"/>
    <col min="9" max="9" width="22.5546875" style="45" bestFit="1" customWidth="1"/>
    <col min="10" max="10" width="15.33203125" style="48" customWidth="1"/>
    <col min="11" max="11" width="17.109375" style="45" bestFit="1" customWidth="1"/>
    <col min="12" max="12" width="14.33203125" style="48" customWidth="1"/>
    <col min="13" max="13" width="12.21875" style="45" bestFit="1" customWidth="1"/>
    <col min="14" max="14" width="19" style="45" bestFit="1" customWidth="1"/>
    <col min="15" max="15" width="11.44140625" style="51" bestFit="1" customWidth="1"/>
    <col min="16" max="16384" width="8.88671875" style="35"/>
  </cols>
  <sheetData>
    <row r="1" spans="1:15" s="34" customFormat="1" x14ac:dyDescent="0.3">
      <c r="A1" s="24"/>
      <c r="B1" s="24"/>
      <c r="C1" s="23"/>
      <c r="D1" s="24"/>
      <c r="E1" s="24"/>
      <c r="F1" s="24"/>
      <c r="G1" s="158"/>
      <c r="H1" s="158"/>
      <c r="I1" s="158"/>
      <c r="J1" s="158"/>
      <c r="K1" s="158"/>
      <c r="L1" s="158"/>
      <c r="M1" s="158"/>
      <c r="N1" s="57"/>
      <c r="O1" s="50"/>
    </row>
    <row r="2" spans="1:15" s="34" customFormat="1" ht="28.8" x14ac:dyDescent="0.3">
      <c r="A2" s="97" t="s">
        <v>2015</v>
      </c>
      <c r="B2" s="107" t="s">
        <v>0</v>
      </c>
      <c r="C2" s="107" t="s">
        <v>1</v>
      </c>
      <c r="D2" s="107" t="s">
        <v>202</v>
      </c>
      <c r="E2" s="107" t="s">
        <v>4</v>
      </c>
      <c r="F2" s="107" t="s">
        <v>5</v>
      </c>
      <c r="G2" s="107" t="s">
        <v>1900</v>
      </c>
      <c r="H2" s="107" t="s">
        <v>1901</v>
      </c>
      <c r="I2" s="107" t="s">
        <v>1902</v>
      </c>
      <c r="J2" s="107" t="s">
        <v>1901</v>
      </c>
      <c r="K2" s="107" t="s">
        <v>1903</v>
      </c>
      <c r="L2" s="107" t="s">
        <v>1901</v>
      </c>
      <c r="M2" s="107" t="s">
        <v>1904</v>
      </c>
      <c r="N2" s="107" t="s">
        <v>1905</v>
      </c>
      <c r="O2" s="50"/>
    </row>
    <row r="3" spans="1:15" ht="28.8" x14ac:dyDescent="0.3">
      <c r="A3" s="99">
        <v>2007</v>
      </c>
      <c r="B3" s="103" t="s">
        <v>1906</v>
      </c>
      <c r="C3" s="146" t="s">
        <v>66</v>
      </c>
      <c r="D3" s="105">
        <v>1500</v>
      </c>
      <c r="E3" s="104">
        <v>26.11</v>
      </c>
      <c r="F3" s="147">
        <v>39165</v>
      </c>
      <c r="G3" s="105">
        <v>1000</v>
      </c>
      <c r="H3" s="147">
        <f>G3*E3</f>
        <v>26110</v>
      </c>
      <c r="I3" s="105">
        <v>400</v>
      </c>
      <c r="J3" s="147">
        <f>I3*E3</f>
        <v>10444</v>
      </c>
      <c r="K3" s="105">
        <v>100</v>
      </c>
      <c r="L3" s="148">
        <f>K3*E3</f>
        <v>2611</v>
      </c>
      <c r="M3" s="105"/>
      <c r="N3" s="149">
        <f>(G3+I3+K3)/D3</f>
        <v>1</v>
      </c>
      <c r="O3" s="51" t="s">
        <v>1907</v>
      </c>
    </row>
    <row r="4" spans="1:15" ht="72" x14ac:dyDescent="0.3">
      <c r="A4" s="99">
        <v>2008</v>
      </c>
      <c r="B4" s="133" t="s">
        <v>1908</v>
      </c>
      <c r="C4" s="146" t="s">
        <v>66</v>
      </c>
      <c r="D4" s="105">
        <v>12</v>
      </c>
      <c r="E4" s="104">
        <v>695.24</v>
      </c>
      <c r="F4" s="147">
        <v>8342.8799999999992</v>
      </c>
      <c r="G4" s="105">
        <v>10</v>
      </c>
      <c r="H4" s="147">
        <f t="shared" ref="H4:H58" si="0">G4*E4</f>
        <v>6952.4</v>
      </c>
      <c r="I4" s="105">
        <v>2</v>
      </c>
      <c r="J4" s="147">
        <f t="shared" ref="J4:J58" si="1">I4*E4</f>
        <v>1390.48</v>
      </c>
      <c r="K4" s="105">
        <v>0</v>
      </c>
      <c r="L4" s="148">
        <f t="shared" ref="L4:L58" si="2">K4*E4</f>
        <v>0</v>
      </c>
      <c r="M4" s="105"/>
      <c r="N4" s="149">
        <f t="shared" ref="N4:N58" si="3">(G4+I4+K4)/D4</f>
        <v>1</v>
      </c>
    </row>
    <row r="5" spans="1:15" ht="43.2" x14ac:dyDescent="0.3">
      <c r="A5" s="99">
        <v>2009</v>
      </c>
      <c r="B5" s="103" t="s">
        <v>1909</v>
      </c>
      <c r="C5" s="146" t="s">
        <v>66</v>
      </c>
      <c r="D5" s="105">
        <v>335</v>
      </c>
      <c r="E5" s="104">
        <v>86</v>
      </c>
      <c r="F5" s="147">
        <v>28810</v>
      </c>
      <c r="G5" s="105">
        <v>150</v>
      </c>
      <c r="H5" s="147">
        <f t="shared" si="0"/>
        <v>12900</v>
      </c>
      <c r="I5" s="105">
        <v>175</v>
      </c>
      <c r="J5" s="147">
        <f t="shared" si="1"/>
        <v>15050</v>
      </c>
      <c r="K5" s="105">
        <v>10</v>
      </c>
      <c r="L5" s="148">
        <f t="shared" si="2"/>
        <v>860</v>
      </c>
      <c r="M5" s="105"/>
      <c r="N5" s="149">
        <f t="shared" si="3"/>
        <v>1</v>
      </c>
      <c r="O5" s="51" t="s">
        <v>1910</v>
      </c>
    </row>
    <row r="6" spans="1:15" ht="28.8" x14ac:dyDescent="0.3">
      <c r="A6" s="99">
        <v>2010</v>
      </c>
      <c r="B6" s="103" t="s">
        <v>1911</v>
      </c>
      <c r="C6" s="146" t="s">
        <v>66</v>
      </c>
      <c r="D6" s="105">
        <v>230</v>
      </c>
      <c r="E6" s="104">
        <v>54</v>
      </c>
      <c r="F6" s="147">
        <v>12420</v>
      </c>
      <c r="G6" s="105">
        <v>150</v>
      </c>
      <c r="H6" s="147">
        <f t="shared" si="0"/>
        <v>8100</v>
      </c>
      <c r="I6" s="105">
        <v>70</v>
      </c>
      <c r="J6" s="147">
        <f t="shared" si="1"/>
        <v>3780</v>
      </c>
      <c r="K6" s="105">
        <v>10</v>
      </c>
      <c r="L6" s="148">
        <f t="shared" si="2"/>
        <v>540</v>
      </c>
      <c r="M6" s="105"/>
      <c r="N6" s="149">
        <f t="shared" si="3"/>
        <v>1</v>
      </c>
      <c r="O6" s="51" t="s">
        <v>1912</v>
      </c>
    </row>
    <row r="7" spans="1:15" ht="28.8" x14ac:dyDescent="0.3">
      <c r="A7" s="99">
        <v>2011</v>
      </c>
      <c r="B7" s="103" t="s">
        <v>1913</v>
      </c>
      <c r="C7" s="146" t="s">
        <v>66</v>
      </c>
      <c r="D7" s="105">
        <v>165</v>
      </c>
      <c r="E7" s="104">
        <v>54</v>
      </c>
      <c r="F7" s="147">
        <v>8910</v>
      </c>
      <c r="G7" s="105">
        <v>150</v>
      </c>
      <c r="H7" s="147">
        <f t="shared" si="0"/>
        <v>8100</v>
      </c>
      <c r="I7" s="105">
        <v>15</v>
      </c>
      <c r="J7" s="147">
        <f t="shared" si="1"/>
        <v>810</v>
      </c>
      <c r="K7" s="105">
        <v>0</v>
      </c>
      <c r="L7" s="148">
        <f t="shared" si="2"/>
        <v>0</v>
      </c>
      <c r="M7" s="105"/>
      <c r="N7" s="149">
        <f t="shared" si="3"/>
        <v>1</v>
      </c>
      <c r="O7" s="51" t="s">
        <v>1914</v>
      </c>
    </row>
    <row r="8" spans="1:15" ht="28.8" x14ac:dyDescent="0.3">
      <c r="A8" s="99">
        <v>2012</v>
      </c>
      <c r="B8" s="103" t="s">
        <v>1915</v>
      </c>
      <c r="C8" s="146" t="s">
        <v>66</v>
      </c>
      <c r="D8" s="105">
        <v>40</v>
      </c>
      <c r="E8" s="104">
        <v>75</v>
      </c>
      <c r="F8" s="147">
        <v>3000</v>
      </c>
      <c r="G8" s="105">
        <v>20</v>
      </c>
      <c r="H8" s="147">
        <f t="shared" si="0"/>
        <v>1500</v>
      </c>
      <c r="I8" s="105">
        <v>0</v>
      </c>
      <c r="J8" s="147">
        <f t="shared" si="1"/>
        <v>0</v>
      </c>
      <c r="K8" s="105">
        <v>20</v>
      </c>
      <c r="L8" s="148">
        <f t="shared" si="2"/>
        <v>1500</v>
      </c>
      <c r="M8" s="105"/>
      <c r="N8" s="149">
        <f t="shared" si="3"/>
        <v>1</v>
      </c>
    </row>
    <row r="9" spans="1:15" x14ac:dyDescent="0.3">
      <c r="A9" s="99">
        <v>2013</v>
      </c>
      <c r="B9" s="103" t="s">
        <v>1916</v>
      </c>
      <c r="C9" s="146" t="s">
        <v>66</v>
      </c>
      <c r="D9" s="105">
        <v>300</v>
      </c>
      <c r="E9" s="104">
        <v>1.43</v>
      </c>
      <c r="F9" s="147">
        <v>429</v>
      </c>
      <c r="G9" s="105">
        <v>200</v>
      </c>
      <c r="H9" s="147">
        <f t="shared" si="0"/>
        <v>286</v>
      </c>
      <c r="I9" s="105">
        <v>100</v>
      </c>
      <c r="J9" s="147">
        <f t="shared" si="1"/>
        <v>143</v>
      </c>
      <c r="K9" s="105">
        <v>0</v>
      </c>
      <c r="L9" s="148">
        <f t="shared" si="2"/>
        <v>0</v>
      </c>
      <c r="M9" s="105"/>
      <c r="N9" s="149">
        <f t="shared" si="3"/>
        <v>1</v>
      </c>
    </row>
    <row r="10" spans="1:15" ht="43.2" x14ac:dyDescent="0.3">
      <c r="A10" s="99">
        <v>2014</v>
      </c>
      <c r="B10" s="103" t="s">
        <v>1917</v>
      </c>
      <c r="C10" s="146" t="s">
        <v>66</v>
      </c>
      <c r="D10" s="105">
        <v>60</v>
      </c>
      <c r="E10" s="104">
        <v>17.95</v>
      </c>
      <c r="F10" s="147">
        <v>1077</v>
      </c>
      <c r="G10" s="105">
        <v>30</v>
      </c>
      <c r="H10" s="147">
        <f t="shared" si="0"/>
        <v>538.5</v>
      </c>
      <c r="I10" s="105">
        <v>30</v>
      </c>
      <c r="J10" s="147">
        <f t="shared" si="1"/>
        <v>538.5</v>
      </c>
      <c r="K10" s="105">
        <v>0</v>
      </c>
      <c r="L10" s="148">
        <f t="shared" si="2"/>
        <v>0</v>
      </c>
      <c r="M10" s="105"/>
      <c r="N10" s="149">
        <f t="shared" si="3"/>
        <v>1</v>
      </c>
    </row>
    <row r="11" spans="1:15" ht="28.8" x14ac:dyDescent="0.3">
      <c r="A11" s="99">
        <v>2015</v>
      </c>
      <c r="B11" s="103" t="s">
        <v>1918</v>
      </c>
      <c r="C11" s="146" t="s">
        <v>66</v>
      </c>
      <c r="D11" s="105">
        <v>500</v>
      </c>
      <c r="E11" s="104">
        <v>2.9</v>
      </c>
      <c r="F11" s="147">
        <v>1450</v>
      </c>
      <c r="G11" s="105">
        <v>300</v>
      </c>
      <c r="H11" s="147">
        <f t="shared" si="0"/>
        <v>870</v>
      </c>
      <c r="I11" s="105">
        <v>200</v>
      </c>
      <c r="J11" s="147">
        <f t="shared" si="1"/>
        <v>580</v>
      </c>
      <c r="K11" s="105">
        <v>0</v>
      </c>
      <c r="L11" s="148">
        <f t="shared" si="2"/>
        <v>0</v>
      </c>
      <c r="M11" s="105"/>
      <c r="N11" s="149">
        <f t="shared" si="3"/>
        <v>1</v>
      </c>
    </row>
    <row r="12" spans="1:15" ht="28.8" x14ac:dyDescent="0.3">
      <c r="A12" s="99">
        <v>2016</v>
      </c>
      <c r="B12" s="103" t="s">
        <v>1919</v>
      </c>
      <c r="C12" s="146" t="s">
        <v>66</v>
      </c>
      <c r="D12" s="105">
        <v>700</v>
      </c>
      <c r="E12" s="104">
        <v>5.5</v>
      </c>
      <c r="F12" s="147">
        <v>3850</v>
      </c>
      <c r="G12" s="105">
        <v>200</v>
      </c>
      <c r="H12" s="147">
        <f t="shared" si="0"/>
        <v>1100</v>
      </c>
      <c r="I12" s="105">
        <v>500</v>
      </c>
      <c r="J12" s="147">
        <f t="shared" si="1"/>
        <v>2750</v>
      </c>
      <c r="K12" s="105">
        <v>0</v>
      </c>
      <c r="L12" s="148">
        <f t="shared" si="2"/>
        <v>0</v>
      </c>
      <c r="M12" s="105"/>
      <c r="N12" s="149">
        <f t="shared" si="3"/>
        <v>1</v>
      </c>
    </row>
    <row r="13" spans="1:15" ht="28.8" x14ac:dyDescent="0.3">
      <c r="A13" s="99">
        <v>2017</v>
      </c>
      <c r="B13" s="103" t="s">
        <v>1920</v>
      </c>
      <c r="C13" s="105" t="s">
        <v>681</v>
      </c>
      <c r="D13" s="105">
        <v>30</v>
      </c>
      <c r="E13" s="104">
        <v>70</v>
      </c>
      <c r="F13" s="147">
        <v>2100</v>
      </c>
      <c r="G13" s="105">
        <v>20</v>
      </c>
      <c r="H13" s="147">
        <f t="shared" si="0"/>
        <v>1400</v>
      </c>
      <c r="I13" s="105">
        <v>10</v>
      </c>
      <c r="J13" s="147">
        <f t="shared" si="1"/>
        <v>700</v>
      </c>
      <c r="K13" s="105">
        <v>0</v>
      </c>
      <c r="L13" s="148">
        <f t="shared" si="2"/>
        <v>0</v>
      </c>
      <c r="M13" s="105"/>
      <c r="N13" s="149">
        <f t="shared" si="3"/>
        <v>1</v>
      </c>
    </row>
    <row r="14" spans="1:15" ht="72" x14ac:dyDescent="0.3">
      <c r="A14" s="99">
        <v>2018</v>
      </c>
      <c r="B14" s="103" t="s">
        <v>1921</v>
      </c>
      <c r="C14" s="146" t="s">
        <v>66</v>
      </c>
      <c r="D14" s="105">
        <v>60</v>
      </c>
      <c r="E14" s="104">
        <v>460</v>
      </c>
      <c r="F14" s="147">
        <v>27600</v>
      </c>
      <c r="G14" s="105">
        <v>20</v>
      </c>
      <c r="H14" s="147">
        <f t="shared" si="0"/>
        <v>9200</v>
      </c>
      <c r="I14" s="105">
        <v>40</v>
      </c>
      <c r="J14" s="147">
        <f t="shared" si="1"/>
        <v>18400</v>
      </c>
      <c r="K14" s="105">
        <v>0</v>
      </c>
      <c r="L14" s="148">
        <f t="shared" si="2"/>
        <v>0</v>
      </c>
      <c r="M14" s="105"/>
      <c r="N14" s="149">
        <f t="shared" si="3"/>
        <v>1</v>
      </c>
    </row>
    <row r="15" spans="1:15" ht="28.8" x14ac:dyDescent="0.3">
      <c r="A15" s="99">
        <v>2019</v>
      </c>
      <c r="B15" s="103" t="s">
        <v>1922</v>
      </c>
      <c r="C15" s="146" t="s">
        <v>66</v>
      </c>
      <c r="D15" s="105">
        <v>30</v>
      </c>
      <c r="E15" s="104">
        <v>375</v>
      </c>
      <c r="F15" s="147">
        <v>11250</v>
      </c>
      <c r="G15" s="105">
        <v>20</v>
      </c>
      <c r="H15" s="147">
        <f t="shared" si="0"/>
        <v>7500</v>
      </c>
      <c r="I15" s="105">
        <v>10</v>
      </c>
      <c r="J15" s="147">
        <f t="shared" si="1"/>
        <v>3750</v>
      </c>
      <c r="K15" s="105">
        <v>0</v>
      </c>
      <c r="L15" s="148">
        <f t="shared" si="2"/>
        <v>0</v>
      </c>
      <c r="M15" s="105"/>
      <c r="N15" s="149">
        <f t="shared" si="3"/>
        <v>1</v>
      </c>
    </row>
    <row r="16" spans="1:15" ht="43.2" x14ac:dyDescent="0.3">
      <c r="A16" s="99">
        <v>2020</v>
      </c>
      <c r="B16" s="103" t="s">
        <v>1923</v>
      </c>
      <c r="C16" s="146" t="s">
        <v>66</v>
      </c>
      <c r="D16" s="105">
        <v>21</v>
      </c>
      <c r="E16" s="104">
        <v>115</v>
      </c>
      <c r="F16" s="147">
        <v>2415</v>
      </c>
      <c r="G16" s="105">
        <v>20</v>
      </c>
      <c r="H16" s="147">
        <f t="shared" si="0"/>
        <v>2300</v>
      </c>
      <c r="I16" s="105">
        <v>1</v>
      </c>
      <c r="J16" s="147">
        <f t="shared" si="1"/>
        <v>115</v>
      </c>
      <c r="K16" s="105">
        <v>0</v>
      </c>
      <c r="L16" s="148">
        <f t="shared" si="2"/>
        <v>0</v>
      </c>
      <c r="M16" s="105"/>
      <c r="N16" s="149">
        <f t="shared" si="3"/>
        <v>1</v>
      </c>
    </row>
    <row r="17" spans="1:15" ht="28.8" x14ac:dyDescent="0.3">
      <c r="A17" s="99">
        <v>2021</v>
      </c>
      <c r="B17" s="103" t="s">
        <v>1924</v>
      </c>
      <c r="C17" s="146" t="s">
        <v>66</v>
      </c>
      <c r="D17" s="105">
        <v>20</v>
      </c>
      <c r="E17" s="104">
        <v>6.82</v>
      </c>
      <c r="F17" s="147">
        <v>136.4</v>
      </c>
      <c r="G17" s="105">
        <v>0</v>
      </c>
      <c r="H17" s="147">
        <f t="shared" si="0"/>
        <v>0</v>
      </c>
      <c r="I17" s="105">
        <v>20</v>
      </c>
      <c r="J17" s="147">
        <f t="shared" si="1"/>
        <v>136.4</v>
      </c>
      <c r="K17" s="105">
        <v>0</v>
      </c>
      <c r="L17" s="148">
        <f t="shared" si="2"/>
        <v>0</v>
      </c>
      <c r="M17" s="105"/>
      <c r="N17" s="149">
        <f t="shared" si="3"/>
        <v>1</v>
      </c>
    </row>
    <row r="18" spans="1:15" ht="28.8" x14ac:dyDescent="0.3">
      <c r="A18" s="99">
        <v>2022</v>
      </c>
      <c r="B18" s="103" t="s">
        <v>1925</v>
      </c>
      <c r="C18" s="146" t="s">
        <v>66</v>
      </c>
      <c r="D18" s="105">
        <v>10</v>
      </c>
      <c r="E18" s="104">
        <v>9.5</v>
      </c>
      <c r="F18" s="147">
        <v>95</v>
      </c>
      <c r="G18" s="105">
        <v>0</v>
      </c>
      <c r="H18" s="147">
        <f t="shared" si="0"/>
        <v>0</v>
      </c>
      <c r="I18" s="105">
        <v>10</v>
      </c>
      <c r="J18" s="147">
        <f t="shared" si="1"/>
        <v>95</v>
      </c>
      <c r="K18" s="105">
        <v>0</v>
      </c>
      <c r="L18" s="148">
        <f t="shared" si="2"/>
        <v>0</v>
      </c>
      <c r="M18" s="105"/>
      <c r="N18" s="149">
        <f t="shared" si="3"/>
        <v>1</v>
      </c>
    </row>
    <row r="19" spans="1:15" ht="28.8" x14ac:dyDescent="0.3">
      <c r="A19" s="99">
        <v>2023</v>
      </c>
      <c r="B19" s="103" t="s">
        <v>1926</v>
      </c>
      <c r="C19" s="146" t="s">
        <v>66</v>
      </c>
      <c r="D19" s="105">
        <v>2</v>
      </c>
      <c r="E19" s="104">
        <v>41.8</v>
      </c>
      <c r="F19" s="147">
        <v>83.6</v>
      </c>
      <c r="G19" s="105">
        <v>0</v>
      </c>
      <c r="H19" s="147">
        <f t="shared" si="0"/>
        <v>0</v>
      </c>
      <c r="I19" s="105">
        <v>2</v>
      </c>
      <c r="J19" s="147">
        <f t="shared" si="1"/>
        <v>83.6</v>
      </c>
      <c r="K19" s="105">
        <v>0</v>
      </c>
      <c r="L19" s="148">
        <f t="shared" si="2"/>
        <v>0</v>
      </c>
      <c r="M19" s="105"/>
      <c r="N19" s="149">
        <f t="shared" si="3"/>
        <v>1</v>
      </c>
    </row>
    <row r="20" spans="1:15" x14ac:dyDescent="0.3">
      <c r="A20" s="99">
        <v>2024</v>
      </c>
      <c r="B20" s="103" t="s">
        <v>1927</v>
      </c>
      <c r="C20" s="105" t="s">
        <v>98</v>
      </c>
      <c r="D20" s="105">
        <v>10</v>
      </c>
      <c r="E20" s="104">
        <v>83</v>
      </c>
      <c r="F20" s="147">
        <v>830</v>
      </c>
      <c r="G20" s="105">
        <v>0</v>
      </c>
      <c r="H20" s="147">
        <f t="shared" si="0"/>
        <v>0</v>
      </c>
      <c r="I20" s="105">
        <v>10</v>
      </c>
      <c r="J20" s="147">
        <f t="shared" si="1"/>
        <v>830</v>
      </c>
      <c r="K20" s="105">
        <v>0</v>
      </c>
      <c r="L20" s="148">
        <f t="shared" si="2"/>
        <v>0</v>
      </c>
      <c r="M20" s="105"/>
      <c r="N20" s="149">
        <f t="shared" si="3"/>
        <v>1</v>
      </c>
    </row>
    <row r="21" spans="1:15" x14ac:dyDescent="0.3">
      <c r="A21" s="99">
        <v>2025</v>
      </c>
      <c r="B21" s="103" t="s">
        <v>1928</v>
      </c>
      <c r="C21" s="105" t="s">
        <v>98</v>
      </c>
      <c r="D21" s="105">
        <v>10</v>
      </c>
      <c r="E21" s="104">
        <v>75.900000000000006</v>
      </c>
      <c r="F21" s="147">
        <v>759</v>
      </c>
      <c r="G21" s="105">
        <v>0</v>
      </c>
      <c r="H21" s="147">
        <f t="shared" si="0"/>
        <v>0</v>
      </c>
      <c r="I21" s="105">
        <v>10</v>
      </c>
      <c r="J21" s="147">
        <f t="shared" si="1"/>
        <v>759</v>
      </c>
      <c r="K21" s="105">
        <v>0</v>
      </c>
      <c r="L21" s="148">
        <f t="shared" si="2"/>
        <v>0</v>
      </c>
      <c r="M21" s="105"/>
      <c r="N21" s="149">
        <f t="shared" si="3"/>
        <v>1</v>
      </c>
    </row>
    <row r="22" spans="1:15" ht="28.8" x14ac:dyDescent="0.3">
      <c r="A22" s="99">
        <v>2026</v>
      </c>
      <c r="B22" s="103" t="s">
        <v>1929</v>
      </c>
      <c r="C22" s="146" t="s">
        <v>66</v>
      </c>
      <c r="D22" s="105">
        <v>4</v>
      </c>
      <c r="E22" s="104">
        <v>1455</v>
      </c>
      <c r="F22" s="147">
        <v>5820</v>
      </c>
      <c r="G22" s="105">
        <v>4</v>
      </c>
      <c r="H22" s="147">
        <f t="shared" si="0"/>
        <v>5820</v>
      </c>
      <c r="I22" s="105">
        <v>0</v>
      </c>
      <c r="J22" s="147">
        <f t="shared" si="1"/>
        <v>0</v>
      </c>
      <c r="K22" s="105">
        <v>0</v>
      </c>
      <c r="L22" s="148">
        <f t="shared" si="2"/>
        <v>0</v>
      </c>
      <c r="M22" s="105"/>
      <c r="N22" s="149">
        <f t="shared" si="3"/>
        <v>1</v>
      </c>
    </row>
    <row r="23" spans="1:15" ht="28.8" x14ac:dyDescent="0.3">
      <c r="A23" s="99">
        <v>2027</v>
      </c>
      <c r="B23" s="103" t="s">
        <v>1930</v>
      </c>
      <c r="C23" s="146" t="s">
        <v>66</v>
      </c>
      <c r="D23" s="105">
        <v>24</v>
      </c>
      <c r="E23" s="104">
        <v>93.89</v>
      </c>
      <c r="F23" s="147">
        <v>2253.36</v>
      </c>
      <c r="G23" s="105">
        <v>20</v>
      </c>
      <c r="H23" s="147">
        <f t="shared" si="0"/>
        <v>1877.8</v>
      </c>
      <c r="I23" s="105">
        <v>4</v>
      </c>
      <c r="J23" s="147">
        <f t="shared" si="1"/>
        <v>375.56</v>
      </c>
      <c r="K23" s="105">
        <v>0</v>
      </c>
      <c r="L23" s="148">
        <f t="shared" si="2"/>
        <v>0</v>
      </c>
      <c r="M23" s="105"/>
      <c r="N23" s="149">
        <f t="shared" si="3"/>
        <v>1</v>
      </c>
      <c r="O23" s="51" t="s">
        <v>1931</v>
      </c>
    </row>
    <row r="24" spans="1:15" ht="28.8" x14ac:dyDescent="0.3">
      <c r="A24" s="99">
        <v>2028</v>
      </c>
      <c r="B24" s="103" t="s">
        <v>1932</v>
      </c>
      <c r="C24" s="146" t="s">
        <v>66</v>
      </c>
      <c r="D24" s="105">
        <v>120</v>
      </c>
      <c r="E24" s="104">
        <v>98</v>
      </c>
      <c r="F24" s="147">
        <v>11760</v>
      </c>
      <c r="G24" s="105">
        <v>100</v>
      </c>
      <c r="H24" s="147">
        <f t="shared" si="0"/>
        <v>9800</v>
      </c>
      <c r="I24" s="105">
        <v>20</v>
      </c>
      <c r="J24" s="147">
        <f t="shared" si="1"/>
        <v>1960</v>
      </c>
      <c r="K24" s="105">
        <v>0</v>
      </c>
      <c r="L24" s="148">
        <f t="shared" si="2"/>
        <v>0</v>
      </c>
      <c r="M24" s="105"/>
      <c r="N24" s="149">
        <f t="shared" si="3"/>
        <v>1</v>
      </c>
      <c r="O24" s="51" t="s">
        <v>1933</v>
      </c>
    </row>
    <row r="25" spans="1:15" ht="43.2" x14ac:dyDescent="0.3">
      <c r="A25" s="99">
        <v>2029</v>
      </c>
      <c r="B25" s="103" t="s">
        <v>1934</v>
      </c>
      <c r="C25" s="105" t="s">
        <v>98</v>
      </c>
      <c r="D25" s="105">
        <v>11</v>
      </c>
      <c r="E25" s="104">
        <v>249.49</v>
      </c>
      <c r="F25" s="147">
        <v>2744.39</v>
      </c>
      <c r="G25" s="105">
        <v>10</v>
      </c>
      <c r="H25" s="147">
        <f t="shared" si="0"/>
        <v>2494.9</v>
      </c>
      <c r="I25" s="105">
        <v>1</v>
      </c>
      <c r="J25" s="147">
        <f t="shared" si="1"/>
        <v>249.49</v>
      </c>
      <c r="K25" s="105">
        <v>0</v>
      </c>
      <c r="L25" s="148">
        <f t="shared" si="2"/>
        <v>0</v>
      </c>
      <c r="M25" s="105"/>
      <c r="N25" s="149">
        <f t="shared" si="3"/>
        <v>1</v>
      </c>
    </row>
    <row r="26" spans="1:15" ht="28.8" x14ac:dyDescent="0.3">
      <c r="A26" s="99">
        <v>2030</v>
      </c>
      <c r="B26" s="103" t="s">
        <v>1935</v>
      </c>
      <c r="C26" s="105" t="s">
        <v>681</v>
      </c>
      <c r="D26" s="105">
        <v>54</v>
      </c>
      <c r="E26" s="104">
        <v>130</v>
      </c>
      <c r="F26" s="147">
        <v>7020</v>
      </c>
      <c r="G26" s="105">
        <v>50</v>
      </c>
      <c r="H26" s="147">
        <f t="shared" si="0"/>
        <v>6500</v>
      </c>
      <c r="I26" s="105">
        <v>4</v>
      </c>
      <c r="J26" s="147">
        <f t="shared" si="1"/>
        <v>520</v>
      </c>
      <c r="K26" s="105">
        <v>0</v>
      </c>
      <c r="L26" s="148">
        <f t="shared" si="2"/>
        <v>0</v>
      </c>
      <c r="M26" s="105"/>
      <c r="N26" s="149">
        <f t="shared" si="3"/>
        <v>1</v>
      </c>
    </row>
    <row r="27" spans="1:15" ht="57.6" x14ac:dyDescent="0.3">
      <c r="A27" s="99">
        <v>2031</v>
      </c>
      <c r="B27" s="103" t="s">
        <v>1936</v>
      </c>
      <c r="C27" s="146" t="s">
        <v>66</v>
      </c>
      <c r="D27" s="105">
        <v>420</v>
      </c>
      <c r="E27" s="104">
        <v>59.4</v>
      </c>
      <c r="F27" s="147">
        <v>24948</v>
      </c>
      <c r="G27" s="105">
        <v>200</v>
      </c>
      <c r="H27" s="147">
        <f t="shared" si="0"/>
        <v>11880</v>
      </c>
      <c r="I27" s="105">
        <v>20</v>
      </c>
      <c r="J27" s="147">
        <f t="shared" si="1"/>
        <v>1188</v>
      </c>
      <c r="K27" s="105">
        <v>200</v>
      </c>
      <c r="L27" s="148">
        <f t="shared" si="2"/>
        <v>11880</v>
      </c>
      <c r="M27" s="105"/>
      <c r="N27" s="149">
        <f t="shared" si="3"/>
        <v>1</v>
      </c>
      <c r="O27" s="51" t="s">
        <v>1937</v>
      </c>
    </row>
    <row r="28" spans="1:15" ht="43.2" x14ac:dyDescent="0.3">
      <c r="A28" s="99">
        <v>2032</v>
      </c>
      <c r="B28" s="103" t="s">
        <v>1938</v>
      </c>
      <c r="C28" s="146" t="s">
        <v>66</v>
      </c>
      <c r="D28" s="105">
        <v>110</v>
      </c>
      <c r="E28" s="104">
        <v>173.6</v>
      </c>
      <c r="F28" s="147">
        <v>19096</v>
      </c>
      <c r="G28" s="105">
        <v>100</v>
      </c>
      <c r="H28" s="147">
        <f t="shared" si="0"/>
        <v>17360</v>
      </c>
      <c r="I28" s="105">
        <v>10</v>
      </c>
      <c r="J28" s="147">
        <f t="shared" si="1"/>
        <v>1736</v>
      </c>
      <c r="K28" s="105">
        <v>0</v>
      </c>
      <c r="L28" s="148">
        <f t="shared" si="2"/>
        <v>0</v>
      </c>
      <c r="M28" s="105"/>
      <c r="N28" s="149">
        <f t="shared" si="3"/>
        <v>1</v>
      </c>
    </row>
    <row r="29" spans="1:15" ht="28.8" x14ac:dyDescent="0.3">
      <c r="A29" s="99">
        <v>2033</v>
      </c>
      <c r="B29" s="103" t="s">
        <v>1939</v>
      </c>
      <c r="C29" s="146" t="s">
        <v>66</v>
      </c>
      <c r="D29" s="105">
        <v>106</v>
      </c>
      <c r="E29" s="104">
        <v>99</v>
      </c>
      <c r="F29" s="147">
        <v>10494</v>
      </c>
      <c r="G29" s="105">
        <v>100</v>
      </c>
      <c r="H29" s="147">
        <f t="shared" si="0"/>
        <v>9900</v>
      </c>
      <c r="I29" s="105">
        <v>6</v>
      </c>
      <c r="J29" s="147">
        <f t="shared" si="1"/>
        <v>594</v>
      </c>
      <c r="K29" s="105">
        <v>0</v>
      </c>
      <c r="L29" s="148">
        <f t="shared" si="2"/>
        <v>0</v>
      </c>
      <c r="M29" s="105"/>
      <c r="N29" s="149">
        <f t="shared" si="3"/>
        <v>1</v>
      </c>
    </row>
    <row r="30" spans="1:15" x14ac:dyDescent="0.3">
      <c r="A30" s="99">
        <v>2034</v>
      </c>
      <c r="B30" s="103" t="s">
        <v>1940</v>
      </c>
      <c r="C30" s="146" t="s">
        <v>66</v>
      </c>
      <c r="D30" s="105">
        <v>58</v>
      </c>
      <c r="E30" s="104">
        <v>134</v>
      </c>
      <c r="F30" s="147">
        <v>7772</v>
      </c>
      <c r="G30" s="105">
        <v>50</v>
      </c>
      <c r="H30" s="147">
        <f t="shared" si="0"/>
        <v>6700</v>
      </c>
      <c r="I30" s="105">
        <v>8</v>
      </c>
      <c r="J30" s="147">
        <f t="shared" si="1"/>
        <v>1072</v>
      </c>
      <c r="K30" s="105">
        <v>0</v>
      </c>
      <c r="L30" s="148">
        <f t="shared" si="2"/>
        <v>0</v>
      </c>
      <c r="M30" s="105"/>
      <c r="N30" s="149">
        <f t="shared" si="3"/>
        <v>1</v>
      </c>
    </row>
    <row r="31" spans="1:15" ht="43.2" x14ac:dyDescent="0.3">
      <c r="A31" s="99">
        <v>2035</v>
      </c>
      <c r="B31" s="103" t="s">
        <v>1941</v>
      </c>
      <c r="C31" s="146" t="s">
        <v>66</v>
      </c>
      <c r="D31" s="105">
        <v>7</v>
      </c>
      <c r="E31" s="104">
        <v>247</v>
      </c>
      <c r="F31" s="147">
        <v>1729</v>
      </c>
      <c r="G31" s="105">
        <v>0</v>
      </c>
      <c r="H31" s="147">
        <f t="shared" si="0"/>
        <v>0</v>
      </c>
      <c r="I31" s="105">
        <v>7</v>
      </c>
      <c r="J31" s="147">
        <f t="shared" si="1"/>
        <v>1729</v>
      </c>
      <c r="K31" s="105">
        <v>0</v>
      </c>
      <c r="L31" s="148">
        <f t="shared" si="2"/>
        <v>0</v>
      </c>
      <c r="M31" s="105"/>
      <c r="N31" s="149">
        <f t="shared" si="3"/>
        <v>1</v>
      </c>
    </row>
    <row r="32" spans="1:15" ht="28.8" x14ac:dyDescent="0.3">
      <c r="A32" s="99">
        <v>2036</v>
      </c>
      <c r="B32" s="103" t="s">
        <v>1942</v>
      </c>
      <c r="C32" s="146" t="s">
        <v>66</v>
      </c>
      <c r="D32" s="105">
        <v>10</v>
      </c>
      <c r="E32" s="104">
        <v>518</v>
      </c>
      <c r="F32" s="147">
        <v>5180</v>
      </c>
      <c r="G32" s="105">
        <v>10</v>
      </c>
      <c r="H32" s="147">
        <f t="shared" si="0"/>
        <v>5180</v>
      </c>
      <c r="I32" s="105">
        <v>0</v>
      </c>
      <c r="J32" s="147">
        <f t="shared" si="1"/>
        <v>0</v>
      </c>
      <c r="K32" s="105">
        <v>0</v>
      </c>
      <c r="L32" s="148">
        <f t="shared" si="2"/>
        <v>0</v>
      </c>
      <c r="M32" s="105"/>
      <c r="N32" s="149">
        <f t="shared" si="3"/>
        <v>1</v>
      </c>
    </row>
    <row r="33" spans="1:15" ht="72" x14ac:dyDescent="0.3">
      <c r="A33" s="99">
        <v>2037</v>
      </c>
      <c r="B33" s="103" t="s">
        <v>1943</v>
      </c>
      <c r="C33" s="105" t="s">
        <v>681</v>
      </c>
      <c r="D33" s="105">
        <v>20</v>
      </c>
      <c r="E33" s="104">
        <v>295</v>
      </c>
      <c r="F33" s="147">
        <v>5900</v>
      </c>
      <c r="G33" s="105">
        <v>0</v>
      </c>
      <c r="H33" s="147">
        <f t="shared" si="0"/>
        <v>0</v>
      </c>
      <c r="I33" s="105">
        <v>20</v>
      </c>
      <c r="J33" s="147">
        <f t="shared" si="1"/>
        <v>5900</v>
      </c>
      <c r="K33" s="105">
        <v>0</v>
      </c>
      <c r="L33" s="148">
        <f t="shared" si="2"/>
        <v>0</v>
      </c>
      <c r="M33" s="105"/>
      <c r="N33" s="149">
        <f t="shared" si="3"/>
        <v>1</v>
      </c>
    </row>
    <row r="34" spans="1:15" ht="57.6" x14ac:dyDescent="0.3">
      <c r="A34" s="99">
        <v>2038</v>
      </c>
      <c r="B34" s="103" t="s">
        <v>1944</v>
      </c>
      <c r="C34" s="146" t="s">
        <v>66</v>
      </c>
      <c r="D34" s="105">
        <v>56</v>
      </c>
      <c r="E34" s="104">
        <v>760</v>
      </c>
      <c r="F34" s="147">
        <v>42560</v>
      </c>
      <c r="G34" s="105">
        <v>50</v>
      </c>
      <c r="H34" s="147">
        <f t="shared" si="0"/>
        <v>38000</v>
      </c>
      <c r="I34" s="105">
        <v>6</v>
      </c>
      <c r="J34" s="147">
        <f t="shared" si="1"/>
        <v>4560</v>
      </c>
      <c r="K34" s="105">
        <v>0</v>
      </c>
      <c r="L34" s="148">
        <f t="shared" si="2"/>
        <v>0</v>
      </c>
      <c r="M34" s="105"/>
      <c r="N34" s="149">
        <f t="shared" si="3"/>
        <v>1</v>
      </c>
      <c r="O34" s="51" t="s">
        <v>1945</v>
      </c>
    </row>
    <row r="35" spans="1:15" ht="43.2" x14ac:dyDescent="0.3">
      <c r="A35" s="99">
        <v>2039</v>
      </c>
      <c r="B35" s="103" t="s">
        <v>1946</v>
      </c>
      <c r="C35" s="146" t="s">
        <v>66</v>
      </c>
      <c r="D35" s="105">
        <v>70</v>
      </c>
      <c r="E35" s="104">
        <v>906.5</v>
      </c>
      <c r="F35" s="147">
        <v>63455</v>
      </c>
      <c r="G35" s="105">
        <v>30</v>
      </c>
      <c r="H35" s="147">
        <f t="shared" si="0"/>
        <v>27195</v>
      </c>
      <c r="I35" s="105">
        <v>40</v>
      </c>
      <c r="J35" s="147">
        <f t="shared" si="1"/>
        <v>36260</v>
      </c>
      <c r="K35" s="105">
        <v>0</v>
      </c>
      <c r="L35" s="148">
        <f t="shared" si="2"/>
        <v>0</v>
      </c>
      <c r="M35" s="105"/>
      <c r="N35" s="149">
        <f t="shared" si="3"/>
        <v>1</v>
      </c>
    </row>
    <row r="36" spans="1:15" ht="72" x14ac:dyDescent="0.3">
      <c r="A36" s="99">
        <v>2040</v>
      </c>
      <c r="B36" s="103" t="s">
        <v>1947</v>
      </c>
      <c r="C36" s="146" t="s">
        <v>66</v>
      </c>
      <c r="D36" s="105">
        <v>3</v>
      </c>
      <c r="E36" s="104">
        <v>531</v>
      </c>
      <c r="F36" s="147">
        <v>1593</v>
      </c>
      <c r="G36" s="105">
        <v>0</v>
      </c>
      <c r="H36" s="147">
        <f t="shared" si="0"/>
        <v>0</v>
      </c>
      <c r="I36" s="105">
        <v>3</v>
      </c>
      <c r="J36" s="147">
        <f t="shared" si="1"/>
        <v>1593</v>
      </c>
      <c r="K36" s="105">
        <v>0</v>
      </c>
      <c r="L36" s="148">
        <f t="shared" si="2"/>
        <v>0</v>
      </c>
      <c r="M36" s="105"/>
      <c r="N36" s="149">
        <f t="shared" si="3"/>
        <v>1</v>
      </c>
    </row>
    <row r="37" spans="1:15" ht="28.8" x14ac:dyDescent="0.3">
      <c r="A37" s="99">
        <v>2041</v>
      </c>
      <c r="B37" s="103" t="s">
        <v>1948</v>
      </c>
      <c r="C37" s="146" t="s">
        <v>66</v>
      </c>
      <c r="D37" s="105">
        <v>4</v>
      </c>
      <c r="E37" s="104">
        <v>110.19</v>
      </c>
      <c r="F37" s="147">
        <v>440.76</v>
      </c>
      <c r="G37" s="105">
        <v>0</v>
      </c>
      <c r="H37" s="147">
        <f t="shared" si="0"/>
        <v>0</v>
      </c>
      <c r="I37" s="105">
        <v>4</v>
      </c>
      <c r="J37" s="147">
        <f t="shared" si="1"/>
        <v>440.76</v>
      </c>
      <c r="K37" s="105">
        <v>0</v>
      </c>
      <c r="L37" s="148">
        <f t="shared" si="2"/>
        <v>0</v>
      </c>
      <c r="M37" s="105"/>
      <c r="N37" s="149">
        <f t="shared" si="3"/>
        <v>1</v>
      </c>
    </row>
    <row r="38" spans="1:15" x14ac:dyDescent="0.3">
      <c r="A38" s="99">
        <v>2042</v>
      </c>
      <c r="B38" s="103" t="s">
        <v>1949</v>
      </c>
      <c r="C38" s="146" t="s">
        <v>66</v>
      </c>
      <c r="D38" s="105">
        <v>3</v>
      </c>
      <c r="E38" s="104">
        <v>90.31</v>
      </c>
      <c r="F38" s="147">
        <v>270.93</v>
      </c>
      <c r="G38" s="105">
        <v>0</v>
      </c>
      <c r="H38" s="147">
        <f t="shared" si="0"/>
        <v>0</v>
      </c>
      <c r="I38" s="105">
        <v>3</v>
      </c>
      <c r="J38" s="147">
        <f t="shared" si="1"/>
        <v>270.93</v>
      </c>
      <c r="K38" s="105">
        <v>0</v>
      </c>
      <c r="L38" s="148">
        <f t="shared" si="2"/>
        <v>0</v>
      </c>
      <c r="M38" s="105"/>
      <c r="N38" s="149">
        <f t="shared" si="3"/>
        <v>1</v>
      </c>
    </row>
    <row r="39" spans="1:15" x14ac:dyDescent="0.3">
      <c r="A39" s="99">
        <v>2043</v>
      </c>
      <c r="B39" s="103" t="s">
        <v>1950</v>
      </c>
      <c r="C39" s="146" t="s">
        <v>66</v>
      </c>
      <c r="D39" s="105">
        <v>10</v>
      </c>
      <c r="E39" s="104">
        <v>133.19999999999999</v>
      </c>
      <c r="F39" s="147">
        <v>1332</v>
      </c>
      <c r="G39" s="105">
        <v>0</v>
      </c>
      <c r="H39" s="147">
        <f t="shared" si="0"/>
        <v>0</v>
      </c>
      <c r="I39" s="105">
        <v>10</v>
      </c>
      <c r="J39" s="147">
        <f t="shared" si="1"/>
        <v>1332</v>
      </c>
      <c r="K39" s="105">
        <v>0</v>
      </c>
      <c r="L39" s="148">
        <f t="shared" si="2"/>
        <v>0</v>
      </c>
      <c r="M39" s="105"/>
      <c r="N39" s="149">
        <f t="shared" si="3"/>
        <v>1</v>
      </c>
    </row>
    <row r="40" spans="1:15" ht="28.8" x14ac:dyDescent="0.3">
      <c r="A40" s="99">
        <v>2044</v>
      </c>
      <c r="B40" s="103" t="s">
        <v>1951</v>
      </c>
      <c r="C40" s="146" t="s">
        <v>66</v>
      </c>
      <c r="D40" s="105">
        <v>100</v>
      </c>
      <c r="E40" s="104">
        <v>6.9</v>
      </c>
      <c r="F40" s="147">
        <v>690</v>
      </c>
      <c r="G40" s="105">
        <v>0</v>
      </c>
      <c r="H40" s="147">
        <f t="shared" si="0"/>
        <v>0</v>
      </c>
      <c r="I40" s="105">
        <v>100</v>
      </c>
      <c r="J40" s="147">
        <f t="shared" si="1"/>
        <v>690</v>
      </c>
      <c r="K40" s="105">
        <v>0</v>
      </c>
      <c r="L40" s="148">
        <f t="shared" si="2"/>
        <v>0</v>
      </c>
      <c r="M40" s="105"/>
      <c r="N40" s="149">
        <f t="shared" si="3"/>
        <v>1</v>
      </c>
    </row>
    <row r="41" spans="1:15" x14ac:dyDescent="0.3">
      <c r="A41" s="99">
        <v>2045</v>
      </c>
      <c r="B41" s="103" t="s">
        <v>1952</v>
      </c>
      <c r="C41" s="146" t="s">
        <v>66</v>
      </c>
      <c r="D41" s="105">
        <v>30</v>
      </c>
      <c r="E41" s="104">
        <v>28.9</v>
      </c>
      <c r="F41" s="147">
        <v>867</v>
      </c>
      <c r="G41" s="105">
        <v>0</v>
      </c>
      <c r="H41" s="147">
        <f t="shared" si="0"/>
        <v>0</v>
      </c>
      <c r="I41" s="105">
        <v>30</v>
      </c>
      <c r="J41" s="147">
        <f t="shared" si="1"/>
        <v>867</v>
      </c>
      <c r="K41" s="105">
        <v>0</v>
      </c>
      <c r="L41" s="148">
        <f t="shared" si="2"/>
        <v>0</v>
      </c>
      <c r="M41" s="105"/>
      <c r="N41" s="149">
        <f t="shared" si="3"/>
        <v>1</v>
      </c>
    </row>
    <row r="42" spans="1:15" x14ac:dyDescent="0.3">
      <c r="A42" s="99">
        <v>2046</v>
      </c>
      <c r="B42" s="103" t="s">
        <v>1953</v>
      </c>
      <c r="C42" s="146" t="s">
        <v>66</v>
      </c>
      <c r="D42" s="105">
        <v>2</v>
      </c>
      <c r="E42" s="104">
        <v>303.45</v>
      </c>
      <c r="F42" s="147">
        <v>606.9</v>
      </c>
      <c r="G42" s="105">
        <v>0</v>
      </c>
      <c r="H42" s="147">
        <f t="shared" si="0"/>
        <v>0</v>
      </c>
      <c r="I42" s="105">
        <v>2</v>
      </c>
      <c r="J42" s="147">
        <f t="shared" si="1"/>
        <v>606.9</v>
      </c>
      <c r="K42" s="105">
        <v>0</v>
      </c>
      <c r="L42" s="148">
        <f t="shared" si="2"/>
        <v>0</v>
      </c>
      <c r="M42" s="105"/>
      <c r="N42" s="149">
        <f t="shared" si="3"/>
        <v>1</v>
      </c>
    </row>
    <row r="43" spans="1:15" ht="43.2" x14ac:dyDescent="0.3">
      <c r="A43" s="99">
        <v>2047</v>
      </c>
      <c r="B43" s="103" t="s">
        <v>1954</v>
      </c>
      <c r="C43" s="146" t="s">
        <v>66</v>
      </c>
      <c r="D43" s="105">
        <v>6</v>
      </c>
      <c r="E43" s="104">
        <v>382.44</v>
      </c>
      <c r="F43" s="147">
        <v>2294.64</v>
      </c>
      <c r="G43" s="105">
        <v>0</v>
      </c>
      <c r="H43" s="147">
        <f t="shared" si="0"/>
        <v>0</v>
      </c>
      <c r="I43" s="105">
        <v>6</v>
      </c>
      <c r="J43" s="147">
        <f t="shared" si="1"/>
        <v>2294.64</v>
      </c>
      <c r="K43" s="105">
        <v>0</v>
      </c>
      <c r="L43" s="148">
        <f t="shared" si="2"/>
        <v>0</v>
      </c>
      <c r="M43" s="105"/>
      <c r="N43" s="149">
        <f t="shared" si="3"/>
        <v>1</v>
      </c>
    </row>
    <row r="44" spans="1:15" ht="43.2" x14ac:dyDescent="0.3">
      <c r="A44" s="99">
        <v>2048</v>
      </c>
      <c r="B44" s="103" t="s">
        <v>1955</v>
      </c>
      <c r="C44" s="146" t="s">
        <v>66</v>
      </c>
      <c r="D44" s="105">
        <v>6</v>
      </c>
      <c r="E44" s="104">
        <v>472</v>
      </c>
      <c r="F44" s="147">
        <v>2832</v>
      </c>
      <c r="G44" s="105">
        <v>0</v>
      </c>
      <c r="H44" s="147">
        <f t="shared" si="0"/>
        <v>0</v>
      </c>
      <c r="I44" s="105">
        <v>6</v>
      </c>
      <c r="J44" s="147">
        <f t="shared" si="1"/>
        <v>2832</v>
      </c>
      <c r="K44" s="105">
        <v>0</v>
      </c>
      <c r="L44" s="148">
        <f t="shared" si="2"/>
        <v>0</v>
      </c>
      <c r="M44" s="105"/>
      <c r="N44" s="149">
        <f t="shared" si="3"/>
        <v>1</v>
      </c>
    </row>
    <row r="45" spans="1:15" ht="28.8" x14ac:dyDescent="0.3">
      <c r="A45" s="99">
        <v>2049</v>
      </c>
      <c r="B45" s="103" t="s">
        <v>1956</v>
      </c>
      <c r="C45" s="146" t="s">
        <v>66</v>
      </c>
      <c r="D45" s="105">
        <v>4</v>
      </c>
      <c r="E45" s="104">
        <v>66.63</v>
      </c>
      <c r="F45" s="147">
        <v>266.52</v>
      </c>
      <c r="G45" s="105">
        <v>0</v>
      </c>
      <c r="H45" s="147">
        <f t="shared" si="0"/>
        <v>0</v>
      </c>
      <c r="I45" s="105">
        <v>4</v>
      </c>
      <c r="J45" s="147">
        <f t="shared" si="1"/>
        <v>266.52</v>
      </c>
      <c r="K45" s="105">
        <v>0</v>
      </c>
      <c r="L45" s="148">
        <f t="shared" si="2"/>
        <v>0</v>
      </c>
      <c r="M45" s="105"/>
      <c r="N45" s="149">
        <f t="shared" si="3"/>
        <v>1</v>
      </c>
    </row>
    <row r="46" spans="1:15" ht="28.8" x14ac:dyDescent="0.3">
      <c r="A46" s="99">
        <v>2050</v>
      </c>
      <c r="B46" s="103" t="s">
        <v>1957</v>
      </c>
      <c r="C46" s="146" t="s">
        <v>66</v>
      </c>
      <c r="D46" s="105">
        <v>4</v>
      </c>
      <c r="E46" s="104">
        <v>154.29</v>
      </c>
      <c r="F46" s="147">
        <v>617.16</v>
      </c>
      <c r="G46" s="105">
        <v>0</v>
      </c>
      <c r="H46" s="147">
        <f t="shared" si="0"/>
        <v>0</v>
      </c>
      <c r="I46" s="105">
        <v>4</v>
      </c>
      <c r="J46" s="147">
        <f t="shared" si="1"/>
        <v>617.16</v>
      </c>
      <c r="K46" s="105">
        <v>0</v>
      </c>
      <c r="L46" s="148">
        <f t="shared" si="2"/>
        <v>0</v>
      </c>
      <c r="M46" s="105"/>
      <c r="N46" s="149">
        <f t="shared" si="3"/>
        <v>1</v>
      </c>
    </row>
    <row r="47" spans="1:15" ht="28.8" x14ac:dyDescent="0.3">
      <c r="A47" s="99">
        <v>2051</v>
      </c>
      <c r="B47" s="103" t="s">
        <v>1958</v>
      </c>
      <c r="C47" s="146" t="s">
        <v>66</v>
      </c>
      <c r="D47" s="105">
        <v>4</v>
      </c>
      <c r="E47" s="104">
        <v>179</v>
      </c>
      <c r="F47" s="147">
        <v>716</v>
      </c>
      <c r="G47" s="105">
        <v>0</v>
      </c>
      <c r="H47" s="147">
        <f t="shared" si="0"/>
        <v>0</v>
      </c>
      <c r="I47" s="105">
        <v>4</v>
      </c>
      <c r="J47" s="147">
        <f t="shared" si="1"/>
        <v>716</v>
      </c>
      <c r="K47" s="105">
        <v>0</v>
      </c>
      <c r="L47" s="148">
        <f t="shared" si="2"/>
        <v>0</v>
      </c>
      <c r="M47" s="105"/>
      <c r="N47" s="149">
        <f t="shared" si="3"/>
        <v>1</v>
      </c>
    </row>
    <row r="48" spans="1:15" ht="28.8" x14ac:dyDescent="0.3">
      <c r="A48" s="99">
        <v>2052</v>
      </c>
      <c r="B48" s="103" t="s">
        <v>1959</v>
      </c>
      <c r="C48" s="146" t="s">
        <v>66</v>
      </c>
      <c r="D48" s="105">
        <v>10</v>
      </c>
      <c r="E48" s="104">
        <v>32</v>
      </c>
      <c r="F48" s="147">
        <v>320</v>
      </c>
      <c r="G48" s="105">
        <v>0</v>
      </c>
      <c r="H48" s="147">
        <f t="shared" si="0"/>
        <v>0</v>
      </c>
      <c r="I48" s="105">
        <v>10</v>
      </c>
      <c r="J48" s="147">
        <f t="shared" si="1"/>
        <v>320</v>
      </c>
      <c r="K48" s="105">
        <v>0</v>
      </c>
      <c r="L48" s="148">
        <f t="shared" si="2"/>
        <v>0</v>
      </c>
      <c r="M48" s="105"/>
      <c r="N48" s="149">
        <f t="shared" si="3"/>
        <v>1</v>
      </c>
    </row>
    <row r="49" spans="1:14" ht="28.8" x14ac:dyDescent="0.3">
      <c r="A49" s="99">
        <v>2053</v>
      </c>
      <c r="B49" s="103" t="s">
        <v>1960</v>
      </c>
      <c r="C49" s="146" t="s">
        <v>66</v>
      </c>
      <c r="D49" s="105">
        <v>20</v>
      </c>
      <c r="E49" s="104">
        <v>15</v>
      </c>
      <c r="F49" s="147">
        <v>300</v>
      </c>
      <c r="G49" s="105">
        <v>0</v>
      </c>
      <c r="H49" s="147">
        <f t="shared" si="0"/>
        <v>0</v>
      </c>
      <c r="I49" s="105">
        <v>20</v>
      </c>
      <c r="J49" s="147">
        <f t="shared" si="1"/>
        <v>300</v>
      </c>
      <c r="K49" s="105">
        <v>0</v>
      </c>
      <c r="L49" s="148">
        <f t="shared" si="2"/>
        <v>0</v>
      </c>
      <c r="M49" s="105"/>
      <c r="N49" s="149">
        <f t="shared" si="3"/>
        <v>1</v>
      </c>
    </row>
    <row r="50" spans="1:14" ht="28.8" x14ac:dyDescent="0.3">
      <c r="A50" s="99">
        <v>2054</v>
      </c>
      <c r="B50" s="103" t="s">
        <v>1961</v>
      </c>
      <c r="C50" s="146" t="s">
        <v>66</v>
      </c>
      <c r="D50" s="105">
        <v>10</v>
      </c>
      <c r="E50" s="104">
        <v>194.99</v>
      </c>
      <c r="F50" s="147">
        <v>1949.9</v>
      </c>
      <c r="G50" s="105">
        <v>0</v>
      </c>
      <c r="H50" s="147">
        <f t="shared" si="0"/>
        <v>0</v>
      </c>
      <c r="I50" s="105">
        <v>10</v>
      </c>
      <c r="J50" s="147">
        <f t="shared" si="1"/>
        <v>1949.9</v>
      </c>
      <c r="K50" s="105">
        <v>0</v>
      </c>
      <c r="L50" s="148">
        <f t="shared" si="2"/>
        <v>0</v>
      </c>
      <c r="M50" s="105"/>
      <c r="N50" s="149">
        <f t="shared" si="3"/>
        <v>1</v>
      </c>
    </row>
    <row r="51" spans="1:14" ht="28.8" x14ac:dyDescent="0.3">
      <c r="A51" s="99">
        <v>2055</v>
      </c>
      <c r="B51" s="103" t="s">
        <v>1962</v>
      </c>
      <c r="C51" s="146" t="s">
        <v>66</v>
      </c>
      <c r="D51" s="105">
        <v>20</v>
      </c>
      <c r="E51" s="104">
        <v>34.99</v>
      </c>
      <c r="F51" s="147">
        <v>699.8</v>
      </c>
      <c r="G51" s="105">
        <v>0</v>
      </c>
      <c r="H51" s="147">
        <f t="shared" si="0"/>
        <v>0</v>
      </c>
      <c r="I51" s="105">
        <v>20</v>
      </c>
      <c r="J51" s="147">
        <f t="shared" si="1"/>
        <v>699.80000000000007</v>
      </c>
      <c r="K51" s="105">
        <v>0</v>
      </c>
      <c r="L51" s="148">
        <f t="shared" si="2"/>
        <v>0</v>
      </c>
      <c r="M51" s="105"/>
      <c r="N51" s="149">
        <f t="shared" si="3"/>
        <v>1</v>
      </c>
    </row>
    <row r="52" spans="1:14" ht="43.2" x14ac:dyDescent="0.3">
      <c r="A52" s="99">
        <v>2056</v>
      </c>
      <c r="B52" s="103" t="s">
        <v>1963</v>
      </c>
      <c r="C52" s="146" t="s">
        <v>66</v>
      </c>
      <c r="D52" s="105">
        <v>50</v>
      </c>
      <c r="E52" s="104">
        <v>62.41</v>
      </c>
      <c r="F52" s="147">
        <v>3120.5</v>
      </c>
      <c r="G52" s="105">
        <v>0</v>
      </c>
      <c r="H52" s="147">
        <f t="shared" si="0"/>
        <v>0</v>
      </c>
      <c r="I52" s="105">
        <v>50</v>
      </c>
      <c r="J52" s="147">
        <f t="shared" si="1"/>
        <v>3120.5</v>
      </c>
      <c r="K52" s="105">
        <v>0</v>
      </c>
      <c r="L52" s="148">
        <f t="shared" si="2"/>
        <v>0</v>
      </c>
      <c r="M52" s="105"/>
      <c r="N52" s="149">
        <f t="shared" si="3"/>
        <v>1</v>
      </c>
    </row>
    <row r="53" spans="1:14" ht="57.6" x14ac:dyDescent="0.3">
      <c r="A53" s="99">
        <v>2057</v>
      </c>
      <c r="B53" s="103" t="s">
        <v>1964</v>
      </c>
      <c r="C53" s="146" t="s">
        <v>66</v>
      </c>
      <c r="D53" s="105">
        <v>3000</v>
      </c>
      <c r="E53" s="104">
        <v>7.49</v>
      </c>
      <c r="F53" s="147">
        <v>22470</v>
      </c>
      <c r="G53" s="105">
        <v>1500</v>
      </c>
      <c r="H53" s="147">
        <f t="shared" si="0"/>
        <v>11235</v>
      </c>
      <c r="I53" s="105">
        <v>1500</v>
      </c>
      <c r="J53" s="147">
        <f t="shared" si="1"/>
        <v>11235</v>
      </c>
      <c r="K53" s="105">
        <v>0</v>
      </c>
      <c r="L53" s="148">
        <f t="shared" si="2"/>
        <v>0</v>
      </c>
      <c r="M53" s="105"/>
      <c r="N53" s="149">
        <f t="shared" si="3"/>
        <v>1</v>
      </c>
    </row>
    <row r="54" spans="1:14" ht="57.6" x14ac:dyDescent="0.3">
      <c r="A54" s="99">
        <v>2058</v>
      </c>
      <c r="B54" s="103" t="s">
        <v>1965</v>
      </c>
      <c r="C54" s="146" t="s">
        <v>66</v>
      </c>
      <c r="D54" s="105">
        <v>2500</v>
      </c>
      <c r="E54" s="104">
        <v>8.1199999999999992</v>
      </c>
      <c r="F54" s="147">
        <v>20300</v>
      </c>
      <c r="G54" s="105">
        <v>1500</v>
      </c>
      <c r="H54" s="147">
        <f t="shared" si="0"/>
        <v>12179.999999999998</v>
      </c>
      <c r="I54" s="105">
        <v>1000</v>
      </c>
      <c r="J54" s="147">
        <f t="shared" si="1"/>
        <v>8119.9999999999991</v>
      </c>
      <c r="K54" s="105">
        <v>0</v>
      </c>
      <c r="L54" s="148">
        <f t="shared" si="2"/>
        <v>0</v>
      </c>
      <c r="M54" s="105"/>
      <c r="N54" s="149">
        <f t="shared" si="3"/>
        <v>1</v>
      </c>
    </row>
    <row r="55" spans="1:14" x14ac:dyDescent="0.3">
      <c r="A55" s="99">
        <v>2059</v>
      </c>
      <c r="B55" s="103" t="s">
        <v>1966</v>
      </c>
      <c r="C55" s="146" t="s">
        <v>66</v>
      </c>
      <c r="D55" s="105">
        <v>200</v>
      </c>
      <c r="E55" s="104">
        <v>63.32</v>
      </c>
      <c r="F55" s="147">
        <v>12664</v>
      </c>
      <c r="G55" s="105">
        <v>100</v>
      </c>
      <c r="H55" s="147">
        <f t="shared" si="0"/>
        <v>6332</v>
      </c>
      <c r="I55" s="105">
        <v>100</v>
      </c>
      <c r="J55" s="147">
        <f t="shared" si="1"/>
        <v>6332</v>
      </c>
      <c r="K55" s="105">
        <v>0</v>
      </c>
      <c r="L55" s="148">
        <f t="shared" si="2"/>
        <v>0</v>
      </c>
      <c r="M55" s="105"/>
      <c r="N55" s="149">
        <f t="shared" si="3"/>
        <v>1</v>
      </c>
    </row>
    <row r="56" spans="1:14" x14ac:dyDescent="0.3">
      <c r="A56" s="99">
        <v>2060</v>
      </c>
      <c r="B56" s="103" t="s">
        <v>1967</v>
      </c>
      <c r="C56" s="146" t="s">
        <v>66</v>
      </c>
      <c r="D56" s="105">
        <v>200</v>
      </c>
      <c r="E56" s="104">
        <v>145</v>
      </c>
      <c r="F56" s="147">
        <v>29000</v>
      </c>
      <c r="G56" s="105">
        <v>100</v>
      </c>
      <c r="H56" s="147">
        <f t="shared" si="0"/>
        <v>14500</v>
      </c>
      <c r="I56" s="105">
        <v>100</v>
      </c>
      <c r="J56" s="147">
        <f t="shared" si="1"/>
        <v>14500</v>
      </c>
      <c r="K56" s="105">
        <v>0</v>
      </c>
      <c r="L56" s="148">
        <f t="shared" si="2"/>
        <v>0</v>
      </c>
      <c r="M56" s="105"/>
      <c r="N56" s="149">
        <f t="shared" si="3"/>
        <v>1</v>
      </c>
    </row>
    <row r="57" spans="1:14" x14ac:dyDescent="0.3">
      <c r="A57" s="99">
        <v>2061</v>
      </c>
      <c r="B57" s="103" t="s">
        <v>1968</v>
      </c>
      <c r="C57" s="146" t="s">
        <v>66</v>
      </c>
      <c r="D57" s="105">
        <v>200</v>
      </c>
      <c r="E57" s="104">
        <v>73.739999999999995</v>
      </c>
      <c r="F57" s="147">
        <v>14748</v>
      </c>
      <c r="G57" s="105">
        <v>100</v>
      </c>
      <c r="H57" s="147">
        <f t="shared" si="0"/>
        <v>7373.9999999999991</v>
      </c>
      <c r="I57" s="105">
        <v>100</v>
      </c>
      <c r="J57" s="147">
        <f t="shared" si="1"/>
        <v>7373.9999999999991</v>
      </c>
      <c r="K57" s="105">
        <v>0</v>
      </c>
      <c r="L57" s="148">
        <f t="shared" si="2"/>
        <v>0</v>
      </c>
      <c r="M57" s="105"/>
      <c r="N57" s="149">
        <f t="shared" si="3"/>
        <v>1</v>
      </c>
    </row>
    <row r="58" spans="1:14" ht="57.6" x14ac:dyDescent="0.3">
      <c r="A58" s="99">
        <v>2062</v>
      </c>
      <c r="B58" s="103" t="s">
        <v>1969</v>
      </c>
      <c r="C58" s="146" t="s">
        <v>66</v>
      </c>
      <c r="D58" s="105">
        <v>1500</v>
      </c>
      <c r="E58" s="104">
        <v>8.89</v>
      </c>
      <c r="F58" s="147">
        <v>13335</v>
      </c>
      <c r="G58" s="105">
        <v>1500</v>
      </c>
      <c r="H58" s="147">
        <f t="shared" si="0"/>
        <v>13335</v>
      </c>
      <c r="I58" s="105">
        <v>0</v>
      </c>
      <c r="J58" s="147">
        <f t="shared" si="1"/>
        <v>0</v>
      </c>
      <c r="K58" s="105">
        <v>0</v>
      </c>
      <c r="L58" s="148">
        <f t="shared" si="2"/>
        <v>0</v>
      </c>
      <c r="M58" s="105"/>
      <c r="N58" s="149">
        <f t="shared" si="3"/>
        <v>1</v>
      </c>
    </row>
    <row r="59" spans="1:14" x14ac:dyDescent="0.3">
      <c r="A59" s="38"/>
      <c r="B59" s="53"/>
      <c r="C59" s="29"/>
      <c r="F59" s="54"/>
      <c r="H59" s="54"/>
      <c r="J59" s="54"/>
      <c r="L59" s="55"/>
      <c r="N59" s="56"/>
    </row>
    <row r="60" spans="1:14" x14ac:dyDescent="0.3">
      <c r="F60" s="52">
        <f>SUM(F3:F58)</f>
        <v>494888.74000000005</v>
      </c>
      <c r="H60" s="48">
        <f>SUM(H3:H58)</f>
        <v>294520.59999999998</v>
      </c>
      <c r="J60" s="48">
        <f t="shared" ref="J60:L60" si="4">SUM(J3:J58)</f>
        <v>182977.13999999998</v>
      </c>
      <c r="L60" s="48">
        <f t="shared" si="4"/>
        <v>17391</v>
      </c>
    </row>
    <row r="61" spans="1:14" x14ac:dyDescent="0.3">
      <c r="F61" s="52"/>
    </row>
    <row r="62" spans="1:14" x14ac:dyDescent="0.3">
      <c r="E62" s="47"/>
      <c r="H62" s="49"/>
    </row>
  </sheetData>
  <autoFilter ref="A2:O60" xr:uid="{89CC56E4-E6BD-4EC8-91DE-E183385309F2}"/>
  <mergeCells count="1">
    <mergeCell ref="G1:M1"/>
  </mergeCells>
  <pageMargins left="0.511811024" right="0.511811024" top="0.78740157499999996" bottom="0.78740157499999996" header="0.31496062000000002" footer="0.31496062000000002"/>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E628-30F2-4C33-AD65-E89BD81B425E}">
  <dimension ref="B2:K24"/>
  <sheetViews>
    <sheetView topLeftCell="B1" zoomScale="90" zoomScaleNormal="90" workbookViewId="0">
      <selection activeCell="B2" sqref="B2"/>
    </sheetView>
  </sheetViews>
  <sheetFormatPr defaultColWidth="9.109375" defaultRowHeight="15.6" x14ac:dyDescent="0.3"/>
  <cols>
    <col min="1" max="1" width="3.6640625" style="60" customWidth="1"/>
    <col min="2" max="2" width="61.6640625" style="60" bestFit="1" customWidth="1"/>
    <col min="3" max="3" width="18.21875" style="67" customWidth="1"/>
    <col min="4" max="4" width="20.44140625" style="67" customWidth="1"/>
    <col min="5" max="6" width="18.77734375" style="67" customWidth="1"/>
    <col min="7" max="8" width="19.6640625" style="67" customWidth="1"/>
    <col min="9" max="9" width="15.109375" style="60" customWidth="1"/>
    <col min="10" max="10" width="19.33203125" style="60" customWidth="1"/>
    <col min="11" max="11" width="20.33203125" style="60" bestFit="1" customWidth="1"/>
    <col min="12" max="16384" width="9.109375" style="60"/>
  </cols>
  <sheetData>
    <row r="2" spans="2:11" ht="43.2" x14ac:dyDescent="0.3">
      <c r="B2" s="97" t="s">
        <v>144</v>
      </c>
      <c r="C2" s="97" t="s">
        <v>2139</v>
      </c>
      <c r="D2" s="97" t="s">
        <v>4</v>
      </c>
      <c r="E2" s="97" t="s">
        <v>2140</v>
      </c>
      <c r="F2" s="97" t="s">
        <v>4</v>
      </c>
      <c r="G2" s="97" t="s">
        <v>2141</v>
      </c>
      <c r="H2" s="97" t="s">
        <v>4</v>
      </c>
      <c r="I2" s="97" t="s">
        <v>2142</v>
      </c>
      <c r="J2" s="97" t="s">
        <v>4</v>
      </c>
      <c r="K2" s="97" t="s">
        <v>1970</v>
      </c>
    </row>
    <row r="3" spans="2:11" x14ac:dyDescent="0.3">
      <c r="B3" s="61" t="s">
        <v>145</v>
      </c>
      <c r="C3" s="62">
        <v>0</v>
      </c>
      <c r="D3" s="63">
        <f>0.92*C3</f>
        <v>0</v>
      </c>
      <c r="E3" s="62">
        <v>0</v>
      </c>
      <c r="F3" s="63">
        <f>2*E3</f>
        <v>0</v>
      </c>
      <c r="G3" s="62">
        <v>200</v>
      </c>
      <c r="H3" s="63">
        <f>5.4*G3</f>
        <v>1080</v>
      </c>
      <c r="I3" s="62">
        <v>0</v>
      </c>
      <c r="J3" s="63">
        <f>15.79*I3</f>
        <v>0</v>
      </c>
      <c r="K3" s="63">
        <f>D3+F3+H3+J3</f>
        <v>1080</v>
      </c>
    </row>
    <row r="4" spans="2:11" x14ac:dyDescent="0.3">
      <c r="B4" s="61" t="s">
        <v>146</v>
      </c>
      <c r="C4" s="62">
        <f>200/2</f>
        <v>100</v>
      </c>
      <c r="D4" s="63">
        <f t="shared" ref="D4:D20" si="0">0.92*C4</f>
        <v>92</v>
      </c>
      <c r="E4" s="62">
        <v>0</v>
      </c>
      <c r="F4" s="63">
        <f t="shared" ref="F4:F20" si="1">2*E4</f>
        <v>0</v>
      </c>
      <c r="G4" s="62">
        <v>1800</v>
      </c>
      <c r="H4" s="63">
        <f t="shared" ref="H4:H20" si="2">5.4*G4</f>
        <v>9720</v>
      </c>
      <c r="I4" s="62">
        <v>0</v>
      </c>
      <c r="J4" s="63">
        <f t="shared" ref="J4:J20" si="3">15.79*I4</f>
        <v>0</v>
      </c>
      <c r="K4" s="63">
        <f t="shared" ref="K4:K20" si="4">D4+F4+H4+J4</f>
        <v>9812</v>
      </c>
    </row>
    <row r="5" spans="2:11" x14ac:dyDescent="0.3">
      <c r="B5" s="61" t="s">
        <v>1971</v>
      </c>
      <c r="C5" s="62">
        <f>12720/3</f>
        <v>4240</v>
      </c>
      <c r="D5" s="63">
        <f t="shared" si="0"/>
        <v>3900.8</v>
      </c>
      <c r="E5" s="286">
        <f>1780/3</f>
        <v>593.33333333333337</v>
      </c>
      <c r="F5" s="63">
        <f t="shared" si="1"/>
        <v>1186.6666666666667</v>
      </c>
      <c r="G5" s="62">
        <v>300</v>
      </c>
      <c r="H5" s="63">
        <f t="shared" si="2"/>
        <v>1620</v>
      </c>
      <c r="I5" s="62">
        <v>0</v>
      </c>
      <c r="J5" s="63">
        <f t="shared" si="3"/>
        <v>0</v>
      </c>
      <c r="K5" s="63">
        <f t="shared" si="4"/>
        <v>6707.4666666666672</v>
      </c>
    </row>
    <row r="6" spans="2:11" x14ac:dyDescent="0.3">
      <c r="B6" s="61" t="s">
        <v>148</v>
      </c>
      <c r="C6" s="62">
        <v>0</v>
      </c>
      <c r="D6" s="63">
        <f t="shared" si="0"/>
        <v>0</v>
      </c>
      <c r="E6" s="62">
        <v>0</v>
      </c>
      <c r="F6" s="63">
        <f t="shared" si="1"/>
        <v>0</v>
      </c>
      <c r="G6" s="62">
        <v>24</v>
      </c>
      <c r="H6" s="63">
        <f t="shared" si="2"/>
        <v>129.60000000000002</v>
      </c>
      <c r="I6" s="62">
        <v>0</v>
      </c>
      <c r="J6" s="63">
        <f t="shared" si="3"/>
        <v>0</v>
      </c>
      <c r="K6" s="63">
        <f t="shared" si="4"/>
        <v>129.60000000000002</v>
      </c>
    </row>
    <row r="7" spans="2:11" x14ac:dyDescent="0.3">
      <c r="B7" s="61" t="s">
        <v>150</v>
      </c>
      <c r="C7" s="62">
        <f>360/2</f>
        <v>180</v>
      </c>
      <c r="D7" s="63">
        <f t="shared" si="0"/>
        <v>165.6</v>
      </c>
      <c r="E7" s="62">
        <v>0</v>
      </c>
      <c r="F7" s="63">
        <f t="shared" si="1"/>
        <v>0</v>
      </c>
      <c r="G7" s="62">
        <v>1392</v>
      </c>
      <c r="H7" s="63">
        <f t="shared" si="2"/>
        <v>7516.8</v>
      </c>
      <c r="I7" s="62">
        <v>0</v>
      </c>
      <c r="J7" s="63">
        <f t="shared" si="3"/>
        <v>0</v>
      </c>
      <c r="K7" s="63">
        <f t="shared" si="4"/>
        <v>7682.4000000000005</v>
      </c>
    </row>
    <row r="8" spans="2:11" x14ac:dyDescent="0.3">
      <c r="B8" s="61" t="s">
        <v>151</v>
      </c>
      <c r="C8" s="62">
        <v>1400</v>
      </c>
      <c r="D8" s="63">
        <f t="shared" si="0"/>
        <v>1288</v>
      </c>
      <c r="E8" s="62">
        <f>144/2</f>
        <v>72</v>
      </c>
      <c r="F8" s="63">
        <f t="shared" si="1"/>
        <v>144</v>
      </c>
      <c r="G8" s="62">
        <v>450</v>
      </c>
      <c r="H8" s="63">
        <f t="shared" si="2"/>
        <v>2430</v>
      </c>
      <c r="I8" s="62">
        <v>0</v>
      </c>
      <c r="J8" s="63">
        <f t="shared" si="3"/>
        <v>0</v>
      </c>
      <c r="K8" s="63">
        <f t="shared" si="4"/>
        <v>3862</v>
      </c>
    </row>
    <row r="9" spans="2:11" x14ac:dyDescent="0.3">
      <c r="B9" s="61" t="s">
        <v>1972</v>
      </c>
      <c r="C9" s="62">
        <v>180</v>
      </c>
      <c r="D9" s="63">
        <f t="shared" si="0"/>
        <v>165.6</v>
      </c>
      <c r="E9" s="62">
        <v>80</v>
      </c>
      <c r="F9" s="63">
        <f t="shared" si="1"/>
        <v>160</v>
      </c>
      <c r="G9" s="62">
        <v>15000</v>
      </c>
      <c r="H9" s="63">
        <f t="shared" si="2"/>
        <v>81000</v>
      </c>
      <c r="I9" s="62">
        <v>0</v>
      </c>
      <c r="J9" s="63">
        <f t="shared" si="3"/>
        <v>0</v>
      </c>
      <c r="K9" s="63">
        <f t="shared" si="4"/>
        <v>81325.600000000006</v>
      </c>
    </row>
    <row r="10" spans="2:11" x14ac:dyDescent="0.3">
      <c r="B10" s="61" t="s">
        <v>152</v>
      </c>
      <c r="C10" s="62">
        <v>1000</v>
      </c>
      <c r="D10" s="63">
        <f t="shared" si="0"/>
        <v>920</v>
      </c>
      <c r="E10" s="62">
        <v>0</v>
      </c>
      <c r="F10" s="63">
        <f t="shared" si="1"/>
        <v>0</v>
      </c>
      <c r="G10" s="62">
        <v>120</v>
      </c>
      <c r="H10" s="63">
        <f t="shared" si="2"/>
        <v>648</v>
      </c>
      <c r="I10" s="62">
        <v>0</v>
      </c>
      <c r="J10" s="63">
        <f t="shared" si="3"/>
        <v>0</v>
      </c>
      <c r="K10" s="63">
        <f t="shared" si="4"/>
        <v>1568</v>
      </c>
    </row>
    <row r="11" spans="2:11" x14ac:dyDescent="0.3">
      <c r="B11" s="61" t="s">
        <v>153</v>
      </c>
      <c r="C11" s="62">
        <v>0</v>
      </c>
      <c r="D11" s="63">
        <f t="shared" si="0"/>
        <v>0</v>
      </c>
      <c r="E11" s="62">
        <v>0</v>
      </c>
      <c r="F11" s="63">
        <f t="shared" si="1"/>
        <v>0</v>
      </c>
      <c r="G11" s="62">
        <v>0</v>
      </c>
      <c r="H11" s="63">
        <f t="shared" si="2"/>
        <v>0</v>
      </c>
      <c r="I11" s="62">
        <v>0</v>
      </c>
      <c r="J11" s="63">
        <f t="shared" si="3"/>
        <v>0</v>
      </c>
      <c r="K11" s="63">
        <f t="shared" si="4"/>
        <v>0</v>
      </c>
    </row>
    <row r="12" spans="2:11" x14ac:dyDescent="0.3">
      <c r="B12" s="61" t="s">
        <v>154</v>
      </c>
      <c r="C12" s="62">
        <v>0</v>
      </c>
      <c r="D12" s="63">
        <f t="shared" si="0"/>
        <v>0</v>
      </c>
      <c r="E12" s="62">
        <v>0</v>
      </c>
      <c r="F12" s="63">
        <f t="shared" si="1"/>
        <v>0</v>
      </c>
      <c r="G12" s="62">
        <v>60</v>
      </c>
      <c r="H12" s="63">
        <f t="shared" si="2"/>
        <v>324</v>
      </c>
      <c r="I12" s="62">
        <v>0</v>
      </c>
      <c r="J12" s="63">
        <f t="shared" si="3"/>
        <v>0</v>
      </c>
      <c r="K12" s="63">
        <f t="shared" si="4"/>
        <v>324</v>
      </c>
    </row>
    <row r="13" spans="2:11" x14ac:dyDescent="0.3">
      <c r="B13" s="61" t="s">
        <v>155</v>
      </c>
      <c r="C13" s="62">
        <f>74+16</f>
        <v>90</v>
      </c>
      <c r="D13" s="63">
        <f t="shared" si="0"/>
        <v>82.8</v>
      </c>
      <c r="E13" s="62">
        <v>52</v>
      </c>
      <c r="F13" s="63">
        <f t="shared" si="1"/>
        <v>104</v>
      </c>
      <c r="G13" s="62">
        <v>120</v>
      </c>
      <c r="H13" s="63">
        <f t="shared" si="2"/>
        <v>648</v>
      </c>
      <c r="I13" s="62">
        <v>2</v>
      </c>
      <c r="J13" s="63">
        <f t="shared" si="3"/>
        <v>31.58</v>
      </c>
      <c r="K13" s="63">
        <f t="shared" si="4"/>
        <v>866.38</v>
      </c>
    </row>
    <row r="14" spans="2:11" x14ac:dyDescent="0.3">
      <c r="B14" s="61" t="s">
        <v>149</v>
      </c>
      <c r="C14" s="286">
        <f>7941/2</f>
        <v>3970.5</v>
      </c>
      <c r="D14" s="63">
        <f t="shared" si="0"/>
        <v>3652.86</v>
      </c>
      <c r="E14" s="62">
        <v>0</v>
      </c>
      <c r="F14" s="63">
        <f t="shared" si="1"/>
        <v>0</v>
      </c>
      <c r="G14" s="62">
        <v>7941</v>
      </c>
      <c r="H14" s="63">
        <f t="shared" si="2"/>
        <v>42881.4</v>
      </c>
      <c r="I14" s="62">
        <v>0</v>
      </c>
      <c r="J14" s="63">
        <f t="shared" si="3"/>
        <v>0</v>
      </c>
      <c r="K14" s="63">
        <f t="shared" si="4"/>
        <v>46534.26</v>
      </c>
    </row>
    <row r="15" spans="2:11" x14ac:dyDescent="0.3">
      <c r="B15" s="61" t="s">
        <v>156</v>
      </c>
      <c r="C15" s="62">
        <v>0</v>
      </c>
      <c r="D15" s="63">
        <f t="shared" si="0"/>
        <v>0</v>
      </c>
      <c r="E15" s="62">
        <v>0</v>
      </c>
      <c r="F15" s="63">
        <f t="shared" si="1"/>
        <v>0</v>
      </c>
      <c r="G15" s="62">
        <v>0</v>
      </c>
      <c r="H15" s="63">
        <f t="shared" si="2"/>
        <v>0</v>
      </c>
      <c r="I15" s="62">
        <v>0</v>
      </c>
      <c r="J15" s="63">
        <f t="shared" si="3"/>
        <v>0</v>
      </c>
      <c r="K15" s="63">
        <f t="shared" si="4"/>
        <v>0</v>
      </c>
    </row>
    <row r="16" spans="2:11" x14ac:dyDescent="0.3">
      <c r="B16" s="61" t="s">
        <v>147</v>
      </c>
      <c r="C16" s="62">
        <v>0</v>
      </c>
      <c r="D16" s="63">
        <f t="shared" si="0"/>
        <v>0</v>
      </c>
      <c r="E16" s="62">
        <v>0</v>
      </c>
      <c r="F16" s="63">
        <f t="shared" si="1"/>
        <v>0</v>
      </c>
      <c r="G16" s="62">
        <v>5163</v>
      </c>
      <c r="H16" s="63">
        <f t="shared" si="2"/>
        <v>27880.2</v>
      </c>
      <c r="I16" s="62">
        <v>0</v>
      </c>
      <c r="J16" s="63">
        <f t="shared" si="3"/>
        <v>0</v>
      </c>
      <c r="K16" s="63">
        <f t="shared" si="4"/>
        <v>27880.2</v>
      </c>
    </row>
    <row r="17" spans="2:11" x14ac:dyDescent="0.3">
      <c r="B17" s="61" t="s">
        <v>19</v>
      </c>
      <c r="C17" s="286">
        <v>1100</v>
      </c>
      <c r="D17" s="63">
        <f>0.92*C17</f>
        <v>1012</v>
      </c>
      <c r="E17" s="286">
        <f>500/3</f>
        <v>166.66666666666666</v>
      </c>
      <c r="F17" s="63">
        <f t="shared" si="1"/>
        <v>333.33333333333331</v>
      </c>
      <c r="G17" s="62">
        <v>11000</v>
      </c>
      <c r="H17" s="63">
        <f t="shared" si="2"/>
        <v>59400.000000000007</v>
      </c>
      <c r="I17" s="62">
        <v>40</v>
      </c>
      <c r="J17" s="63">
        <f t="shared" si="3"/>
        <v>631.59999999999991</v>
      </c>
      <c r="K17" s="63">
        <f t="shared" si="4"/>
        <v>61376.933333333342</v>
      </c>
    </row>
    <row r="18" spans="2:11" x14ac:dyDescent="0.3">
      <c r="B18" s="61" t="s">
        <v>20</v>
      </c>
      <c r="C18" s="62">
        <v>0</v>
      </c>
      <c r="D18" s="63">
        <f t="shared" si="0"/>
        <v>0</v>
      </c>
      <c r="E18" s="62">
        <v>0</v>
      </c>
      <c r="F18" s="63">
        <f t="shared" si="1"/>
        <v>0</v>
      </c>
      <c r="G18" s="62">
        <v>156</v>
      </c>
      <c r="H18" s="63">
        <f t="shared" si="2"/>
        <v>842.40000000000009</v>
      </c>
      <c r="I18" s="62">
        <v>0</v>
      </c>
      <c r="J18" s="63">
        <f t="shared" si="3"/>
        <v>0</v>
      </c>
      <c r="K18" s="63">
        <f t="shared" si="4"/>
        <v>842.40000000000009</v>
      </c>
    </row>
    <row r="19" spans="2:11" x14ac:dyDescent="0.3">
      <c r="B19" s="61" t="s">
        <v>21</v>
      </c>
      <c r="C19" s="62">
        <v>0</v>
      </c>
      <c r="D19" s="63">
        <f t="shared" si="0"/>
        <v>0</v>
      </c>
      <c r="E19" s="62">
        <v>0</v>
      </c>
      <c r="F19" s="63">
        <f t="shared" si="1"/>
        <v>0</v>
      </c>
      <c r="G19" s="62">
        <v>110</v>
      </c>
      <c r="H19" s="63">
        <f t="shared" si="2"/>
        <v>594</v>
      </c>
      <c r="I19" s="62">
        <v>0</v>
      </c>
      <c r="J19" s="63">
        <f t="shared" si="3"/>
        <v>0</v>
      </c>
      <c r="K19" s="63">
        <f t="shared" si="4"/>
        <v>594</v>
      </c>
    </row>
    <row r="20" spans="2:11" x14ac:dyDescent="0.3">
      <c r="B20" s="61" t="s">
        <v>22</v>
      </c>
      <c r="C20" s="62">
        <v>0</v>
      </c>
      <c r="D20" s="63">
        <f t="shared" si="0"/>
        <v>0</v>
      </c>
      <c r="E20" s="62">
        <v>0</v>
      </c>
      <c r="F20" s="63">
        <f t="shared" si="1"/>
        <v>0</v>
      </c>
      <c r="G20" s="62">
        <v>150</v>
      </c>
      <c r="H20" s="63">
        <f t="shared" si="2"/>
        <v>810</v>
      </c>
      <c r="I20" s="62">
        <v>0</v>
      </c>
      <c r="J20" s="63">
        <f t="shared" si="3"/>
        <v>0</v>
      </c>
      <c r="K20" s="63">
        <f t="shared" si="4"/>
        <v>810</v>
      </c>
    </row>
    <row r="21" spans="2:11" s="65" customFormat="1" x14ac:dyDescent="0.3">
      <c r="B21" s="64" t="s">
        <v>1973</v>
      </c>
      <c r="C21" s="287">
        <f t="shared" ref="C21:I21" si="5">SUM(C3:C20)</f>
        <v>12260.5</v>
      </c>
      <c r="D21" s="289">
        <f>SUM(D3:D20)</f>
        <v>11279.660000000002</v>
      </c>
      <c r="E21" s="64">
        <f t="shared" si="5"/>
        <v>964</v>
      </c>
      <c r="F21" s="290">
        <f>SUM(F3:F20)</f>
        <v>1928</v>
      </c>
      <c r="G21" s="64">
        <f t="shared" si="5"/>
        <v>43986</v>
      </c>
      <c r="H21" s="289">
        <f>SUM(H3:H20)</f>
        <v>237524.4</v>
      </c>
      <c r="I21" s="64">
        <f t="shared" si="5"/>
        <v>42</v>
      </c>
      <c r="J21" s="289">
        <f t="shared" ref="J21" si="6">SUM(J3:J20)</f>
        <v>663.18</v>
      </c>
      <c r="K21" s="288">
        <f>SUM(K3:K20)</f>
        <v>251395.24000000005</v>
      </c>
    </row>
    <row r="23" spans="2:11" x14ac:dyDescent="0.3">
      <c r="B23" s="66"/>
    </row>
    <row r="24" spans="2:11" x14ac:dyDescent="0.3">
      <c r="B24" s="68"/>
    </row>
  </sheetData>
  <autoFilter ref="B2:I21" xr:uid="{5730E9DD-7777-4250-B318-4E0AC3EB14C4}"/>
  <pageMargins left="0.511811024" right="0.511811024" top="0.78740157499999996" bottom="0.78740157499999996" header="0.31496062000000002" footer="0.31496062000000002"/>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1652-42CD-4882-AC09-B1A7802C2CAC}">
  <dimension ref="A1:G8"/>
  <sheetViews>
    <sheetView workbookViewId="0">
      <selection activeCell="B1" sqref="B1"/>
    </sheetView>
  </sheetViews>
  <sheetFormatPr defaultRowHeight="14.4" x14ac:dyDescent="0.3"/>
  <cols>
    <col min="2" max="2" width="49.77734375" customWidth="1"/>
    <col min="5" max="5" width="11.21875" bestFit="1" customWidth="1"/>
    <col min="6" max="6" width="12.33203125" bestFit="1" customWidth="1"/>
    <col min="7" max="7" width="11.5546875" bestFit="1" customWidth="1"/>
  </cols>
  <sheetData>
    <row r="1" spans="1:7" ht="28.8" x14ac:dyDescent="0.3">
      <c r="A1" s="97" t="s">
        <v>2015</v>
      </c>
      <c r="B1" s="97" t="s">
        <v>2064</v>
      </c>
      <c r="C1" s="97" t="s">
        <v>66</v>
      </c>
      <c r="D1" s="97" t="s">
        <v>2073</v>
      </c>
      <c r="E1" s="97" t="s">
        <v>2074</v>
      </c>
      <c r="F1" s="97" t="s">
        <v>1970</v>
      </c>
    </row>
    <row r="2" spans="1:7" ht="57.6" x14ac:dyDescent="0.3">
      <c r="A2" s="91">
        <v>2068</v>
      </c>
      <c r="B2" s="86" t="s">
        <v>2072</v>
      </c>
      <c r="C2" s="92" t="s">
        <v>226</v>
      </c>
      <c r="D2" s="92">
        <v>290</v>
      </c>
      <c r="E2" s="93">
        <v>28.15</v>
      </c>
      <c r="F2" s="93">
        <f>D2*E2</f>
        <v>8163.5</v>
      </c>
      <c r="G2" s="81"/>
    </row>
    <row r="3" spans="1:7" ht="57.6" x14ac:dyDescent="0.3">
      <c r="A3" s="91">
        <v>2069</v>
      </c>
      <c r="B3" s="86" t="s">
        <v>2075</v>
      </c>
      <c r="C3" s="92" t="s">
        <v>226</v>
      </c>
      <c r="D3" s="92">
        <v>290</v>
      </c>
      <c r="E3" s="93">
        <v>19.05</v>
      </c>
      <c r="F3" s="93">
        <f>E3*D3</f>
        <v>5524.5</v>
      </c>
      <c r="G3" s="81"/>
    </row>
    <row r="4" spans="1:7" ht="43.2" x14ac:dyDescent="0.3">
      <c r="A4" s="91">
        <v>2070</v>
      </c>
      <c r="B4" s="86" t="s">
        <v>2076</v>
      </c>
      <c r="C4" s="92" t="s">
        <v>66</v>
      </c>
      <c r="D4" s="92">
        <v>290</v>
      </c>
      <c r="E4" s="93">
        <v>17</v>
      </c>
      <c r="F4" s="93">
        <f>E4*D4</f>
        <v>4930</v>
      </c>
      <c r="G4" s="81"/>
    </row>
    <row r="5" spans="1:7" ht="28.8" x14ac:dyDescent="0.3">
      <c r="A5" s="91">
        <v>2071</v>
      </c>
      <c r="B5" s="86" t="s">
        <v>2077</v>
      </c>
      <c r="C5" s="92" t="s">
        <v>66</v>
      </c>
      <c r="D5" s="92">
        <v>530</v>
      </c>
      <c r="E5" s="93">
        <v>12</v>
      </c>
      <c r="F5" s="93">
        <f>E5*D5</f>
        <v>6360</v>
      </c>
      <c r="G5" s="81"/>
    </row>
    <row r="6" spans="1:7" ht="43.2" x14ac:dyDescent="0.3">
      <c r="A6" s="91">
        <v>2072</v>
      </c>
      <c r="B6" s="86" t="s">
        <v>2078</v>
      </c>
      <c r="C6" s="92" t="s">
        <v>66</v>
      </c>
      <c r="D6" s="92">
        <v>290</v>
      </c>
      <c r="E6" s="93">
        <v>23</v>
      </c>
      <c r="F6" s="93">
        <f>E6*D6</f>
        <v>6670</v>
      </c>
      <c r="G6" s="81"/>
    </row>
    <row r="7" spans="1:7" ht="43.2" x14ac:dyDescent="0.3">
      <c r="A7" s="91">
        <v>2073</v>
      </c>
      <c r="B7" s="86" t="s">
        <v>2079</v>
      </c>
      <c r="C7" s="92" t="s">
        <v>66</v>
      </c>
      <c r="D7" s="92">
        <v>290</v>
      </c>
      <c r="E7" s="93">
        <v>28.79</v>
      </c>
      <c r="F7" s="93">
        <f>E7*D7</f>
        <v>8349.1</v>
      </c>
      <c r="G7" s="81"/>
    </row>
    <row r="8" spans="1:7" x14ac:dyDescent="0.3">
      <c r="E8" t="s">
        <v>1973</v>
      </c>
      <c r="F8" s="81">
        <f>SUM(F2:F7)</f>
        <v>39997.1</v>
      </c>
      <c r="G8" s="81"/>
    </row>
  </sheetData>
  <pageMargins left="0.511811024" right="0.511811024" top="0.78740157499999996" bottom="0.78740157499999996" header="0.31496062000000002" footer="0.31496062000000002"/>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ECAB7-2BB2-4066-9488-7C5563BC55A2}">
  <dimension ref="A1:F7"/>
  <sheetViews>
    <sheetView zoomScale="90" zoomScaleNormal="90" workbookViewId="0"/>
  </sheetViews>
  <sheetFormatPr defaultRowHeight="14.4" x14ac:dyDescent="0.3"/>
  <cols>
    <col min="1" max="1" width="9.44140625" customWidth="1"/>
    <col min="2" max="2" width="73" customWidth="1"/>
    <col min="3" max="3" width="10.21875" customWidth="1"/>
    <col min="5" max="6" width="13.88671875" bestFit="1" customWidth="1"/>
  </cols>
  <sheetData>
    <row r="1" spans="1:6" ht="28.8" x14ac:dyDescent="0.3">
      <c r="A1" s="97" t="s">
        <v>2015</v>
      </c>
      <c r="B1" s="97" t="s">
        <v>2064</v>
      </c>
      <c r="C1" s="97" t="s">
        <v>66</v>
      </c>
      <c r="D1" s="97" t="s">
        <v>2063</v>
      </c>
      <c r="E1" s="97" t="s">
        <v>2065</v>
      </c>
      <c r="F1" s="97" t="s">
        <v>2066</v>
      </c>
    </row>
    <row r="2" spans="1:6" ht="93.6" x14ac:dyDescent="0.3">
      <c r="A2" s="91">
        <v>2074</v>
      </c>
      <c r="B2" s="87" t="s">
        <v>2067</v>
      </c>
      <c r="C2" s="84" t="s">
        <v>232</v>
      </c>
      <c r="D2" s="84">
        <v>1500</v>
      </c>
      <c r="E2" s="85">
        <v>14</v>
      </c>
      <c r="F2" s="85">
        <v>21315</v>
      </c>
    </row>
    <row r="3" spans="1:6" ht="43.2" x14ac:dyDescent="0.3">
      <c r="A3" s="91">
        <v>2075</v>
      </c>
      <c r="B3" s="86" t="s">
        <v>2062</v>
      </c>
      <c r="C3" s="84" t="s">
        <v>232</v>
      </c>
      <c r="D3" s="84">
        <v>1050</v>
      </c>
      <c r="E3" s="85">
        <v>22.77</v>
      </c>
      <c r="F3" s="85">
        <v>23908.5</v>
      </c>
    </row>
    <row r="4" spans="1:6" ht="46.8" x14ac:dyDescent="0.3">
      <c r="A4" s="91">
        <v>2076</v>
      </c>
      <c r="B4" s="88" t="s">
        <v>2068</v>
      </c>
      <c r="C4" s="84" t="s">
        <v>529</v>
      </c>
      <c r="D4" s="84">
        <v>1050</v>
      </c>
      <c r="E4" s="85">
        <v>10.75</v>
      </c>
      <c r="F4" s="85">
        <v>11812.5</v>
      </c>
    </row>
    <row r="5" spans="1:6" ht="78" x14ac:dyDescent="0.3">
      <c r="A5" s="91">
        <v>2077</v>
      </c>
      <c r="B5" s="88" t="s">
        <v>2069</v>
      </c>
      <c r="C5" s="84" t="s">
        <v>86</v>
      </c>
      <c r="D5" s="84">
        <v>950</v>
      </c>
      <c r="E5" s="89">
        <v>10.15</v>
      </c>
      <c r="F5" s="85">
        <v>9832.5</v>
      </c>
    </row>
    <row r="6" spans="1:6" ht="46.8" x14ac:dyDescent="0.3">
      <c r="A6" s="91">
        <v>2078</v>
      </c>
      <c r="B6" s="88" t="s">
        <v>2070</v>
      </c>
      <c r="C6" s="84" t="s">
        <v>86</v>
      </c>
      <c r="D6" s="84">
        <v>750</v>
      </c>
      <c r="E6" s="85">
        <v>12.5</v>
      </c>
      <c r="F6" s="85">
        <v>10275</v>
      </c>
    </row>
    <row r="7" spans="1:6" x14ac:dyDescent="0.3">
      <c r="E7" s="78" t="s">
        <v>2071</v>
      </c>
      <c r="F7" s="81">
        <f>SUM(F2:F6)</f>
        <v>77143.5</v>
      </c>
    </row>
  </sheetData>
  <pageMargins left="0.511811024" right="0.511811024" top="0.78740157499999996" bottom="0.78740157499999996" header="0.31496062000000002" footer="0.31496062000000002"/>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8681-CC52-41E0-B69F-8965477A2D94}">
  <dimension ref="A1:F46"/>
  <sheetViews>
    <sheetView workbookViewId="0">
      <selection activeCell="E2" sqref="E2"/>
    </sheetView>
  </sheetViews>
  <sheetFormatPr defaultRowHeight="14.4" x14ac:dyDescent="0.3"/>
  <cols>
    <col min="1" max="1" width="6" style="35" customWidth="1"/>
    <col min="2" max="2" width="72.109375" style="35" customWidth="1"/>
    <col min="3" max="3" width="10.44140625" style="45" customWidth="1"/>
    <col min="4" max="4" width="13" style="45" customWidth="1"/>
    <col min="5" max="5" width="11.6640625" style="45" customWidth="1"/>
    <col min="6" max="6" width="18.21875" style="45" customWidth="1"/>
    <col min="7" max="16384" width="8.88671875" style="35"/>
  </cols>
  <sheetData>
    <row r="1" spans="1:6" x14ac:dyDescent="0.3">
      <c r="A1" s="159"/>
      <c r="B1" s="159"/>
      <c r="C1" s="159"/>
      <c r="D1" s="159"/>
      <c r="E1" s="159"/>
      <c r="F1" s="159"/>
    </row>
    <row r="2" spans="1:6" s="34" customFormat="1" ht="28.8" x14ac:dyDescent="0.3">
      <c r="A2" s="97" t="s">
        <v>2015</v>
      </c>
      <c r="B2" s="97" t="s">
        <v>0</v>
      </c>
      <c r="C2" s="97" t="s">
        <v>1</v>
      </c>
      <c r="D2" s="97" t="s">
        <v>202</v>
      </c>
      <c r="E2" s="97" t="s">
        <v>4</v>
      </c>
      <c r="F2" s="97" t="s">
        <v>5</v>
      </c>
    </row>
    <row r="3" spans="1:6" x14ac:dyDescent="0.3">
      <c r="A3" s="99">
        <v>2079</v>
      </c>
      <c r="B3" s="103" t="s">
        <v>2096</v>
      </c>
      <c r="C3" s="105" t="s">
        <v>2097</v>
      </c>
      <c r="D3" s="105">
        <v>3000</v>
      </c>
      <c r="E3" s="105">
        <v>5.7</v>
      </c>
      <c r="F3" s="106">
        <v>17100</v>
      </c>
    </row>
    <row r="4" spans="1:6" ht="86.4" x14ac:dyDescent="0.3">
      <c r="A4" s="99">
        <v>2080</v>
      </c>
      <c r="B4" s="103" t="s">
        <v>2098</v>
      </c>
      <c r="C4" s="105" t="s">
        <v>24</v>
      </c>
      <c r="D4" s="105">
        <v>1000</v>
      </c>
      <c r="E4" s="105">
        <v>8.44</v>
      </c>
      <c r="F4" s="106">
        <v>8440</v>
      </c>
    </row>
    <row r="5" spans="1:6" ht="72" x14ac:dyDescent="0.3">
      <c r="A5" s="99">
        <v>2081</v>
      </c>
      <c r="B5" s="103" t="s">
        <v>2099</v>
      </c>
      <c r="C5" s="105" t="s">
        <v>24</v>
      </c>
      <c r="D5" s="105">
        <v>50</v>
      </c>
      <c r="E5" s="105">
        <v>44.94</v>
      </c>
      <c r="F5" s="106">
        <v>2247</v>
      </c>
    </row>
    <row r="6" spans="1:6" ht="100.8" x14ac:dyDescent="0.3">
      <c r="A6" s="99">
        <v>2082</v>
      </c>
      <c r="B6" s="103" t="s">
        <v>2173</v>
      </c>
      <c r="C6" s="105" t="s">
        <v>24</v>
      </c>
      <c r="D6" s="105">
        <v>30</v>
      </c>
      <c r="E6" s="105">
        <v>8.5</v>
      </c>
      <c r="F6" s="106">
        <v>255</v>
      </c>
    </row>
    <row r="7" spans="1:6" ht="72" x14ac:dyDescent="0.3">
      <c r="A7" s="99">
        <v>2083</v>
      </c>
      <c r="B7" s="103" t="s">
        <v>2100</v>
      </c>
      <c r="C7" s="105" t="s">
        <v>24</v>
      </c>
      <c r="D7" s="105">
        <v>1600</v>
      </c>
      <c r="E7" s="105">
        <v>26</v>
      </c>
      <c r="F7" s="106">
        <v>41600</v>
      </c>
    </row>
    <row r="8" spans="1:6" ht="115.2" x14ac:dyDescent="0.3">
      <c r="A8" s="99">
        <v>2084</v>
      </c>
      <c r="B8" s="103" t="s">
        <v>2101</v>
      </c>
      <c r="C8" s="105" t="s">
        <v>24</v>
      </c>
      <c r="D8" s="105">
        <v>200</v>
      </c>
      <c r="E8" s="105">
        <v>48</v>
      </c>
      <c r="F8" s="106">
        <v>9600</v>
      </c>
    </row>
    <row r="9" spans="1:6" ht="115.2" x14ac:dyDescent="0.3">
      <c r="A9" s="99">
        <v>2085</v>
      </c>
      <c r="B9" s="103" t="s">
        <v>2102</v>
      </c>
      <c r="C9" s="105" t="s">
        <v>24</v>
      </c>
      <c r="D9" s="105">
        <v>1500</v>
      </c>
      <c r="E9" s="105">
        <v>41.99</v>
      </c>
      <c r="F9" s="106">
        <v>62985</v>
      </c>
    </row>
    <row r="10" spans="1:6" ht="115.2" x14ac:dyDescent="0.3">
      <c r="A10" s="99">
        <v>2086</v>
      </c>
      <c r="B10" s="103" t="s">
        <v>2103</v>
      </c>
      <c r="C10" s="105" t="s">
        <v>24</v>
      </c>
      <c r="D10" s="105">
        <v>300</v>
      </c>
      <c r="E10" s="105">
        <v>59</v>
      </c>
      <c r="F10" s="106">
        <v>17700</v>
      </c>
    </row>
    <row r="11" spans="1:6" ht="115.2" x14ac:dyDescent="0.3">
      <c r="A11" s="99">
        <v>2087</v>
      </c>
      <c r="B11" s="103" t="s">
        <v>2104</v>
      </c>
      <c r="C11" s="105" t="s">
        <v>24</v>
      </c>
      <c r="D11" s="105">
        <v>200</v>
      </c>
      <c r="E11" s="105">
        <v>69.989999999999995</v>
      </c>
      <c r="F11" s="106">
        <v>13998</v>
      </c>
    </row>
    <row r="12" spans="1:6" ht="144" x14ac:dyDescent="0.3">
      <c r="A12" s="99">
        <v>2088</v>
      </c>
      <c r="B12" s="103" t="s">
        <v>2105</v>
      </c>
      <c r="C12" s="105" t="s">
        <v>24</v>
      </c>
      <c r="D12" s="105">
        <v>350</v>
      </c>
      <c r="E12" s="105">
        <v>79.989999999999995</v>
      </c>
      <c r="F12" s="106">
        <v>27996.5</v>
      </c>
    </row>
    <row r="13" spans="1:6" ht="144" x14ac:dyDescent="0.3">
      <c r="A13" s="99">
        <v>2089</v>
      </c>
      <c r="B13" s="103" t="s">
        <v>2106</v>
      </c>
      <c r="C13" s="105" t="s">
        <v>24</v>
      </c>
      <c r="D13" s="105">
        <v>250</v>
      </c>
      <c r="E13" s="105">
        <v>89.97</v>
      </c>
      <c r="F13" s="106">
        <v>22492.5</v>
      </c>
    </row>
    <row r="14" spans="1:6" ht="86.4" x14ac:dyDescent="0.3">
      <c r="A14" s="99">
        <v>2090</v>
      </c>
      <c r="B14" s="103" t="s">
        <v>2107</v>
      </c>
      <c r="C14" s="105" t="s">
        <v>24</v>
      </c>
      <c r="D14" s="105">
        <v>2000</v>
      </c>
      <c r="E14" s="105">
        <v>6.39</v>
      </c>
      <c r="F14" s="106">
        <v>12780</v>
      </c>
    </row>
    <row r="15" spans="1:6" ht="129.6" x14ac:dyDescent="0.3">
      <c r="A15" s="99">
        <v>2091</v>
      </c>
      <c r="B15" s="103" t="s">
        <v>2108</v>
      </c>
      <c r="C15" s="105" t="s">
        <v>24</v>
      </c>
      <c r="D15" s="105">
        <v>1500</v>
      </c>
      <c r="E15" s="105">
        <v>12.95</v>
      </c>
      <c r="F15" s="106">
        <v>19425</v>
      </c>
    </row>
    <row r="16" spans="1:6" ht="72" x14ac:dyDescent="0.3">
      <c r="A16" s="99">
        <v>2092</v>
      </c>
      <c r="B16" s="103" t="s">
        <v>2109</v>
      </c>
      <c r="C16" s="105" t="s">
        <v>24</v>
      </c>
      <c r="D16" s="105">
        <v>200</v>
      </c>
      <c r="E16" s="105">
        <v>34.19</v>
      </c>
      <c r="F16" s="106">
        <v>6838</v>
      </c>
    </row>
    <row r="17" spans="1:6" ht="115.2" x14ac:dyDescent="0.3">
      <c r="A17" s="99">
        <v>2093</v>
      </c>
      <c r="B17" s="103" t="s">
        <v>2110</v>
      </c>
      <c r="C17" s="105" t="s">
        <v>24</v>
      </c>
      <c r="D17" s="105">
        <v>250</v>
      </c>
      <c r="E17" s="105">
        <v>40.01</v>
      </c>
      <c r="F17" s="106">
        <v>10002.5</v>
      </c>
    </row>
    <row r="18" spans="1:6" ht="100.8" x14ac:dyDescent="0.3">
      <c r="A18" s="99">
        <v>2094</v>
      </c>
      <c r="B18" s="103" t="s">
        <v>2111</v>
      </c>
      <c r="C18" s="105" t="s">
        <v>24</v>
      </c>
      <c r="D18" s="105">
        <v>100</v>
      </c>
      <c r="E18" s="105">
        <v>9.01</v>
      </c>
      <c r="F18" s="106">
        <v>901</v>
      </c>
    </row>
    <row r="19" spans="1:6" ht="144" x14ac:dyDescent="0.3">
      <c r="A19" s="99">
        <v>2095</v>
      </c>
      <c r="B19" s="103" t="s">
        <v>2112</v>
      </c>
      <c r="C19" s="105" t="s">
        <v>24</v>
      </c>
      <c r="D19" s="105">
        <v>200</v>
      </c>
      <c r="E19" s="105">
        <v>121.31</v>
      </c>
      <c r="F19" s="106">
        <v>24262</v>
      </c>
    </row>
    <row r="20" spans="1:6" ht="144" x14ac:dyDescent="0.3">
      <c r="A20" s="99">
        <v>2096</v>
      </c>
      <c r="B20" s="103" t="s">
        <v>2113</v>
      </c>
      <c r="C20" s="105" t="s">
        <v>24</v>
      </c>
      <c r="D20" s="105">
        <v>350</v>
      </c>
      <c r="E20" s="105">
        <v>133.74</v>
      </c>
      <c r="F20" s="106">
        <v>46809</v>
      </c>
    </row>
    <row r="21" spans="1:6" ht="158.4" x14ac:dyDescent="0.3">
      <c r="A21" s="99">
        <v>2097</v>
      </c>
      <c r="B21" s="103" t="s">
        <v>2114</v>
      </c>
      <c r="C21" s="105" t="s">
        <v>24</v>
      </c>
      <c r="D21" s="105">
        <v>300</v>
      </c>
      <c r="E21" s="105">
        <v>77.290000000000006</v>
      </c>
      <c r="F21" s="106">
        <v>23187</v>
      </c>
    </row>
    <row r="22" spans="1:6" ht="72" x14ac:dyDescent="0.3">
      <c r="A22" s="99">
        <v>2098</v>
      </c>
      <c r="B22" s="103" t="s">
        <v>2115</v>
      </c>
      <c r="C22" s="105" t="s">
        <v>24</v>
      </c>
      <c r="D22" s="105">
        <v>200</v>
      </c>
      <c r="E22" s="105">
        <v>148</v>
      </c>
      <c r="F22" s="106">
        <v>29600</v>
      </c>
    </row>
    <row r="23" spans="1:6" ht="172.8" x14ac:dyDescent="0.3">
      <c r="A23" s="99">
        <v>2099</v>
      </c>
      <c r="B23" s="103" t="s">
        <v>2116</v>
      </c>
      <c r="C23" s="105" t="s">
        <v>24</v>
      </c>
      <c r="D23" s="105">
        <v>100</v>
      </c>
      <c r="E23" s="105">
        <v>9.01</v>
      </c>
      <c r="F23" s="106">
        <v>901</v>
      </c>
    </row>
    <row r="24" spans="1:6" ht="187.2" x14ac:dyDescent="0.3">
      <c r="A24" s="99">
        <v>2100</v>
      </c>
      <c r="B24" s="103" t="s">
        <v>2117</v>
      </c>
      <c r="C24" s="105" t="s">
        <v>24</v>
      </c>
      <c r="D24" s="105">
        <v>100</v>
      </c>
      <c r="E24" s="105">
        <v>10.050000000000001</v>
      </c>
      <c r="F24" s="106">
        <v>1005</v>
      </c>
    </row>
    <row r="25" spans="1:6" ht="100.8" x14ac:dyDescent="0.3">
      <c r="A25" s="99">
        <v>2101</v>
      </c>
      <c r="B25" s="103" t="s">
        <v>2118</v>
      </c>
      <c r="C25" s="105" t="s">
        <v>24</v>
      </c>
      <c r="D25" s="105">
        <v>800</v>
      </c>
      <c r="E25" s="105">
        <v>9.48</v>
      </c>
      <c r="F25" s="106">
        <v>7584</v>
      </c>
    </row>
    <row r="26" spans="1:6" ht="100.8" x14ac:dyDescent="0.3">
      <c r="A26" s="99">
        <v>2102</v>
      </c>
      <c r="B26" s="103" t="s">
        <v>2119</v>
      </c>
      <c r="C26" s="105" t="s">
        <v>24</v>
      </c>
      <c r="D26" s="105">
        <v>300</v>
      </c>
      <c r="E26" s="105">
        <v>7.58</v>
      </c>
      <c r="F26" s="106">
        <v>2274</v>
      </c>
    </row>
    <row r="27" spans="1:6" ht="100.8" x14ac:dyDescent="0.3">
      <c r="A27" s="99">
        <v>2103</v>
      </c>
      <c r="B27" s="103" t="s">
        <v>2120</v>
      </c>
      <c r="C27" s="105" t="s">
        <v>24</v>
      </c>
      <c r="D27" s="105">
        <v>800</v>
      </c>
      <c r="E27" s="105">
        <v>4.2</v>
      </c>
      <c r="F27" s="106">
        <v>3360</v>
      </c>
    </row>
    <row r="28" spans="1:6" ht="129.6" x14ac:dyDescent="0.3">
      <c r="A28" s="99">
        <v>2104</v>
      </c>
      <c r="B28" s="103" t="s">
        <v>2121</v>
      </c>
      <c r="C28" s="105" t="s">
        <v>24</v>
      </c>
      <c r="D28" s="105">
        <v>1000</v>
      </c>
      <c r="E28" s="105">
        <v>5.85</v>
      </c>
      <c r="F28" s="106">
        <v>5850</v>
      </c>
    </row>
    <row r="29" spans="1:6" ht="172.8" x14ac:dyDescent="0.3">
      <c r="A29" s="99">
        <v>2105</v>
      </c>
      <c r="B29" s="103" t="s">
        <v>2122</v>
      </c>
      <c r="C29" s="105" t="s">
        <v>24</v>
      </c>
      <c r="D29" s="105">
        <v>100</v>
      </c>
      <c r="E29" s="105">
        <v>5.49</v>
      </c>
      <c r="F29" s="106">
        <v>549</v>
      </c>
    </row>
    <row r="30" spans="1:6" ht="201.6" x14ac:dyDescent="0.3">
      <c r="A30" s="99">
        <v>2106</v>
      </c>
      <c r="B30" s="103" t="s">
        <v>2123</v>
      </c>
      <c r="C30" s="105" t="s">
        <v>24</v>
      </c>
      <c r="D30" s="105">
        <v>100</v>
      </c>
      <c r="E30" s="105">
        <v>13.78</v>
      </c>
      <c r="F30" s="106">
        <v>1378</v>
      </c>
    </row>
    <row r="31" spans="1:6" ht="216" x14ac:dyDescent="0.3">
      <c r="A31" s="99">
        <v>2107</v>
      </c>
      <c r="B31" s="103" t="s">
        <v>2124</v>
      </c>
      <c r="C31" s="105" t="s">
        <v>24</v>
      </c>
      <c r="D31" s="105">
        <v>60</v>
      </c>
      <c r="E31" s="105">
        <v>126</v>
      </c>
      <c r="F31" s="106">
        <v>7560</v>
      </c>
    </row>
    <row r="32" spans="1:6" ht="86.4" x14ac:dyDescent="0.3">
      <c r="A32" s="99">
        <v>2108</v>
      </c>
      <c r="B32" s="103" t="s">
        <v>2125</v>
      </c>
      <c r="C32" s="105" t="s">
        <v>24</v>
      </c>
      <c r="D32" s="105">
        <v>5</v>
      </c>
      <c r="E32" s="105">
        <v>345</v>
      </c>
      <c r="F32" s="106">
        <v>1725</v>
      </c>
    </row>
    <row r="33" spans="1:6" ht="86.4" x14ac:dyDescent="0.3">
      <c r="A33" s="99">
        <v>2109</v>
      </c>
      <c r="B33" s="103" t="s">
        <v>2126</v>
      </c>
      <c r="C33" s="105" t="s">
        <v>24</v>
      </c>
      <c r="D33" s="105">
        <v>5</v>
      </c>
      <c r="E33" s="105">
        <v>499</v>
      </c>
      <c r="F33" s="106">
        <v>2495</v>
      </c>
    </row>
    <row r="34" spans="1:6" ht="86.4" x14ac:dyDescent="0.3">
      <c r="A34" s="99">
        <v>2110</v>
      </c>
      <c r="B34" s="103" t="s">
        <v>2127</v>
      </c>
      <c r="C34" s="105" t="s">
        <v>24</v>
      </c>
      <c r="D34" s="105">
        <v>5</v>
      </c>
      <c r="E34" s="105">
        <v>774</v>
      </c>
      <c r="F34" s="106">
        <v>3870</v>
      </c>
    </row>
    <row r="35" spans="1:6" ht="172.8" x14ac:dyDescent="0.3">
      <c r="A35" s="99">
        <v>2111</v>
      </c>
      <c r="B35" s="103" t="s">
        <v>2128</v>
      </c>
      <c r="C35" s="105" t="s">
        <v>24</v>
      </c>
      <c r="D35" s="105">
        <v>15</v>
      </c>
      <c r="E35" s="105">
        <v>60</v>
      </c>
      <c r="F35" s="106">
        <v>900</v>
      </c>
    </row>
    <row r="36" spans="1:6" ht="172.8" x14ac:dyDescent="0.3">
      <c r="A36" s="99">
        <v>2112</v>
      </c>
      <c r="B36" s="103" t="s">
        <v>2129</v>
      </c>
      <c r="C36" s="105" t="s">
        <v>24</v>
      </c>
      <c r="D36" s="105">
        <v>15</v>
      </c>
      <c r="E36" s="105">
        <v>134.5</v>
      </c>
      <c r="F36" s="106">
        <v>2017.5</v>
      </c>
    </row>
    <row r="37" spans="1:6" ht="187.2" x14ac:dyDescent="0.3">
      <c r="A37" s="99">
        <v>2113</v>
      </c>
      <c r="B37" s="103" t="s">
        <v>2130</v>
      </c>
      <c r="C37" s="105" t="s">
        <v>24</v>
      </c>
      <c r="D37" s="105">
        <v>20</v>
      </c>
      <c r="E37" s="105">
        <v>444.5</v>
      </c>
      <c r="F37" s="106">
        <v>8890</v>
      </c>
    </row>
    <row r="38" spans="1:6" ht="187.2" x14ac:dyDescent="0.3">
      <c r="A38" s="99">
        <v>2114</v>
      </c>
      <c r="B38" s="103" t="s">
        <v>2131</v>
      </c>
      <c r="C38" s="105" t="s">
        <v>24</v>
      </c>
      <c r="D38" s="105">
        <v>6</v>
      </c>
      <c r="E38" s="105">
        <v>749.5</v>
      </c>
      <c r="F38" s="106">
        <v>4497</v>
      </c>
    </row>
    <row r="39" spans="1:6" ht="115.2" x14ac:dyDescent="0.3">
      <c r="A39" s="99">
        <v>2115</v>
      </c>
      <c r="B39" s="103" t="s">
        <v>2132</v>
      </c>
      <c r="C39" s="105" t="s">
        <v>24</v>
      </c>
      <c r="D39" s="105">
        <v>200</v>
      </c>
      <c r="E39" s="105">
        <v>5.99</v>
      </c>
      <c r="F39" s="106">
        <v>1198</v>
      </c>
    </row>
    <row r="40" spans="1:6" ht="115.2" x14ac:dyDescent="0.3">
      <c r="A40" s="99">
        <v>2116</v>
      </c>
      <c r="B40" s="103" t="s">
        <v>2133</v>
      </c>
      <c r="C40" s="105" t="s">
        <v>24</v>
      </c>
      <c r="D40" s="105">
        <v>200</v>
      </c>
      <c r="E40" s="105">
        <v>4.8499999999999996</v>
      </c>
      <c r="F40" s="106">
        <v>970</v>
      </c>
    </row>
    <row r="41" spans="1:6" ht="86.4" x14ac:dyDescent="0.3">
      <c r="A41" s="99">
        <v>2117</v>
      </c>
      <c r="B41" s="103" t="s">
        <v>2134</v>
      </c>
      <c r="C41" s="105" t="s">
        <v>24</v>
      </c>
      <c r="D41" s="105">
        <v>150</v>
      </c>
      <c r="E41" s="105">
        <v>33.99</v>
      </c>
      <c r="F41" s="106">
        <v>5098.5</v>
      </c>
    </row>
    <row r="42" spans="1:6" ht="86.4" x14ac:dyDescent="0.3">
      <c r="A42" s="99">
        <v>2118</v>
      </c>
      <c r="B42" s="103" t="s">
        <v>2135</v>
      </c>
      <c r="C42" s="105" t="s">
        <v>24</v>
      </c>
      <c r="D42" s="105">
        <v>650</v>
      </c>
      <c r="E42" s="105">
        <v>26.99</v>
      </c>
      <c r="F42" s="106">
        <v>17543.5</v>
      </c>
    </row>
    <row r="43" spans="1:6" ht="72" x14ac:dyDescent="0.3">
      <c r="A43" s="99">
        <v>2119</v>
      </c>
      <c r="B43" s="103" t="s">
        <v>2136</v>
      </c>
      <c r="C43" s="105" t="s">
        <v>24</v>
      </c>
      <c r="D43" s="105">
        <v>300</v>
      </c>
      <c r="E43" s="105">
        <v>30.5</v>
      </c>
      <c r="F43" s="106">
        <v>9150</v>
      </c>
    </row>
    <row r="44" spans="1:6" ht="57.6" x14ac:dyDescent="0.3">
      <c r="A44" s="99">
        <v>2120</v>
      </c>
      <c r="B44" s="103" t="s">
        <v>2137</v>
      </c>
      <c r="C44" s="105" t="s">
        <v>24</v>
      </c>
      <c r="D44" s="105">
        <v>150</v>
      </c>
      <c r="E44" s="105">
        <v>69.95</v>
      </c>
      <c r="F44" s="106">
        <v>10492.5</v>
      </c>
    </row>
    <row r="45" spans="1:6" ht="115.2" x14ac:dyDescent="0.3">
      <c r="A45" s="99">
        <v>2121</v>
      </c>
      <c r="B45" s="103" t="s">
        <v>2138</v>
      </c>
      <c r="C45" s="105" t="s">
        <v>24</v>
      </c>
      <c r="D45" s="105">
        <v>10</v>
      </c>
      <c r="E45" s="105">
        <v>413.2</v>
      </c>
      <c r="F45" s="106">
        <v>4132</v>
      </c>
    </row>
    <row r="46" spans="1:6" x14ac:dyDescent="0.3">
      <c r="E46" s="45" t="s">
        <v>1973</v>
      </c>
      <c r="F46" s="102">
        <f>SUM(F3:F45)</f>
        <v>501658.5</v>
      </c>
    </row>
  </sheetData>
  <mergeCells count="1">
    <mergeCell ref="A1:F1"/>
  </mergeCells>
  <pageMargins left="0.511811024" right="0.511811024" top="0.78740157499999996" bottom="0.78740157499999996" header="0.31496062000000002" footer="0.31496062000000002"/>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0C7B-945B-4B95-A481-E30B1E42319E}">
  <dimension ref="A1:F31"/>
  <sheetViews>
    <sheetView workbookViewId="0">
      <selection activeCell="A2" sqref="A2"/>
    </sheetView>
  </sheetViews>
  <sheetFormatPr defaultRowHeight="14.4" x14ac:dyDescent="0.3"/>
  <cols>
    <col min="1" max="1" width="6" style="35" customWidth="1"/>
    <col min="2" max="2" width="92.44140625" style="35" customWidth="1"/>
    <col min="3" max="3" width="9.109375" style="45" customWidth="1"/>
    <col min="4" max="4" width="13" style="45" customWidth="1"/>
    <col min="5" max="5" width="11.6640625" style="45" customWidth="1"/>
    <col min="6" max="6" width="18.21875" style="102" customWidth="1"/>
    <col min="7" max="16384" width="8.88671875" style="35"/>
  </cols>
  <sheetData>
    <row r="1" spans="1:6" x14ac:dyDescent="0.3">
      <c r="A1" s="159"/>
      <c r="B1" s="159"/>
      <c r="C1" s="159"/>
      <c r="D1" s="159"/>
      <c r="E1" s="159"/>
      <c r="F1" s="159"/>
    </row>
    <row r="2" spans="1:6" s="34" customFormat="1" ht="28.8" x14ac:dyDescent="0.3">
      <c r="A2" s="97" t="s">
        <v>2015</v>
      </c>
      <c r="B2" s="97" t="s">
        <v>0</v>
      </c>
      <c r="C2" s="97" t="s">
        <v>1</v>
      </c>
      <c r="D2" s="97" t="s">
        <v>202</v>
      </c>
      <c r="E2" s="97" t="s">
        <v>4</v>
      </c>
      <c r="F2" s="97" t="s">
        <v>5</v>
      </c>
    </row>
    <row r="3" spans="1:6" ht="57.6" x14ac:dyDescent="0.3">
      <c r="A3" s="99">
        <v>2222</v>
      </c>
      <c r="B3" s="103" t="s">
        <v>2143</v>
      </c>
      <c r="C3" s="105" t="s">
        <v>232</v>
      </c>
      <c r="D3" s="105">
        <v>5000</v>
      </c>
      <c r="E3" s="105">
        <v>4.37</v>
      </c>
      <c r="F3" s="106">
        <v>21850</v>
      </c>
    </row>
    <row r="4" spans="1:6" ht="86.4" x14ac:dyDescent="0.3">
      <c r="A4" s="99">
        <v>2223</v>
      </c>
      <c r="B4" s="103" t="s">
        <v>2144</v>
      </c>
      <c r="C4" s="105" t="s">
        <v>1402</v>
      </c>
      <c r="D4" s="105">
        <v>84</v>
      </c>
      <c r="E4" s="105">
        <v>5.77</v>
      </c>
      <c r="F4" s="106">
        <v>484.68</v>
      </c>
    </row>
    <row r="5" spans="1:6" ht="86.4" x14ac:dyDescent="0.3">
      <c r="A5" s="99">
        <v>2224</v>
      </c>
      <c r="B5" s="103" t="s">
        <v>2145</v>
      </c>
      <c r="C5" s="105" t="s">
        <v>1402</v>
      </c>
      <c r="D5" s="105">
        <v>191</v>
      </c>
      <c r="E5" s="105">
        <v>5.93</v>
      </c>
      <c r="F5" s="106">
        <v>1132.6300000000001</v>
      </c>
    </row>
    <row r="6" spans="1:6" ht="86.4" x14ac:dyDescent="0.3">
      <c r="A6" s="99">
        <v>2225</v>
      </c>
      <c r="B6" s="103" t="s">
        <v>2146</v>
      </c>
      <c r="C6" s="105" t="s">
        <v>1402</v>
      </c>
      <c r="D6" s="105">
        <v>126</v>
      </c>
      <c r="E6" s="105">
        <v>5.75</v>
      </c>
      <c r="F6" s="106">
        <v>724.5</v>
      </c>
    </row>
    <row r="7" spans="1:6" ht="86.4" x14ac:dyDescent="0.3">
      <c r="A7" s="99">
        <v>2226</v>
      </c>
      <c r="B7" s="103" t="s">
        <v>2147</v>
      </c>
      <c r="C7" s="105" t="s">
        <v>66</v>
      </c>
      <c r="D7" s="105">
        <v>211</v>
      </c>
      <c r="E7" s="105">
        <v>5.4</v>
      </c>
      <c r="F7" s="106">
        <v>1139.4000000000001</v>
      </c>
    </row>
    <row r="8" spans="1:6" ht="86.4" x14ac:dyDescent="0.3">
      <c r="A8" s="99">
        <v>2227</v>
      </c>
      <c r="B8" s="103" t="s">
        <v>2148</v>
      </c>
      <c r="C8" s="105" t="s">
        <v>66</v>
      </c>
      <c r="D8" s="105">
        <v>102</v>
      </c>
      <c r="E8" s="105">
        <v>5.42</v>
      </c>
      <c r="F8" s="106">
        <v>552.84</v>
      </c>
    </row>
    <row r="9" spans="1:6" ht="43.2" x14ac:dyDescent="0.3">
      <c r="A9" s="99">
        <v>2228</v>
      </c>
      <c r="B9" s="103" t="s">
        <v>2149</v>
      </c>
      <c r="C9" s="105" t="s">
        <v>232</v>
      </c>
      <c r="D9" s="105">
        <v>500</v>
      </c>
      <c r="E9" s="105">
        <v>4.42</v>
      </c>
      <c r="F9" s="106">
        <v>2210</v>
      </c>
    </row>
    <row r="10" spans="1:6" ht="72" x14ac:dyDescent="0.3">
      <c r="A10" s="99">
        <v>2229</v>
      </c>
      <c r="B10" s="103" t="s">
        <v>2150</v>
      </c>
      <c r="C10" s="105" t="s">
        <v>232</v>
      </c>
      <c r="D10" s="105">
        <v>500</v>
      </c>
      <c r="E10" s="105">
        <v>4.9400000000000004</v>
      </c>
      <c r="F10" s="106">
        <v>2470</v>
      </c>
    </row>
    <row r="11" spans="1:6" ht="72" x14ac:dyDescent="0.3">
      <c r="A11" s="99">
        <v>2230</v>
      </c>
      <c r="B11" s="103" t="s">
        <v>2151</v>
      </c>
      <c r="C11" s="105" t="s">
        <v>66</v>
      </c>
      <c r="D11" s="105">
        <v>1677</v>
      </c>
      <c r="E11" s="105">
        <v>3.94</v>
      </c>
      <c r="F11" s="106">
        <v>6607.38</v>
      </c>
    </row>
    <row r="12" spans="1:6" ht="43.2" x14ac:dyDescent="0.3">
      <c r="A12" s="99">
        <v>2231</v>
      </c>
      <c r="B12" s="103" t="s">
        <v>2152</v>
      </c>
      <c r="C12" s="105" t="s">
        <v>66</v>
      </c>
      <c r="D12" s="105">
        <v>71</v>
      </c>
      <c r="E12" s="105">
        <v>4.03</v>
      </c>
      <c r="F12" s="106">
        <v>286.13</v>
      </c>
    </row>
    <row r="13" spans="1:6" x14ac:dyDescent="0.3">
      <c r="A13" s="99">
        <v>2232</v>
      </c>
      <c r="B13" s="103" t="s">
        <v>2153</v>
      </c>
      <c r="C13" s="105" t="s">
        <v>66</v>
      </c>
      <c r="D13" s="105">
        <v>35</v>
      </c>
      <c r="E13" s="105">
        <v>9.4499999999999993</v>
      </c>
      <c r="F13" s="106">
        <v>330.75</v>
      </c>
    </row>
    <row r="14" spans="1:6" ht="57.6" x14ac:dyDescent="0.3">
      <c r="A14" s="99">
        <v>2233</v>
      </c>
      <c r="B14" s="103" t="s">
        <v>2154</v>
      </c>
      <c r="C14" s="105" t="s">
        <v>86</v>
      </c>
      <c r="D14" s="105">
        <v>1924</v>
      </c>
      <c r="E14" s="105">
        <v>5.49</v>
      </c>
      <c r="F14" s="106">
        <v>10562.76</v>
      </c>
    </row>
    <row r="15" spans="1:6" x14ac:dyDescent="0.3">
      <c r="A15" s="99">
        <v>2234</v>
      </c>
      <c r="B15" s="103" t="s">
        <v>2155</v>
      </c>
      <c r="C15" s="105" t="s">
        <v>86</v>
      </c>
      <c r="D15" s="105">
        <v>1835</v>
      </c>
      <c r="E15" s="105">
        <v>4.59</v>
      </c>
      <c r="F15" s="106">
        <v>8422.65</v>
      </c>
    </row>
    <row r="16" spans="1:6" ht="72" x14ac:dyDescent="0.3">
      <c r="A16" s="99">
        <v>2235</v>
      </c>
      <c r="B16" s="103" t="s">
        <v>2156</v>
      </c>
      <c r="C16" s="105" t="s">
        <v>86</v>
      </c>
      <c r="D16" s="105">
        <v>1364</v>
      </c>
      <c r="E16" s="105">
        <v>4.74</v>
      </c>
      <c r="F16" s="106">
        <v>6465.36</v>
      </c>
    </row>
    <row r="17" spans="1:6" ht="86.4" x14ac:dyDescent="0.3">
      <c r="A17" s="99">
        <v>2236</v>
      </c>
      <c r="B17" s="103" t="s">
        <v>2157</v>
      </c>
      <c r="C17" s="105" t="s">
        <v>86</v>
      </c>
      <c r="D17" s="105">
        <v>2637</v>
      </c>
      <c r="E17" s="105">
        <v>4.21</v>
      </c>
      <c r="F17" s="106">
        <v>11101.77</v>
      </c>
    </row>
    <row r="18" spans="1:6" ht="57.6" x14ac:dyDescent="0.3">
      <c r="A18" s="99">
        <v>2237</v>
      </c>
      <c r="B18" s="103" t="s">
        <v>2158</v>
      </c>
      <c r="C18" s="105" t="s">
        <v>86</v>
      </c>
      <c r="D18" s="105">
        <v>150</v>
      </c>
      <c r="E18" s="105">
        <v>14.65</v>
      </c>
      <c r="F18" s="106">
        <v>2197.5</v>
      </c>
    </row>
    <row r="19" spans="1:6" ht="28.8" x14ac:dyDescent="0.3">
      <c r="A19" s="99">
        <v>2238</v>
      </c>
      <c r="B19" s="103" t="s">
        <v>2159</v>
      </c>
      <c r="C19" s="105" t="s">
        <v>86</v>
      </c>
      <c r="D19" s="105">
        <v>30</v>
      </c>
      <c r="E19" s="105">
        <v>5.14</v>
      </c>
      <c r="F19" s="106">
        <v>154.19999999999999</v>
      </c>
    </row>
    <row r="20" spans="1:6" ht="57.6" x14ac:dyDescent="0.3">
      <c r="A20" s="99">
        <v>2239</v>
      </c>
      <c r="B20" s="103" t="s">
        <v>2160</v>
      </c>
      <c r="C20" s="105" t="s">
        <v>86</v>
      </c>
      <c r="D20" s="105">
        <v>3776</v>
      </c>
      <c r="E20" s="105">
        <v>13.14</v>
      </c>
      <c r="F20" s="106">
        <v>49616.639999999999</v>
      </c>
    </row>
    <row r="21" spans="1:6" ht="57.6" x14ac:dyDescent="0.3">
      <c r="A21" s="99">
        <v>2240</v>
      </c>
      <c r="B21" s="103" t="s">
        <v>2161</v>
      </c>
      <c r="C21" s="105" t="s">
        <v>66</v>
      </c>
      <c r="D21" s="105">
        <v>44</v>
      </c>
      <c r="E21" s="105">
        <v>12.11</v>
      </c>
      <c r="F21" s="106">
        <v>532.84</v>
      </c>
    </row>
    <row r="22" spans="1:6" ht="28.8" x14ac:dyDescent="0.3">
      <c r="A22" s="99">
        <v>2241</v>
      </c>
      <c r="B22" s="103" t="s">
        <v>2162</v>
      </c>
      <c r="C22" s="105" t="s">
        <v>66</v>
      </c>
      <c r="D22" s="105">
        <v>24</v>
      </c>
      <c r="E22" s="105">
        <v>17.2</v>
      </c>
      <c r="F22" s="106">
        <v>412.8</v>
      </c>
    </row>
    <row r="23" spans="1:6" ht="86.4" x14ac:dyDescent="0.3">
      <c r="A23" s="99">
        <v>2242</v>
      </c>
      <c r="B23" s="103" t="s">
        <v>2163</v>
      </c>
      <c r="C23" s="105" t="s">
        <v>66</v>
      </c>
      <c r="D23" s="105">
        <v>100</v>
      </c>
      <c r="E23" s="105">
        <v>7.51</v>
      </c>
      <c r="F23" s="106">
        <v>751</v>
      </c>
    </row>
    <row r="24" spans="1:6" ht="86.4" x14ac:dyDescent="0.3">
      <c r="A24" s="99">
        <v>2243</v>
      </c>
      <c r="B24" s="103" t="s">
        <v>2164</v>
      </c>
      <c r="C24" s="105" t="s">
        <v>66</v>
      </c>
      <c r="D24" s="105">
        <v>24</v>
      </c>
      <c r="E24" s="105">
        <v>3.2</v>
      </c>
      <c r="F24" s="106">
        <v>76.8</v>
      </c>
    </row>
    <row r="25" spans="1:6" ht="115.2" x14ac:dyDescent="0.3">
      <c r="A25" s="99">
        <v>2244</v>
      </c>
      <c r="B25" s="103" t="s">
        <v>2165</v>
      </c>
      <c r="C25" s="105" t="s">
        <v>232</v>
      </c>
      <c r="D25" s="105">
        <v>10</v>
      </c>
      <c r="E25" s="105">
        <v>9.5</v>
      </c>
      <c r="F25" s="106">
        <v>95</v>
      </c>
    </row>
    <row r="26" spans="1:6" ht="57.6" x14ac:dyDescent="0.3">
      <c r="A26" s="99">
        <v>2245</v>
      </c>
      <c r="B26" s="103" t="s">
        <v>2166</v>
      </c>
      <c r="C26" s="105" t="s">
        <v>66</v>
      </c>
      <c r="D26" s="105">
        <v>20</v>
      </c>
      <c r="E26" s="105">
        <v>11.35</v>
      </c>
      <c r="F26" s="106">
        <v>227</v>
      </c>
    </row>
    <row r="27" spans="1:6" ht="57.6" x14ac:dyDescent="0.3">
      <c r="A27" s="99">
        <v>2246</v>
      </c>
      <c r="B27" s="103" t="s">
        <v>2167</v>
      </c>
      <c r="C27" s="105" t="s">
        <v>66</v>
      </c>
      <c r="D27" s="105">
        <v>50</v>
      </c>
      <c r="E27" s="105">
        <v>12.09</v>
      </c>
      <c r="F27" s="106">
        <v>604.5</v>
      </c>
    </row>
    <row r="28" spans="1:6" ht="43.2" x14ac:dyDescent="0.3">
      <c r="A28" s="99">
        <v>2247</v>
      </c>
      <c r="B28" s="103" t="s">
        <v>2168</v>
      </c>
      <c r="C28" s="105" t="s">
        <v>66</v>
      </c>
      <c r="D28" s="105">
        <v>115</v>
      </c>
      <c r="E28" s="105">
        <v>6.68</v>
      </c>
      <c r="F28" s="106">
        <v>768.2</v>
      </c>
    </row>
    <row r="29" spans="1:6" ht="43.2" x14ac:dyDescent="0.3">
      <c r="A29" s="99">
        <v>2248</v>
      </c>
      <c r="B29" s="103" t="s">
        <v>2169</v>
      </c>
      <c r="C29" s="105" t="s">
        <v>232</v>
      </c>
      <c r="D29" s="105">
        <v>10</v>
      </c>
      <c r="E29" s="105">
        <v>1.68</v>
      </c>
      <c r="F29" s="106">
        <v>16.8</v>
      </c>
    </row>
    <row r="30" spans="1:6" ht="86.4" x14ac:dyDescent="0.3">
      <c r="A30" s="99">
        <v>2249</v>
      </c>
      <c r="B30" s="103" t="s">
        <v>2170</v>
      </c>
      <c r="C30" s="105" t="s">
        <v>66</v>
      </c>
      <c r="D30" s="105">
        <v>15</v>
      </c>
      <c r="E30" s="105">
        <v>5.24</v>
      </c>
      <c r="F30" s="106">
        <v>78.599999999999994</v>
      </c>
    </row>
    <row r="31" spans="1:6" x14ac:dyDescent="0.3">
      <c r="E31" s="45" t="s">
        <v>1973</v>
      </c>
      <c r="F31" s="102">
        <f>SUM(F3:F30)</f>
        <v>129872.73000000001</v>
      </c>
    </row>
  </sheetData>
  <mergeCells count="1">
    <mergeCell ref="A1:F1"/>
  </mergeCells>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2F4D-E7A6-4BDC-82AD-E834A4404BEE}">
  <dimension ref="A1:F12"/>
  <sheetViews>
    <sheetView workbookViewId="0">
      <selection activeCell="A2" sqref="A2"/>
    </sheetView>
  </sheetViews>
  <sheetFormatPr defaultRowHeight="14.4" x14ac:dyDescent="0.3"/>
  <cols>
    <col min="1" max="1" width="8.88671875" style="35"/>
    <col min="2" max="2" width="49.44140625" style="35" customWidth="1"/>
    <col min="3" max="3" width="9.109375" style="35" customWidth="1"/>
    <col min="4" max="4" width="13" style="35" customWidth="1"/>
    <col min="5" max="5" width="11.6640625" style="35" customWidth="1"/>
    <col min="6" max="6" width="18.21875" style="98" customWidth="1"/>
    <col min="7" max="16384" width="8.88671875" style="35"/>
  </cols>
  <sheetData>
    <row r="1" spans="1:6" x14ac:dyDescent="0.3">
      <c r="B1" s="159"/>
      <c r="C1" s="159"/>
      <c r="D1" s="159"/>
      <c r="E1" s="159"/>
      <c r="F1" s="159"/>
    </row>
    <row r="2" spans="1:6" ht="28.8" x14ac:dyDescent="0.3">
      <c r="A2" s="97" t="s">
        <v>2015</v>
      </c>
      <c r="B2" s="97" t="s">
        <v>0</v>
      </c>
      <c r="C2" s="97" t="s">
        <v>1</v>
      </c>
      <c r="D2" s="97" t="s">
        <v>202</v>
      </c>
      <c r="E2" s="97" t="s">
        <v>4</v>
      </c>
      <c r="F2" s="97" t="s">
        <v>5</v>
      </c>
    </row>
    <row r="3" spans="1:6" x14ac:dyDescent="0.3">
      <c r="A3" s="100">
        <v>2250</v>
      </c>
      <c r="B3" s="100" t="s">
        <v>2179</v>
      </c>
      <c r="C3" s="100" t="s">
        <v>529</v>
      </c>
      <c r="D3" s="100">
        <v>1425</v>
      </c>
      <c r="E3" s="100">
        <v>43.9</v>
      </c>
      <c r="F3" s="101">
        <v>62557.5</v>
      </c>
    </row>
    <row r="4" spans="1:6" x14ac:dyDescent="0.3">
      <c r="A4" s="100">
        <v>2251</v>
      </c>
      <c r="B4" s="100" t="s">
        <v>2180</v>
      </c>
      <c r="C4" s="100" t="s">
        <v>529</v>
      </c>
      <c r="D4" s="100">
        <v>300</v>
      </c>
      <c r="E4" s="100">
        <v>65.8</v>
      </c>
      <c r="F4" s="101">
        <v>19740</v>
      </c>
    </row>
    <row r="5" spans="1:6" x14ac:dyDescent="0.3">
      <c r="A5" s="100">
        <v>2252</v>
      </c>
      <c r="B5" s="100" t="s">
        <v>2181</v>
      </c>
      <c r="C5" s="100" t="s">
        <v>529</v>
      </c>
      <c r="D5" s="100">
        <v>200</v>
      </c>
      <c r="E5" s="100">
        <v>89.9</v>
      </c>
      <c r="F5" s="101">
        <v>17980</v>
      </c>
    </row>
    <row r="6" spans="1:6" x14ac:dyDescent="0.3">
      <c r="A6" s="100">
        <v>2253</v>
      </c>
      <c r="B6" s="100" t="s">
        <v>2182</v>
      </c>
      <c r="C6" s="100" t="s">
        <v>529</v>
      </c>
      <c r="D6" s="100">
        <v>50</v>
      </c>
      <c r="E6" s="100">
        <v>319.89999999999998</v>
      </c>
      <c r="F6" s="101">
        <v>15995</v>
      </c>
    </row>
    <row r="7" spans="1:6" x14ac:dyDescent="0.3">
      <c r="A7" s="100">
        <v>2254</v>
      </c>
      <c r="B7" s="100" t="s">
        <v>2183</v>
      </c>
      <c r="C7" s="100" t="s">
        <v>529</v>
      </c>
      <c r="D7" s="100">
        <v>50</v>
      </c>
      <c r="E7" s="100">
        <v>319.89999999999998</v>
      </c>
      <c r="F7" s="101">
        <v>15995</v>
      </c>
    </row>
    <row r="8" spans="1:6" x14ac:dyDescent="0.3">
      <c r="A8" s="100">
        <v>2255</v>
      </c>
      <c r="B8" s="100" t="s">
        <v>2184</v>
      </c>
      <c r="C8" s="100" t="s">
        <v>529</v>
      </c>
      <c r="D8" s="100">
        <v>100</v>
      </c>
      <c r="E8" s="100">
        <v>619.9</v>
      </c>
      <c r="F8" s="101">
        <v>61990</v>
      </c>
    </row>
    <row r="9" spans="1:6" x14ac:dyDescent="0.3">
      <c r="A9" s="100">
        <v>2256</v>
      </c>
      <c r="B9" s="100" t="s">
        <v>2185</v>
      </c>
      <c r="C9" s="100" t="s">
        <v>529</v>
      </c>
      <c r="D9" s="100">
        <v>180</v>
      </c>
      <c r="E9" s="100">
        <v>518.9</v>
      </c>
      <c r="F9" s="101">
        <v>93402</v>
      </c>
    </row>
    <row r="10" spans="1:6" x14ac:dyDescent="0.3">
      <c r="A10" s="100">
        <v>2257</v>
      </c>
      <c r="B10" s="100" t="s">
        <v>2186</v>
      </c>
      <c r="C10" s="100" t="s">
        <v>529</v>
      </c>
      <c r="D10" s="100">
        <v>30</v>
      </c>
      <c r="E10" s="100">
        <v>56.9</v>
      </c>
      <c r="F10" s="101">
        <v>1707</v>
      </c>
    </row>
    <row r="11" spans="1:6" x14ac:dyDescent="0.3">
      <c r="A11" s="100">
        <v>2258</v>
      </c>
      <c r="B11" s="100" t="s">
        <v>2187</v>
      </c>
      <c r="C11" s="100" t="s">
        <v>529</v>
      </c>
      <c r="D11" s="100">
        <v>24</v>
      </c>
      <c r="E11" s="100">
        <v>66.900000000000006</v>
      </c>
      <c r="F11" s="101">
        <v>1605.6</v>
      </c>
    </row>
    <row r="12" spans="1:6" x14ac:dyDescent="0.3">
      <c r="E12" s="35" t="s">
        <v>1973</v>
      </c>
      <c r="F12" s="98">
        <f>SUM(F3:F11)</f>
        <v>290972.09999999998</v>
      </c>
    </row>
  </sheetData>
  <mergeCells count="1">
    <mergeCell ref="B1:F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2BC1-E285-4719-B11B-176326CACCDE}">
  <sheetPr>
    <tabColor rgb="FFFFFF00"/>
  </sheetPr>
  <dimension ref="B9:Z89"/>
  <sheetViews>
    <sheetView tabSelected="1" zoomScale="70" zoomScaleNormal="70" workbookViewId="0">
      <pane xSplit="6" ySplit="9" topLeftCell="G10" activePane="bottomRight" state="frozen"/>
      <selection pane="topRight" activeCell="G1" sqref="G1"/>
      <selection pane="bottomLeft" activeCell="A10" sqref="A10"/>
      <selection pane="bottomRight" activeCell="B9" sqref="B9"/>
    </sheetView>
  </sheetViews>
  <sheetFormatPr defaultColWidth="9.109375" defaultRowHeight="14.4" x14ac:dyDescent="0.3"/>
  <cols>
    <col min="1" max="1" width="3.109375" style="18" customWidth="1"/>
    <col min="2" max="2" width="50.6640625" style="18" bestFit="1" customWidth="1"/>
    <col min="3" max="3" width="20.6640625" style="80" bestFit="1" customWidth="1"/>
    <col min="4" max="4" width="26.21875" style="167" bestFit="1" customWidth="1"/>
    <col min="5" max="5" width="27.21875" style="18" hidden="1" customWidth="1"/>
    <col min="6" max="6" width="13.6640625" style="80" customWidth="1"/>
    <col min="7" max="7" width="91.44140625" style="18" customWidth="1"/>
    <col min="8" max="8" width="17.109375" style="18" bestFit="1" customWidth="1"/>
    <col min="9" max="9" width="17.44140625" style="18" customWidth="1"/>
    <col min="10" max="10" width="23.21875" style="18" bestFit="1" customWidth="1"/>
    <col min="11" max="11" width="20.21875" style="18" bestFit="1" customWidth="1"/>
    <col min="12" max="12" width="26.77734375" style="18" bestFit="1" customWidth="1"/>
    <col min="13" max="13" width="20.21875" style="18" bestFit="1" customWidth="1"/>
    <col min="14" max="14" width="17.77734375" style="18" bestFit="1" customWidth="1"/>
    <col min="15" max="15" width="15.6640625" style="18" bestFit="1" customWidth="1"/>
    <col min="16" max="16" width="38.33203125" style="18" bestFit="1" customWidth="1"/>
    <col min="17" max="17" width="29.5546875" style="18" bestFit="1" customWidth="1"/>
    <col min="18" max="18" width="17.109375" style="18" bestFit="1" customWidth="1"/>
    <col min="19" max="19" width="20.21875" style="18" bestFit="1" customWidth="1"/>
    <col min="20" max="20" width="17.109375" style="18" bestFit="1" customWidth="1"/>
    <col min="21" max="22" width="15.6640625" style="18" bestFit="1" customWidth="1"/>
    <col min="23" max="23" width="18.33203125" style="18" bestFit="1" customWidth="1"/>
    <col min="24" max="24" width="20.21875" style="18" bestFit="1" customWidth="1"/>
    <col min="25" max="25" width="24.44140625" style="18" bestFit="1" customWidth="1"/>
    <col min="26" max="26" width="21.88671875" style="18" customWidth="1"/>
    <col min="27" max="16384" width="9.109375" style="18"/>
  </cols>
  <sheetData>
    <row r="9" spans="2:26" ht="54" x14ac:dyDescent="0.3">
      <c r="B9" s="72" t="s">
        <v>2987</v>
      </c>
      <c r="C9" s="73" t="s">
        <v>1985</v>
      </c>
      <c r="D9" s="73" t="s">
        <v>1987</v>
      </c>
      <c r="E9" s="73" t="s">
        <v>2029</v>
      </c>
      <c r="F9" s="73" t="s">
        <v>2027</v>
      </c>
      <c r="G9" s="73" t="s">
        <v>2028</v>
      </c>
      <c r="H9" s="73" t="s">
        <v>2035</v>
      </c>
      <c r="I9" s="73" t="s">
        <v>2034</v>
      </c>
      <c r="J9" s="73" t="s">
        <v>2036</v>
      </c>
      <c r="K9" s="73" t="s">
        <v>2037</v>
      </c>
      <c r="L9" s="73" t="s">
        <v>2038</v>
      </c>
      <c r="M9" s="73" t="s">
        <v>2039</v>
      </c>
      <c r="N9" s="73" t="s">
        <v>2040</v>
      </c>
      <c r="O9" s="73" t="s">
        <v>2041</v>
      </c>
      <c r="P9" s="73" t="s">
        <v>2042</v>
      </c>
      <c r="Q9" s="73" t="s">
        <v>2043</v>
      </c>
      <c r="R9" s="73" t="s">
        <v>2044</v>
      </c>
      <c r="S9" s="72" t="s">
        <v>19</v>
      </c>
      <c r="T9" s="72" t="s">
        <v>20</v>
      </c>
      <c r="U9" s="72" t="s">
        <v>21</v>
      </c>
      <c r="V9" s="72" t="s">
        <v>22</v>
      </c>
      <c r="W9" s="73" t="s">
        <v>2045</v>
      </c>
      <c r="X9" s="73" t="s">
        <v>2046</v>
      </c>
      <c r="Y9" s="73" t="s">
        <v>2047</v>
      </c>
      <c r="Z9" s="73" t="s">
        <v>2048</v>
      </c>
    </row>
    <row r="10" spans="2:26" ht="18" x14ac:dyDescent="0.35">
      <c r="B10" s="69" t="s">
        <v>1974</v>
      </c>
      <c r="C10" s="59" t="s">
        <v>1986</v>
      </c>
      <c r="D10" s="59" t="s">
        <v>1988</v>
      </c>
      <c r="E10" s="59"/>
      <c r="F10" s="59" t="s">
        <v>2022</v>
      </c>
      <c r="G10" s="70" t="s">
        <v>2003</v>
      </c>
      <c r="H10" s="75">
        <f>Distrib.Refrigeração!M31</f>
        <v>9713.65</v>
      </c>
      <c r="I10" s="75">
        <f>Distrib.Refrigeração!O31</f>
        <v>2069.5100000000002</v>
      </c>
      <c r="J10" s="75">
        <f>Distrib.Refrigeração!Q31</f>
        <v>2755.4</v>
      </c>
      <c r="K10" s="75">
        <f>Distrib.Refrigeração!S31</f>
        <v>2069.5100000000002</v>
      </c>
      <c r="L10" s="75">
        <f>Distrib.Refrigeração!U31</f>
        <v>8185.05</v>
      </c>
      <c r="M10" s="75">
        <f>Distrib.Refrigeração!W31</f>
        <v>2967.39</v>
      </c>
      <c r="N10" s="75">
        <f>Distrib.Refrigeração!Y31</f>
        <v>4108</v>
      </c>
      <c r="O10" s="75">
        <f>Distrib.Refrigeração!AA31</f>
        <v>2069.5100000000002</v>
      </c>
      <c r="P10" s="75">
        <f>Distrib.Refrigeração!AC31</f>
        <v>4123.51</v>
      </c>
      <c r="Q10" s="75">
        <f>Distrib.Refrigeração!AE31</f>
        <v>4335.5</v>
      </c>
      <c r="R10" s="75">
        <f>Distrib.Refrigeração!AG31</f>
        <v>2069.5100000000002</v>
      </c>
      <c r="S10" s="75">
        <f>Distrib.Refrigeração!AI31</f>
        <v>32376.59</v>
      </c>
      <c r="T10" s="75">
        <f>Distrib.Refrigeração!AK31</f>
        <v>5722.5800000000008</v>
      </c>
      <c r="U10" s="76">
        <f>Distrib.Refrigeração!AM31</f>
        <v>7496.54</v>
      </c>
      <c r="V10" s="76">
        <f>Distrib.Refrigeração!AO31</f>
        <v>2069.5100000000002</v>
      </c>
      <c r="W10" s="76">
        <f>Distrib.Refrigeração!K31</f>
        <v>77422.25</v>
      </c>
      <c r="X10" s="75">
        <f>Distrib.Refrigeração!G31</f>
        <v>520227.01999999996</v>
      </c>
      <c r="Y10" s="75">
        <f>Distrib.Refrigeração!I31</f>
        <v>77541.150000000009</v>
      </c>
      <c r="Z10" s="76">
        <f>SUM(H10:Y10)</f>
        <v>767322.18</v>
      </c>
    </row>
    <row r="11" spans="2:26" ht="16.5" customHeight="1" x14ac:dyDescent="0.35">
      <c r="B11" s="19" t="s">
        <v>1975</v>
      </c>
      <c r="C11" s="58" t="s">
        <v>1986</v>
      </c>
      <c r="D11" s="59" t="s">
        <v>1988</v>
      </c>
      <c r="E11" s="58"/>
      <c r="F11" s="58" t="s">
        <v>2022</v>
      </c>
      <c r="G11" s="19" t="s">
        <v>2004</v>
      </c>
      <c r="H11" s="75">
        <f>'Distrib.Copa e Cozinha'!K80</f>
        <v>761.43000000000006</v>
      </c>
      <c r="I11" s="75">
        <f>'Distrib.Copa e Cozinha'!M80</f>
        <v>1736.25</v>
      </c>
      <c r="J11" s="75">
        <f>'Distrib.Copa e Cozinha'!O80</f>
        <v>4561.7999999999993</v>
      </c>
      <c r="K11" s="75">
        <f>'Distrib.Copa e Cozinha'!Q80</f>
        <v>156.47</v>
      </c>
      <c r="L11" s="75">
        <f>'Distrib.Copa e Cozinha'!S80</f>
        <v>661.13</v>
      </c>
      <c r="M11" s="75">
        <f>'Distrib.Copa e Cozinha'!U80</f>
        <v>1738.02</v>
      </c>
      <c r="N11" s="75">
        <f>'Distrib.Copa e Cozinha'!W80</f>
        <v>80.84</v>
      </c>
      <c r="O11" s="75">
        <f>'Distrib.Copa e Cozinha'!Y80</f>
        <v>0</v>
      </c>
      <c r="P11" s="75">
        <f>'Distrib.Copa e Cozinha'!AA80</f>
        <v>172.62</v>
      </c>
      <c r="Q11" s="75">
        <f>'Distrib.Copa e Cozinha'!AC80</f>
        <v>1433.7599999999998</v>
      </c>
      <c r="R11" s="75">
        <f>'Distrib.Copa e Cozinha'!AE80</f>
        <v>10.94</v>
      </c>
      <c r="S11" s="75">
        <f>'Distrib.Copa e Cozinha'!AG80</f>
        <v>3392.98</v>
      </c>
      <c r="T11" s="75">
        <f>'Distrib.Copa e Cozinha'!AI80</f>
        <v>161.68</v>
      </c>
      <c r="U11" s="75">
        <f>'Distrib.Copa e Cozinha'!AK80</f>
        <v>0</v>
      </c>
      <c r="V11" s="75">
        <f>'Distrib.Copa e Cozinha'!AM80</f>
        <v>161.68</v>
      </c>
      <c r="W11" s="76">
        <v>0</v>
      </c>
      <c r="X11" s="75">
        <f>'Distrib.Copa e Cozinha'!G80</f>
        <v>116262.06000000001</v>
      </c>
      <c r="Y11" s="75">
        <f>'Distrib.Copa e Cozinha'!I80</f>
        <v>18858.289999999997</v>
      </c>
      <c r="Z11" s="76">
        <f t="shared" ref="Z11:Z22" si="0">SUM(H11:Y11)</f>
        <v>150149.95000000001</v>
      </c>
    </row>
    <row r="12" spans="2:26" ht="18" x14ac:dyDescent="0.35">
      <c r="B12" s="19" t="s">
        <v>1976</v>
      </c>
      <c r="C12" s="58" t="s">
        <v>1986</v>
      </c>
      <c r="D12" s="59" t="s">
        <v>1988</v>
      </c>
      <c r="E12" s="58"/>
      <c r="F12" s="58" t="s">
        <v>2022</v>
      </c>
      <c r="G12" s="19" t="s">
        <v>2005</v>
      </c>
      <c r="H12" s="75">
        <f>Distrib.Mobilia!K48</f>
        <v>6026.92</v>
      </c>
      <c r="I12" s="75">
        <f>Distrib.Mobilia!M48</f>
        <v>13183.19</v>
      </c>
      <c r="J12" s="75">
        <f>Distrib.Mobilia!O48</f>
        <v>8337.93</v>
      </c>
      <c r="K12" s="75">
        <f>Distrib.Mobilia!Q48</f>
        <v>2232.08</v>
      </c>
      <c r="L12" s="75">
        <f>Distrib.Mobilia!S48</f>
        <v>10187.94</v>
      </c>
      <c r="M12" s="75">
        <f>Distrib.Mobilia!U48</f>
        <v>5438.04</v>
      </c>
      <c r="N12" s="75">
        <f>Distrib.Mobilia!W48</f>
        <v>0</v>
      </c>
      <c r="O12" s="75">
        <f>Distrib.Mobilia!Y48</f>
        <v>2581.4</v>
      </c>
      <c r="P12" s="75">
        <f>Distrib.Mobilia!AA48</f>
        <v>5861.24</v>
      </c>
      <c r="Q12" s="75">
        <f>Distrib.Mobilia!AC48</f>
        <v>4749.04</v>
      </c>
      <c r="R12" s="75">
        <f>Distrib.Mobilia!AE48</f>
        <v>3742</v>
      </c>
      <c r="S12" s="75">
        <f>Distrib.Mobilia!AG48</f>
        <v>29027.88</v>
      </c>
      <c r="T12" s="75">
        <f>Distrib.Mobilia!AI48</f>
        <v>7989.7999999999993</v>
      </c>
      <c r="U12" s="75">
        <f>Distrib.Mobilia!AK48</f>
        <v>0</v>
      </c>
      <c r="V12" s="75">
        <f>Distrib.Mobilia!AM48</f>
        <v>0</v>
      </c>
      <c r="W12" s="76">
        <v>0</v>
      </c>
      <c r="X12" s="75">
        <f>Distrib.Mobilia!G48</f>
        <v>585678.4</v>
      </c>
      <c r="Y12" s="75">
        <f>Distrib.Mobilia!I48</f>
        <v>80546.880000000005</v>
      </c>
      <c r="Z12" s="76">
        <f t="shared" si="0"/>
        <v>765582.74</v>
      </c>
    </row>
    <row r="13" spans="2:26" ht="18" x14ac:dyDescent="0.35">
      <c r="B13" s="19" t="s">
        <v>1977</v>
      </c>
      <c r="C13" s="58" t="s">
        <v>1986</v>
      </c>
      <c r="D13" s="59" t="s">
        <v>1989</v>
      </c>
      <c r="E13" s="58"/>
      <c r="F13" s="58" t="s">
        <v>2022</v>
      </c>
      <c r="G13" s="19" t="s">
        <v>2006</v>
      </c>
      <c r="H13" s="75">
        <f>'Distrib.Expediente '!M294</f>
        <v>17218.139999999996</v>
      </c>
      <c r="I13" s="75">
        <f>'Distrib.Expediente '!O294</f>
        <v>45293.94000000001</v>
      </c>
      <c r="J13" s="75">
        <f>'Distrib.Expediente '!Q294</f>
        <v>103516.25000000003</v>
      </c>
      <c r="K13" s="75">
        <f>'Distrib.Expediente '!S294</f>
        <v>2195.3000000000002</v>
      </c>
      <c r="L13" s="75">
        <f>'Distrib.Expediente '!U294</f>
        <v>11660.989999999996</v>
      </c>
      <c r="M13" s="75">
        <f>'Distrib.Expediente '!W294</f>
        <v>31344.989999999994</v>
      </c>
      <c r="N13" s="75">
        <f>'Distrib.Expediente '!Y294</f>
        <v>1768.0400000000004</v>
      </c>
      <c r="O13" s="75">
        <f>'Distrib.Expediente '!AA294</f>
        <v>3324.5099999999989</v>
      </c>
      <c r="P13" s="75">
        <f>'Distrib.Expediente '!AC294</f>
        <v>7330.03</v>
      </c>
      <c r="Q13" s="75">
        <f>'Distrib.Expediente '!AE294</f>
        <v>3869.1399999999994</v>
      </c>
      <c r="R13" s="75">
        <f>'Distrib.Expediente '!AG294</f>
        <v>3482.3599999999997</v>
      </c>
      <c r="S13" s="75">
        <f>'Distrib.Expediente '!AI294</f>
        <v>48325.019999999982</v>
      </c>
      <c r="T13" s="75">
        <f>'Distrib.Expediente '!AK294</f>
        <v>3686.1100000000006</v>
      </c>
      <c r="U13" s="75">
        <f>'Distrib.Expediente '!AM294</f>
        <v>4722.1999999999989</v>
      </c>
      <c r="V13" s="75">
        <f>'Distrib.Expediente '!AO294</f>
        <v>4852.619999999999</v>
      </c>
      <c r="W13" s="75">
        <f>'Distrib.Expediente '!I294</f>
        <v>651476.59000000008</v>
      </c>
      <c r="X13" s="75">
        <f>'Distrib.Expediente '!G294</f>
        <v>1195045.6200000001</v>
      </c>
      <c r="Y13" s="75">
        <f>'Distrib.Expediente '!K294</f>
        <v>135551.49999999997</v>
      </c>
      <c r="Z13" s="76">
        <f t="shared" si="0"/>
        <v>2274663.35</v>
      </c>
    </row>
    <row r="14" spans="2:26" ht="18" x14ac:dyDescent="0.35">
      <c r="B14" s="19" t="s">
        <v>1978</v>
      </c>
      <c r="C14" s="58" t="s">
        <v>1986</v>
      </c>
      <c r="D14" s="59" t="s">
        <v>1988</v>
      </c>
      <c r="E14" s="58"/>
      <c r="F14" s="58" t="s">
        <v>2022</v>
      </c>
      <c r="G14" s="19" t="s">
        <v>2002</v>
      </c>
      <c r="H14" s="75">
        <f>Distrib.Informática!M53</f>
        <v>18984.780000000002</v>
      </c>
      <c r="I14" s="75">
        <f>Distrib.Informática!O53</f>
        <v>22317.969999999998</v>
      </c>
      <c r="J14" s="75">
        <f>Distrib.Informática!Q53</f>
        <v>5712.9000000000005</v>
      </c>
      <c r="K14" s="75">
        <f>Distrib.Informática!S53</f>
        <v>3278.0299999999997</v>
      </c>
      <c r="L14" s="75">
        <f>Distrib.Informática!U53</f>
        <v>9494.73</v>
      </c>
      <c r="M14" s="75">
        <f>Distrib.Informática!W53</f>
        <v>7760.7199999999993</v>
      </c>
      <c r="N14" s="75">
        <f>Distrib.Informática!Y53</f>
        <v>0</v>
      </c>
      <c r="O14" s="75">
        <f>Distrib.Informática!AA53</f>
        <v>0</v>
      </c>
      <c r="P14" s="75">
        <f>Distrib.Informática!AC53</f>
        <v>12047.449999999999</v>
      </c>
      <c r="Q14" s="75">
        <f>Distrib.Informática!AE53</f>
        <v>6657.9</v>
      </c>
      <c r="R14" s="75">
        <f>Distrib.Informática!AG53</f>
        <v>11069.56</v>
      </c>
      <c r="S14" s="75">
        <f>Distrib.Informática!AI53</f>
        <v>30144.35</v>
      </c>
      <c r="T14" s="75">
        <f>Distrib.Informática!AK53</f>
        <v>30967.14</v>
      </c>
      <c r="U14" s="75">
        <f>Distrib.Informática!AM53</f>
        <v>1650</v>
      </c>
      <c r="V14" s="75">
        <f>Distrib.Informática!AO53</f>
        <v>3111.52</v>
      </c>
      <c r="W14" s="76">
        <v>0</v>
      </c>
      <c r="X14" s="75">
        <f>Distrib.Informática!G53</f>
        <v>39537.789999999994</v>
      </c>
      <c r="Y14" s="75">
        <f>Distrib.Informática!I53</f>
        <v>47918.98</v>
      </c>
      <c r="Z14" s="76">
        <f t="shared" si="0"/>
        <v>250653.81999999998</v>
      </c>
    </row>
    <row r="15" spans="2:26" ht="18" x14ac:dyDescent="0.35">
      <c r="B15" s="19" t="s">
        <v>1979</v>
      </c>
      <c r="C15" s="58" t="s">
        <v>1986</v>
      </c>
      <c r="D15" s="59" t="s">
        <v>1990</v>
      </c>
      <c r="E15" s="58"/>
      <c r="F15" s="58" t="s">
        <v>2022</v>
      </c>
      <c r="G15" s="19" t="s">
        <v>2007</v>
      </c>
      <c r="H15" s="76">
        <v>0</v>
      </c>
      <c r="I15" s="76">
        <v>0</v>
      </c>
      <c r="J15" s="76">
        <v>0</v>
      </c>
      <c r="K15" s="76">
        <v>0</v>
      </c>
      <c r="L15" s="75">
        <f>'Distrib.Mat.Construção'!I813</f>
        <v>801013.4600000002</v>
      </c>
      <c r="M15" s="75">
        <f>'Distrib.Mat.Construção'!K813</f>
        <v>2375375.2299999995</v>
      </c>
      <c r="N15" s="75">
        <f>Distrib.Informática!Y54</f>
        <v>0</v>
      </c>
      <c r="O15" s="75">
        <f>Distrib.Informática!Z54</f>
        <v>0</v>
      </c>
      <c r="P15" s="75">
        <f>Distrib.Informática!AA54</f>
        <v>0</v>
      </c>
      <c r="Q15" s="75">
        <f>Distrib.Informática!AB54</f>
        <v>0</v>
      </c>
      <c r="R15" s="75">
        <f>Distrib.Informática!AC54</f>
        <v>0</v>
      </c>
      <c r="S15" s="75">
        <f>Distrib.Informática!AD54</f>
        <v>0</v>
      </c>
      <c r="T15" s="75">
        <f>Distrib.Informática!AE54</f>
        <v>0</v>
      </c>
      <c r="U15" s="75">
        <f>Distrib.Informática!AF54</f>
        <v>0</v>
      </c>
      <c r="V15" s="75">
        <f>Distrib.Informática!AG54</f>
        <v>0</v>
      </c>
      <c r="W15" s="75">
        <f>Distrib.Informática!AH54</f>
        <v>0</v>
      </c>
      <c r="X15" s="75">
        <f>'Distrib.Mat.Construção'!G813</f>
        <v>1778276.74</v>
      </c>
      <c r="Y15" s="76">
        <v>0</v>
      </c>
      <c r="Z15" s="76">
        <f t="shared" si="0"/>
        <v>4954665.43</v>
      </c>
    </row>
    <row r="16" spans="2:26" ht="18" x14ac:dyDescent="0.35">
      <c r="B16" s="19" t="s">
        <v>1980</v>
      </c>
      <c r="C16" s="58" t="s">
        <v>1986</v>
      </c>
      <c r="D16" s="59" t="s">
        <v>1990</v>
      </c>
      <c r="E16" s="58"/>
      <c r="F16" s="58" t="s">
        <v>2023</v>
      </c>
      <c r="G16" s="19" t="s">
        <v>2008</v>
      </c>
      <c r="H16" s="75">
        <f>'Distrib.Higiene e Limpeza'!M121</f>
        <v>7414.15</v>
      </c>
      <c r="I16" s="75">
        <f>'Distrib.Higiene e Limpeza'!O121</f>
        <v>19070.519999999997</v>
      </c>
      <c r="J16" s="75">
        <f>'Distrib.Higiene e Limpeza'!Q121</f>
        <v>24324.949999999997</v>
      </c>
      <c r="K16" s="75">
        <f>'Distrib.Higiene e Limpeza'!S121</f>
        <v>238.84000000000003</v>
      </c>
      <c r="L16" s="75">
        <f>'Distrib.Higiene e Limpeza'!U121</f>
        <v>22483.05</v>
      </c>
      <c r="M16" s="75">
        <f>'Distrib.Higiene e Limpeza'!W121</f>
        <v>64522.090000000004</v>
      </c>
      <c r="N16" s="75">
        <f>'Distrib.Higiene e Limpeza'!Y121</f>
        <v>4100.7299999999996</v>
      </c>
      <c r="O16" s="75">
        <f>'Distrib.Higiene e Limpeza'!AA121</f>
        <v>144.57999999999998</v>
      </c>
      <c r="P16" s="75">
        <f>'Distrib.Higiene e Limpeza'!AC121</f>
        <v>1261.43</v>
      </c>
      <c r="Q16" s="75">
        <f>'Distrib.Higiene e Limpeza'!AE121</f>
        <v>7196.96</v>
      </c>
      <c r="R16" s="75">
        <f>'Distrib.Higiene e Limpeza'!AG121</f>
        <v>501.80999999999995</v>
      </c>
      <c r="S16" s="75">
        <f>'Distrib.Higiene e Limpeza'!AI121</f>
        <v>40918.68</v>
      </c>
      <c r="T16" s="75">
        <f>'Distrib.Higiene e Limpeza'!AK121</f>
        <v>772.2</v>
      </c>
      <c r="U16" s="75">
        <f>'Distrib.Higiene e Limpeza'!AM121</f>
        <v>180.57</v>
      </c>
      <c r="V16" s="75">
        <f>'Distrib.Higiene e Limpeza'!AO121</f>
        <v>181.06</v>
      </c>
      <c r="W16" s="75">
        <f>'Distrib.Higiene e Limpeza'!G121</f>
        <v>702841.05</v>
      </c>
      <c r="X16" s="75">
        <f>'Distrib.Higiene e Limpeza'!I121</f>
        <v>23440.3</v>
      </c>
      <c r="Y16" s="75">
        <f>'Distrib.Higiene e Limpeza'!K121</f>
        <v>174720.95000000004</v>
      </c>
      <c r="Z16" s="76">
        <f t="shared" si="0"/>
        <v>1094313.9200000002</v>
      </c>
    </row>
    <row r="17" spans="2:26" ht="18" x14ac:dyDescent="0.35">
      <c r="B17" s="19" t="s">
        <v>1981</v>
      </c>
      <c r="C17" s="58" t="s">
        <v>1986</v>
      </c>
      <c r="D17" s="59" t="s">
        <v>1989</v>
      </c>
      <c r="E17" s="58"/>
      <c r="F17" s="58" t="s">
        <v>2022</v>
      </c>
      <c r="G17" s="19" t="s">
        <v>2009</v>
      </c>
      <c r="H17" s="76">
        <v>0</v>
      </c>
      <c r="I17" s="75">
        <f>Distrib.Lubrificantes!O245</f>
        <v>9108.1</v>
      </c>
      <c r="J17" s="76">
        <v>0</v>
      </c>
      <c r="K17" s="76">
        <v>0</v>
      </c>
      <c r="L17" s="75">
        <f>Distrib.Lubrificantes!S245</f>
        <v>314201</v>
      </c>
      <c r="M17" s="75">
        <f>Distrib.Lubrificantes!Q245</f>
        <v>13096.8</v>
      </c>
      <c r="N17" s="76">
        <v>0</v>
      </c>
      <c r="O17" s="76">
        <v>0</v>
      </c>
      <c r="P17" s="76">
        <v>0</v>
      </c>
      <c r="Q17" s="76">
        <v>0</v>
      </c>
      <c r="R17" s="76">
        <v>0</v>
      </c>
      <c r="S17" s="75">
        <f>Distrib.Lubrificantes!M245</f>
        <v>21300.04</v>
      </c>
      <c r="T17" s="76">
        <v>0</v>
      </c>
      <c r="U17" s="76">
        <v>0</v>
      </c>
      <c r="V17" s="76">
        <v>0</v>
      </c>
      <c r="W17" s="75">
        <f>Distrib.Lubrificantes!G245</f>
        <v>140229.9</v>
      </c>
      <c r="X17" s="75">
        <f>Distrib.Lubrificantes!I245</f>
        <v>115762.9</v>
      </c>
      <c r="Y17" s="75">
        <f>Distrib.Lubrificantes!K245</f>
        <v>41840.82</v>
      </c>
      <c r="Z17" s="76">
        <f t="shared" si="0"/>
        <v>655539.55999999994</v>
      </c>
    </row>
    <row r="18" spans="2:26" ht="18" x14ac:dyDescent="0.35">
      <c r="B18" s="19" t="s">
        <v>1982</v>
      </c>
      <c r="C18" s="58" t="s">
        <v>1986</v>
      </c>
      <c r="D18" s="59" t="s">
        <v>1989</v>
      </c>
      <c r="E18" s="58"/>
      <c r="F18" s="58" t="s">
        <v>2022</v>
      </c>
      <c r="G18" s="19" t="s">
        <v>2009</v>
      </c>
      <c r="H18" s="76">
        <v>0</v>
      </c>
      <c r="I18" s="75">
        <f>Distrib.Pneus!M45</f>
        <v>2799.2</v>
      </c>
      <c r="J18" s="76">
        <v>0</v>
      </c>
      <c r="K18" s="76">
        <v>0</v>
      </c>
      <c r="L18" s="75">
        <f>Distrib.Pneus!O45</f>
        <v>405262.92</v>
      </c>
      <c r="M18" s="75">
        <f>Distrib.Pneus!Q45</f>
        <v>35171.840000000004</v>
      </c>
      <c r="N18" s="75">
        <f>Distrib.Pneus!S45</f>
        <v>22617.84</v>
      </c>
      <c r="O18" s="76">
        <v>0</v>
      </c>
      <c r="P18" s="76">
        <v>0</v>
      </c>
      <c r="Q18" s="76">
        <v>0</v>
      </c>
      <c r="R18" s="76">
        <v>0</v>
      </c>
      <c r="S18" s="75">
        <f>Distrib.Pneus!U45</f>
        <v>19245.599999999999</v>
      </c>
      <c r="T18" s="76">
        <v>0</v>
      </c>
      <c r="U18" s="76">
        <v>0</v>
      </c>
      <c r="V18" s="76">
        <v>0</v>
      </c>
      <c r="W18" s="75">
        <f>Distrib.Pneus!K45</f>
        <v>364089.66000000003</v>
      </c>
      <c r="X18" s="75">
        <f>Distrib.Pneus!G45</f>
        <v>298494.36</v>
      </c>
      <c r="Y18" s="75">
        <f>Distrib.Pneus!I45</f>
        <v>34709.199999999997</v>
      </c>
      <c r="Z18" s="76">
        <f t="shared" si="0"/>
        <v>1182390.6199999999</v>
      </c>
    </row>
    <row r="19" spans="2:26" ht="18" x14ac:dyDescent="0.35">
      <c r="B19" s="19" t="s">
        <v>1984</v>
      </c>
      <c r="C19" s="58" t="s">
        <v>1986</v>
      </c>
      <c r="D19" s="59" t="s">
        <v>1989</v>
      </c>
      <c r="E19" s="58"/>
      <c r="F19" s="58" t="s">
        <v>2024</v>
      </c>
      <c r="G19" s="19" t="s">
        <v>2010</v>
      </c>
      <c r="H19" s="76">
        <v>0</v>
      </c>
      <c r="I19" s="76">
        <v>0</v>
      </c>
      <c r="J19" s="76">
        <v>0</v>
      </c>
      <c r="K19" s="76">
        <v>0</v>
      </c>
      <c r="L19" s="76">
        <v>0</v>
      </c>
      <c r="M19" s="76">
        <v>0</v>
      </c>
      <c r="N19" s="75">
        <f>'Distrib.Mat Esportivo'!J60</f>
        <v>182977.13999999998</v>
      </c>
      <c r="O19" s="76">
        <v>0</v>
      </c>
      <c r="P19" s="76">
        <v>0</v>
      </c>
      <c r="Q19" s="76">
        <v>0</v>
      </c>
      <c r="R19" s="76">
        <v>0</v>
      </c>
      <c r="S19" s="76">
        <v>0</v>
      </c>
      <c r="T19" s="76">
        <v>0</v>
      </c>
      <c r="U19" s="76">
        <v>0</v>
      </c>
      <c r="V19" s="76">
        <v>0</v>
      </c>
      <c r="W19" s="76">
        <v>0</v>
      </c>
      <c r="X19" s="75">
        <f>'Distrib.Mat Esportivo'!H60</f>
        <v>294520.59999999998</v>
      </c>
      <c r="Y19" s="75">
        <f>'Distrib.Mat Esportivo'!L60</f>
        <v>17391</v>
      </c>
      <c r="Z19" s="76">
        <f t="shared" si="0"/>
        <v>494888.74</v>
      </c>
    </row>
    <row r="20" spans="2:26" ht="18" x14ac:dyDescent="0.35">
      <c r="B20" s="19" t="s">
        <v>1983</v>
      </c>
      <c r="C20" s="58" t="s">
        <v>1986</v>
      </c>
      <c r="D20" s="59" t="s">
        <v>1989</v>
      </c>
      <c r="E20" s="58"/>
      <c r="F20" s="58" t="s">
        <v>2023</v>
      </c>
      <c r="G20" s="19" t="s">
        <v>2011</v>
      </c>
      <c r="H20" s="75">
        <f>'Distrib. Água'!K3</f>
        <v>1080</v>
      </c>
      <c r="I20" s="75">
        <f>'Distrib. Água'!K4</f>
        <v>9812</v>
      </c>
      <c r="J20" s="75">
        <f>'Distrib. Água'!K5</f>
        <v>6707.4666666666672</v>
      </c>
      <c r="K20" s="75">
        <f>'Distrib. Água'!K6</f>
        <v>129.60000000000002</v>
      </c>
      <c r="L20" s="75">
        <f>'Distrib. Água'!K7</f>
        <v>7682.4000000000005</v>
      </c>
      <c r="M20" s="75">
        <f>'Distrib. Água'!K8</f>
        <v>3862</v>
      </c>
      <c r="N20" s="75">
        <f>'Distrib. Água'!K10</f>
        <v>1568</v>
      </c>
      <c r="O20" s="75">
        <f>'Distrib. Água'!K11</f>
        <v>0</v>
      </c>
      <c r="P20" s="75">
        <f>'Distrib. Água'!K12</f>
        <v>324</v>
      </c>
      <c r="Q20" s="75">
        <f>'Distrib. Água'!K13</f>
        <v>866.38</v>
      </c>
      <c r="R20" s="75">
        <f>'Distrib. Água'!K15</f>
        <v>0</v>
      </c>
      <c r="S20" s="75">
        <f>'Distrib. Água'!K17</f>
        <v>61376.933333333342</v>
      </c>
      <c r="T20" s="75">
        <f>'Distrib. Água'!K18</f>
        <v>842.40000000000009</v>
      </c>
      <c r="U20" s="75">
        <f>'Distrib. Água'!K19</f>
        <v>594</v>
      </c>
      <c r="V20" s="75">
        <f>'Distrib. Água'!K20</f>
        <v>810</v>
      </c>
      <c r="W20" s="75">
        <f>'Distrib. Água'!K16</f>
        <v>27880.2</v>
      </c>
      <c r="X20" s="75">
        <f>'Distrib. Água'!K9</f>
        <v>81325.600000000006</v>
      </c>
      <c r="Y20" s="75">
        <f>'Distrib. Água'!K14</f>
        <v>46534.26</v>
      </c>
      <c r="Z20" s="76">
        <f>SUM(H20:Y20)</f>
        <v>251395.24000000002</v>
      </c>
    </row>
    <row r="21" spans="2:26" ht="18" x14ac:dyDescent="0.35">
      <c r="B21" s="19" t="s">
        <v>1991</v>
      </c>
      <c r="C21" s="58" t="s">
        <v>1986</v>
      </c>
      <c r="D21" s="59" t="s">
        <v>1989</v>
      </c>
      <c r="E21" s="58"/>
      <c r="F21" s="58" t="s">
        <v>2023</v>
      </c>
      <c r="G21" s="19" t="s">
        <v>2012</v>
      </c>
      <c r="H21" s="76">
        <v>0</v>
      </c>
      <c r="I21" s="76">
        <v>0</v>
      </c>
      <c r="J21" s="76">
        <v>0</v>
      </c>
      <c r="K21" s="76">
        <v>0</v>
      </c>
      <c r="L21" s="76">
        <v>0</v>
      </c>
      <c r="M21" s="76">
        <v>0</v>
      </c>
      <c r="N21" s="76">
        <v>0</v>
      </c>
      <c r="O21" s="76">
        <v>0</v>
      </c>
      <c r="P21" s="76">
        <v>0</v>
      </c>
      <c r="Q21" s="76">
        <v>0</v>
      </c>
      <c r="R21" s="76">
        <v>0</v>
      </c>
      <c r="S21" s="76">
        <v>0</v>
      </c>
      <c r="T21" s="76">
        <v>0</v>
      </c>
      <c r="U21" s="76">
        <v>0</v>
      </c>
      <c r="V21" s="76">
        <v>0</v>
      </c>
      <c r="W21" s="76">
        <v>56628</v>
      </c>
      <c r="X21" s="76">
        <v>0</v>
      </c>
      <c r="Y21" s="75">
        <v>77143.5</v>
      </c>
      <c r="Z21" s="76">
        <f>SUM(H21:Y21)</f>
        <v>133771.5</v>
      </c>
    </row>
    <row r="22" spans="2:26" ht="18" x14ac:dyDescent="0.35">
      <c r="B22" s="19" t="s">
        <v>2049</v>
      </c>
      <c r="C22" s="58" t="s">
        <v>1986</v>
      </c>
      <c r="D22" s="59" t="s">
        <v>1989</v>
      </c>
      <c r="E22" s="58"/>
      <c r="F22" s="58" t="s">
        <v>2022</v>
      </c>
      <c r="G22" s="19" t="s">
        <v>2050</v>
      </c>
      <c r="H22" s="75">
        <f>'Distrib.Mat Gráfica'!O78</f>
        <v>22306.3</v>
      </c>
      <c r="I22" s="75">
        <f>'Distrib.Mat Gráfica'!Q78</f>
        <v>59992</v>
      </c>
      <c r="J22" s="75">
        <f>'Distrib.Mat Gráfica'!S78</f>
        <v>317874.49199999997</v>
      </c>
      <c r="K22" s="76">
        <v>0</v>
      </c>
      <c r="L22" s="75">
        <f>'Distrib.Mat Gráfica'!W78</f>
        <v>26849.56</v>
      </c>
      <c r="M22" s="76">
        <v>0</v>
      </c>
      <c r="N22" s="75">
        <f>'Distrib.Mat Gráfica'!AA78</f>
        <v>2242.8199999999997</v>
      </c>
      <c r="O22" s="76">
        <v>0</v>
      </c>
      <c r="P22" s="75">
        <f>'Distrib.Mat Gráfica'!AE78</f>
        <v>49570.3</v>
      </c>
      <c r="Q22" s="75">
        <f>'Distrib.Mat Gráfica'!AG78</f>
        <v>210</v>
      </c>
      <c r="R22" s="76">
        <v>0</v>
      </c>
      <c r="S22" s="75">
        <f>'Distrib.Mat Gráfica'!AK78</f>
        <v>112784.48</v>
      </c>
      <c r="T22" s="76">
        <v>0</v>
      </c>
      <c r="U22" s="76">
        <v>0</v>
      </c>
      <c r="V22" s="76">
        <v>0</v>
      </c>
      <c r="W22" s="75">
        <f>'Distrib.Mat Gráfica'!I78</f>
        <v>0</v>
      </c>
      <c r="X22" s="75">
        <f>'Distrib.Mat Gráfica'!K78</f>
        <v>502105</v>
      </c>
      <c r="Y22" s="75">
        <f>'Distrib.Mat Gráfica'!M78</f>
        <v>265390</v>
      </c>
      <c r="Z22" s="76">
        <f t="shared" si="0"/>
        <v>1359324.952</v>
      </c>
    </row>
    <row r="23" spans="2:26" ht="36" x14ac:dyDescent="0.35">
      <c r="B23" s="69" t="s">
        <v>2051</v>
      </c>
      <c r="C23" s="59" t="s">
        <v>2052</v>
      </c>
      <c r="D23" s="59" t="s">
        <v>1990</v>
      </c>
      <c r="E23" s="69"/>
      <c r="F23" s="59" t="s">
        <v>2023</v>
      </c>
      <c r="G23" s="82" t="s">
        <v>2061</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76707.59</v>
      </c>
      <c r="Z23" s="76">
        <f>SUM(H23:Y23)</f>
        <v>76707.59</v>
      </c>
    </row>
    <row r="24" spans="2:26" ht="16.5" customHeight="1" x14ac:dyDescent="0.35">
      <c r="B24" s="19" t="s">
        <v>2081</v>
      </c>
      <c r="C24" s="58" t="s">
        <v>2052</v>
      </c>
      <c r="D24" s="59" t="s">
        <v>1990</v>
      </c>
      <c r="E24" s="19"/>
      <c r="F24" s="58" t="s">
        <v>2022</v>
      </c>
      <c r="G24" s="19" t="s">
        <v>2082</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f>5000+24000</f>
        <v>29000</v>
      </c>
      <c r="Y24" s="76">
        <v>18000</v>
      </c>
      <c r="Z24" s="76">
        <f t="shared" ref="Z24:Z78" si="1">SUM(H24:Y24)</f>
        <v>47000</v>
      </c>
    </row>
    <row r="25" spans="2:26" ht="36" x14ac:dyDescent="0.35">
      <c r="B25" s="69" t="s">
        <v>2053</v>
      </c>
      <c r="C25" s="59" t="s">
        <v>2052</v>
      </c>
      <c r="D25" s="59" t="s">
        <v>1990</v>
      </c>
      <c r="E25" s="19"/>
      <c r="F25" s="58" t="s">
        <v>2023</v>
      </c>
      <c r="G25" s="82" t="s">
        <v>2083</v>
      </c>
      <c r="H25" s="76">
        <v>0</v>
      </c>
      <c r="I25" s="76">
        <v>0</v>
      </c>
      <c r="J25" s="76">
        <v>0</v>
      </c>
      <c r="K25" s="76">
        <v>0</v>
      </c>
      <c r="L25" s="76">
        <v>0</v>
      </c>
      <c r="M25" s="76">
        <v>0</v>
      </c>
      <c r="N25" s="76">
        <v>0</v>
      </c>
      <c r="O25" s="76">
        <v>0</v>
      </c>
      <c r="P25" s="76">
        <v>0</v>
      </c>
      <c r="Q25" s="76">
        <v>0</v>
      </c>
      <c r="R25" s="76">
        <v>0</v>
      </c>
      <c r="S25" s="76">
        <v>0</v>
      </c>
      <c r="T25" s="76">
        <v>0</v>
      </c>
      <c r="U25" s="76">
        <v>0</v>
      </c>
      <c r="V25" s="76">
        <v>0</v>
      </c>
      <c r="W25" s="76">
        <v>0</v>
      </c>
      <c r="X25" s="76">
        <v>0</v>
      </c>
      <c r="Y25" s="76">
        <v>1878000</v>
      </c>
      <c r="Z25" s="76">
        <f t="shared" si="1"/>
        <v>1878000</v>
      </c>
    </row>
    <row r="26" spans="2:26" ht="36" x14ac:dyDescent="0.35">
      <c r="B26" s="69" t="s">
        <v>2054</v>
      </c>
      <c r="C26" s="59" t="s">
        <v>1986</v>
      </c>
      <c r="D26" s="59" t="s">
        <v>1989</v>
      </c>
      <c r="E26" s="19"/>
      <c r="F26" s="58" t="s">
        <v>2023</v>
      </c>
      <c r="G26" s="82" t="s">
        <v>2084</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18900</v>
      </c>
      <c r="Z26" s="76">
        <f t="shared" si="1"/>
        <v>18900</v>
      </c>
    </row>
    <row r="27" spans="2:26" ht="36" x14ac:dyDescent="0.35">
      <c r="B27" s="69" t="s">
        <v>2055</v>
      </c>
      <c r="C27" s="59" t="s">
        <v>2052</v>
      </c>
      <c r="D27" s="59" t="s">
        <v>1989</v>
      </c>
      <c r="E27" s="69"/>
      <c r="F27" s="59" t="s">
        <v>2023</v>
      </c>
      <c r="G27" s="82" t="s">
        <v>2085</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150000</v>
      </c>
      <c r="Z27" s="76">
        <f t="shared" si="1"/>
        <v>150000</v>
      </c>
    </row>
    <row r="28" spans="2:26" ht="36" x14ac:dyDescent="0.35">
      <c r="B28" s="69" t="s">
        <v>2056</v>
      </c>
      <c r="C28" s="59" t="s">
        <v>2052</v>
      </c>
      <c r="D28" s="59" t="s">
        <v>1989</v>
      </c>
      <c r="E28" s="69"/>
      <c r="F28" s="59" t="s">
        <v>2023</v>
      </c>
      <c r="G28" s="82" t="s">
        <v>2086</v>
      </c>
      <c r="H28" s="76">
        <v>0</v>
      </c>
      <c r="I28" s="76">
        <v>0</v>
      </c>
      <c r="J28" s="76">
        <v>0</v>
      </c>
      <c r="K28" s="76">
        <v>0</v>
      </c>
      <c r="L28" s="76">
        <v>0</v>
      </c>
      <c r="M28" s="76">
        <v>0</v>
      </c>
      <c r="N28" s="76">
        <v>0</v>
      </c>
      <c r="O28" s="76">
        <v>0</v>
      </c>
      <c r="P28" s="76">
        <v>0</v>
      </c>
      <c r="Q28" s="76">
        <v>0</v>
      </c>
      <c r="R28" s="76">
        <v>0</v>
      </c>
      <c r="S28" s="76">
        <v>21749</v>
      </c>
      <c r="T28" s="76">
        <v>0</v>
      </c>
      <c r="U28" s="76">
        <v>0</v>
      </c>
      <c r="V28" s="76">
        <v>0</v>
      </c>
      <c r="W28" s="76">
        <v>176402.8</v>
      </c>
      <c r="X28" s="76">
        <v>200800</v>
      </c>
      <c r="Y28" s="76">
        <v>60240</v>
      </c>
      <c r="Z28" s="76">
        <f t="shared" si="1"/>
        <v>459191.8</v>
      </c>
    </row>
    <row r="29" spans="2:26" ht="54" x14ac:dyDescent="0.35">
      <c r="B29" s="69" t="s">
        <v>2057</v>
      </c>
      <c r="C29" s="59" t="s">
        <v>2052</v>
      </c>
      <c r="D29" s="59" t="s">
        <v>1990</v>
      </c>
      <c r="E29" s="69"/>
      <c r="F29" s="59" t="s">
        <v>2023</v>
      </c>
      <c r="G29" s="82" t="s">
        <v>2087</v>
      </c>
      <c r="H29" s="76">
        <v>0</v>
      </c>
      <c r="I29" s="76">
        <v>0</v>
      </c>
      <c r="J29" s="76">
        <v>0</v>
      </c>
      <c r="K29" s="76">
        <v>0</v>
      </c>
      <c r="L29" s="76">
        <v>0</v>
      </c>
      <c r="M29" s="76">
        <v>0</v>
      </c>
      <c r="N29" s="76">
        <v>0</v>
      </c>
      <c r="O29" s="76">
        <v>0</v>
      </c>
      <c r="P29" s="76">
        <v>0</v>
      </c>
      <c r="Q29" s="76">
        <v>0</v>
      </c>
      <c r="R29" s="76">
        <v>0</v>
      </c>
      <c r="S29" s="76">
        <v>33547.769999999997</v>
      </c>
      <c r="T29" s="76">
        <v>0</v>
      </c>
      <c r="U29" s="76">
        <v>0</v>
      </c>
      <c r="V29" s="76">
        <v>0</v>
      </c>
      <c r="W29" s="76">
        <f>20538+82152</f>
        <v>102690</v>
      </c>
      <c r="X29" s="76">
        <v>131085</v>
      </c>
      <c r="Y29" s="76">
        <v>27306</v>
      </c>
      <c r="Z29" s="76">
        <f t="shared" si="1"/>
        <v>294628.77</v>
      </c>
    </row>
    <row r="30" spans="2:26" ht="36" x14ac:dyDescent="0.35">
      <c r="B30" s="69" t="s">
        <v>2058</v>
      </c>
      <c r="C30" s="59" t="s">
        <v>2052</v>
      </c>
      <c r="D30" s="59" t="s">
        <v>1989</v>
      </c>
      <c r="E30" s="69"/>
      <c r="F30" s="59" t="s">
        <v>2024</v>
      </c>
      <c r="G30" s="82" t="s">
        <v>2088</v>
      </c>
      <c r="H30" s="76">
        <v>0</v>
      </c>
      <c r="I30" s="76">
        <v>0</v>
      </c>
      <c r="J30" s="76">
        <v>0</v>
      </c>
      <c r="K30" s="76">
        <v>0</v>
      </c>
      <c r="L30" s="76">
        <v>0</v>
      </c>
      <c r="M30" s="76">
        <v>0</v>
      </c>
      <c r="N30" s="76">
        <v>0</v>
      </c>
      <c r="O30" s="76">
        <v>0</v>
      </c>
      <c r="P30" s="76">
        <v>0</v>
      </c>
      <c r="Q30" s="76">
        <v>0</v>
      </c>
      <c r="R30" s="76">
        <v>0</v>
      </c>
      <c r="S30" s="76">
        <v>72170</v>
      </c>
      <c r="T30" s="76">
        <v>0</v>
      </c>
      <c r="U30" s="76">
        <v>0</v>
      </c>
      <c r="V30" s="76">
        <v>0</v>
      </c>
      <c r="W30" s="76">
        <v>49000</v>
      </c>
      <c r="X30" s="76">
        <v>70250</v>
      </c>
      <c r="Y30" s="76">
        <v>42140</v>
      </c>
      <c r="Z30" s="76">
        <f t="shared" si="1"/>
        <v>233560</v>
      </c>
    </row>
    <row r="31" spans="2:26" ht="36.6" customHeight="1" x14ac:dyDescent="0.35">
      <c r="B31" s="69" t="s">
        <v>2059</v>
      </c>
      <c r="C31" s="59" t="s">
        <v>2052</v>
      </c>
      <c r="D31" s="59" t="s">
        <v>1990</v>
      </c>
      <c r="E31" s="69"/>
      <c r="F31" s="59" t="s">
        <v>2022</v>
      </c>
      <c r="G31" s="95" t="s">
        <v>2089</v>
      </c>
      <c r="H31" s="76">
        <v>0</v>
      </c>
      <c r="I31" s="76">
        <v>0</v>
      </c>
      <c r="J31" s="76">
        <v>0</v>
      </c>
      <c r="K31" s="76">
        <v>0</v>
      </c>
      <c r="L31" s="76">
        <v>0</v>
      </c>
      <c r="M31" s="76">
        <v>0</v>
      </c>
      <c r="N31" s="76">
        <v>0</v>
      </c>
      <c r="O31" s="76">
        <v>0</v>
      </c>
      <c r="P31" s="76">
        <v>0</v>
      </c>
      <c r="Q31" s="76">
        <v>0</v>
      </c>
      <c r="R31" s="76">
        <v>0</v>
      </c>
      <c r="S31" s="76">
        <v>25390</v>
      </c>
      <c r="T31" s="76">
        <v>0</v>
      </c>
      <c r="U31" s="76">
        <v>0</v>
      </c>
      <c r="V31" s="76">
        <v>0</v>
      </c>
      <c r="W31" s="76">
        <v>30000</v>
      </c>
      <c r="X31" s="76">
        <v>105000</v>
      </c>
      <c r="Y31" s="76">
        <v>14800</v>
      </c>
      <c r="Z31" s="76">
        <f t="shared" si="1"/>
        <v>175190</v>
      </c>
    </row>
    <row r="32" spans="2:26" ht="18" x14ac:dyDescent="0.35">
      <c r="B32" s="69" t="s">
        <v>2060</v>
      </c>
      <c r="C32" s="59" t="s">
        <v>2052</v>
      </c>
      <c r="D32" s="59" t="s">
        <v>1989</v>
      </c>
      <c r="E32" s="69"/>
      <c r="F32" s="59" t="s">
        <v>2022</v>
      </c>
      <c r="G32" s="82" t="s">
        <v>2080</v>
      </c>
      <c r="H32" s="76">
        <v>0</v>
      </c>
      <c r="I32" s="76">
        <v>0</v>
      </c>
      <c r="J32" s="76">
        <v>0</v>
      </c>
      <c r="K32" s="76">
        <v>0</v>
      </c>
      <c r="L32" s="76">
        <v>0</v>
      </c>
      <c r="M32" s="76">
        <v>0</v>
      </c>
      <c r="N32" s="76">
        <v>0</v>
      </c>
      <c r="O32" s="76">
        <v>0</v>
      </c>
      <c r="P32" s="76">
        <v>0</v>
      </c>
      <c r="Q32" s="76">
        <v>0</v>
      </c>
      <c r="R32" s="76">
        <v>0</v>
      </c>
      <c r="S32" s="76">
        <v>0</v>
      </c>
      <c r="T32" s="76">
        <v>0</v>
      </c>
      <c r="U32" s="76">
        <v>0</v>
      </c>
      <c r="V32" s="76">
        <v>0</v>
      </c>
      <c r="W32" s="76">
        <v>0</v>
      </c>
      <c r="X32" s="76">
        <v>0</v>
      </c>
      <c r="Y32" s="94">
        <f>'Enxoval Sec.Inc.Social'!F8</f>
        <v>39997.1</v>
      </c>
      <c r="Z32" s="76">
        <f t="shared" si="1"/>
        <v>39997.1</v>
      </c>
    </row>
    <row r="33" spans="2:26" ht="16.5" customHeight="1" x14ac:dyDescent="0.35">
      <c r="B33" s="19" t="s">
        <v>2090</v>
      </c>
      <c r="C33" s="58" t="s">
        <v>2052</v>
      </c>
      <c r="D33" s="59" t="s">
        <v>1989</v>
      </c>
      <c r="E33" s="19"/>
      <c r="F33" s="58" t="s">
        <v>2022</v>
      </c>
      <c r="G33" s="19" t="s">
        <v>2091</v>
      </c>
      <c r="H33" s="76">
        <v>0</v>
      </c>
      <c r="I33" s="76">
        <v>0</v>
      </c>
      <c r="J33" s="76">
        <v>0</v>
      </c>
      <c r="K33" s="76">
        <v>0</v>
      </c>
      <c r="L33" s="76">
        <v>0</v>
      </c>
      <c r="M33" s="76">
        <v>0</v>
      </c>
      <c r="N33" s="76">
        <v>0</v>
      </c>
      <c r="O33" s="76">
        <v>0</v>
      </c>
      <c r="P33" s="76">
        <v>0</v>
      </c>
      <c r="Q33" s="76">
        <v>0</v>
      </c>
      <c r="R33" s="76">
        <v>0</v>
      </c>
      <c r="S33" s="76">
        <v>321296.33</v>
      </c>
      <c r="T33" s="76">
        <v>0</v>
      </c>
      <c r="U33" s="76">
        <v>0</v>
      </c>
      <c r="V33" s="76">
        <v>0</v>
      </c>
      <c r="W33" s="76">
        <v>0</v>
      </c>
      <c r="X33" s="76">
        <v>0</v>
      </c>
      <c r="Y33" s="76">
        <v>0</v>
      </c>
      <c r="Z33" s="76">
        <f t="shared" si="1"/>
        <v>321296.33</v>
      </c>
    </row>
    <row r="34" spans="2:26" ht="36" x14ac:dyDescent="0.35">
      <c r="B34" s="69" t="s">
        <v>2092</v>
      </c>
      <c r="C34" s="59" t="s">
        <v>2052</v>
      </c>
      <c r="D34" s="59" t="s">
        <v>1989</v>
      </c>
      <c r="E34" s="69"/>
      <c r="F34" s="59" t="s">
        <v>2024</v>
      </c>
      <c r="G34" s="82" t="s">
        <v>2093</v>
      </c>
      <c r="H34" s="76">
        <v>0</v>
      </c>
      <c r="I34" s="76">
        <v>0</v>
      </c>
      <c r="J34" s="76">
        <v>0</v>
      </c>
      <c r="K34" s="76">
        <v>0</v>
      </c>
      <c r="L34" s="76">
        <v>0</v>
      </c>
      <c r="M34" s="76">
        <v>0</v>
      </c>
      <c r="N34" s="76">
        <v>0</v>
      </c>
      <c r="O34" s="76">
        <v>0</v>
      </c>
      <c r="P34" s="76">
        <v>0</v>
      </c>
      <c r="Q34" s="76">
        <v>0</v>
      </c>
      <c r="R34" s="76">
        <v>0</v>
      </c>
      <c r="S34" s="76">
        <v>204667.9</v>
      </c>
      <c r="T34" s="76">
        <v>0</v>
      </c>
      <c r="U34" s="76">
        <v>0</v>
      </c>
      <c r="V34" s="76">
        <v>0</v>
      </c>
      <c r="W34" s="76">
        <v>0</v>
      </c>
      <c r="X34" s="76">
        <v>0</v>
      </c>
      <c r="Y34" s="76">
        <v>0</v>
      </c>
      <c r="Z34" s="76">
        <f t="shared" si="1"/>
        <v>204667.9</v>
      </c>
    </row>
    <row r="35" spans="2:26" ht="36" x14ac:dyDescent="0.35">
      <c r="B35" s="69" t="s">
        <v>2094</v>
      </c>
      <c r="C35" s="59" t="s">
        <v>1986</v>
      </c>
      <c r="D35" s="59" t="s">
        <v>1989</v>
      </c>
      <c r="E35" s="69"/>
      <c r="F35" s="59" t="s">
        <v>2022</v>
      </c>
      <c r="G35" s="82" t="s">
        <v>2095</v>
      </c>
      <c r="H35" s="76">
        <v>0</v>
      </c>
      <c r="I35" s="76">
        <v>0</v>
      </c>
      <c r="J35" s="76">
        <v>0</v>
      </c>
      <c r="K35" s="76">
        <v>0</v>
      </c>
      <c r="L35" s="76">
        <v>0</v>
      </c>
      <c r="M35" s="76">
        <f>'Iluminação pública '!F46</f>
        <v>501658.5</v>
      </c>
      <c r="N35" s="76">
        <v>0</v>
      </c>
      <c r="O35" s="76">
        <v>0</v>
      </c>
      <c r="P35" s="76">
        <v>0</v>
      </c>
      <c r="Q35" s="76">
        <v>0</v>
      </c>
      <c r="R35" s="76">
        <v>0</v>
      </c>
      <c r="S35" s="76">
        <v>0</v>
      </c>
      <c r="T35" s="76">
        <v>0</v>
      </c>
      <c r="U35" s="76">
        <v>0</v>
      </c>
      <c r="V35" s="76">
        <v>0</v>
      </c>
      <c r="W35" s="76">
        <v>0</v>
      </c>
      <c r="X35" s="76">
        <v>0</v>
      </c>
      <c r="Y35" s="76">
        <v>0</v>
      </c>
      <c r="Z35" s="76">
        <f t="shared" si="1"/>
        <v>501658.5</v>
      </c>
    </row>
    <row r="36" spans="2:26" ht="36" x14ac:dyDescent="0.35">
      <c r="B36" s="69" t="s">
        <v>2171</v>
      </c>
      <c r="C36" s="59" t="s">
        <v>1986</v>
      </c>
      <c r="D36" s="59" t="s">
        <v>1989</v>
      </c>
      <c r="E36" s="69"/>
      <c r="F36" s="59" t="s">
        <v>2022</v>
      </c>
      <c r="G36" s="82" t="s">
        <v>2172</v>
      </c>
      <c r="H36" s="76">
        <v>0</v>
      </c>
      <c r="I36" s="76">
        <v>0</v>
      </c>
      <c r="J36" s="76">
        <v>0</v>
      </c>
      <c r="K36" s="76">
        <v>0</v>
      </c>
      <c r="L36" s="76">
        <v>0</v>
      </c>
      <c r="M36" s="76">
        <f>'Iluminação pública '!F47</f>
        <v>0</v>
      </c>
      <c r="N36" s="76">
        <v>0</v>
      </c>
      <c r="O36" s="76">
        <v>0</v>
      </c>
      <c r="P36" s="76">
        <v>0</v>
      </c>
      <c r="Q36" s="76">
        <v>0</v>
      </c>
      <c r="R36" s="76">
        <v>0</v>
      </c>
      <c r="S36" s="76">
        <f>'Alimentício Gabinete'!F31</f>
        <v>129872.73000000001</v>
      </c>
      <c r="T36" s="76">
        <v>0</v>
      </c>
      <c r="U36" s="76">
        <v>0</v>
      </c>
      <c r="V36" s="76">
        <v>0</v>
      </c>
      <c r="W36" s="76">
        <v>675424.53500000003</v>
      </c>
      <c r="X36" s="76">
        <v>413601.1</v>
      </c>
      <c r="Y36" s="76">
        <v>0</v>
      </c>
      <c r="Z36" s="76">
        <f t="shared" si="1"/>
        <v>1218898.365</v>
      </c>
    </row>
    <row r="37" spans="2:26" ht="16.5" customHeight="1" x14ac:dyDescent="0.35">
      <c r="B37" s="473" t="s">
        <v>2174</v>
      </c>
      <c r="C37" s="58" t="s">
        <v>2052</v>
      </c>
      <c r="D37" s="59" t="s">
        <v>1989</v>
      </c>
      <c r="E37" s="19" t="s">
        <v>2191</v>
      </c>
      <c r="F37" s="58" t="s">
        <v>2024</v>
      </c>
      <c r="G37" s="19" t="s">
        <v>2175</v>
      </c>
      <c r="H37" s="76">
        <v>0</v>
      </c>
      <c r="I37" s="76">
        <v>0</v>
      </c>
      <c r="J37" s="76">
        <v>0</v>
      </c>
      <c r="K37" s="76">
        <v>0</v>
      </c>
      <c r="L37" s="76">
        <v>0</v>
      </c>
      <c r="M37" s="76">
        <f>'Iluminação pública '!F48</f>
        <v>0</v>
      </c>
      <c r="N37" s="76">
        <v>0</v>
      </c>
      <c r="O37" s="76">
        <v>0</v>
      </c>
      <c r="P37" s="76">
        <v>0</v>
      </c>
      <c r="Q37" s="76">
        <v>0</v>
      </c>
      <c r="R37" s="76">
        <v>0</v>
      </c>
      <c r="S37" s="150">
        <v>400000</v>
      </c>
      <c r="T37" s="76">
        <v>0</v>
      </c>
      <c r="U37" s="76">
        <v>0</v>
      </c>
      <c r="V37" s="76">
        <v>0</v>
      </c>
      <c r="W37" s="76">
        <v>0</v>
      </c>
      <c r="X37" s="76">
        <v>0</v>
      </c>
      <c r="Y37" s="76">
        <v>0</v>
      </c>
      <c r="Z37" s="76">
        <f t="shared" si="1"/>
        <v>400000</v>
      </c>
    </row>
    <row r="38" spans="2:26" ht="16.5" customHeight="1" x14ac:dyDescent="0.35">
      <c r="B38" s="473" t="s">
        <v>2177</v>
      </c>
      <c r="C38" s="58" t="s">
        <v>2052</v>
      </c>
      <c r="D38" s="59" t="s">
        <v>1989</v>
      </c>
      <c r="E38" s="19"/>
      <c r="F38" s="58" t="s">
        <v>2022</v>
      </c>
      <c r="G38" s="19" t="s">
        <v>2176</v>
      </c>
      <c r="H38" s="76">
        <v>0</v>
      </c>
      <c r="I38" s="76">
        <v>0</v>
      </c>
      <c r="J38" s="150">
        <v>8491250.0600000005</v>
      </c>
      <c r="K38" s="76">
        <v>0</v>
      </c>
      <c r="L38" s="76">
        <v>0</v>
      </c>
      <c r="M38" s="76">
        <f>'Iluminação pública '!F49</f>
        <v>0</v>
      </c>
      <c r="N38" s="76">
        <v>0</v>
      </c>
      <c r="O38" s="76">
        <v>0</v>
      </c>
      <c r="P38" s="76">
        <v>0</v>
      </c>
      <c r="Q38" s="76">
        <v>0</v>
      </c>
      <c r="R38" s="76">
        <v>0</v>
      </c>
      <c r="S38" s="150">
        <v>0</v>
      </c>
      <c r="T38" s="76">
        <v>0</v>
      </c>
      <c r="U38" s="76">
        <v>0</v>
      </c>
      <c r="V38" s="76">
        <v>0</v>
      </c>
      <c r="W38" s="76">
        <v>0</v>
      </c>
      <c r="X38" s="76">
        <v>0</v>
      </c>
      <c r="Y38" s="76">
        <v>0</v>
      </c>
      <c r="Z38" s="76">
        <f t="shared" si="1"/>
        <v>8491250.0600000005</v>
      </c>
    </row>
    <row r="39" spans="2:26" ht="16.5" customHeight="1" x14ac:dyDescent="0.35">
      <c r="B39" s="19" t="s">
        <v>2178</v>
      </c>
      <c r="C39" s="58" t="s">
        <v>2052</v>
      </c>
      <c r="D39" s="59" t="s">
        <v>1989</v>
      </c>
      <c r="E39" s="19"/>
      <c r="F39" s="58" t="s">
        <v>2022</v>
      </c>
      <c r="G39" s="19" t="s">
        <v>2189</v>
      </c>
      <c r="H39" s="76">
        <v>0</v>
      </c>
      <c r="I39" s="76">
        <v>0</v>
      </c>
      <c r="J39" s="76">
        <v>0</v>
      </c>
      <c r="K39" s="76">
        <v>0</v>
      </c>
      <c r="L39" s="76">
        <v>0</v>
      </c>
      <c r="M39" s="76">
        <f>'Iluminação pública '!F50</f>
        <v>0</v>
      </c>
      <c r="N39" s="76">
        <v>0</v>
      </c>
      <c r="O39" s="76">
        <v>0</v>
      </c>
      <c r="P39" s="76">
        <v>0</v>
      </c>
      <c r="Q39" s="76">
        <v>0</v>
      </c>
      <c r="R39" s="76">
        <v>0</v>
      </c>
      <c r="S39" s="150">
        <v>1486080</v>
      </c>
      <c r="T39" s="76">
        <v>0</v>
      </c>
      <c r="U39" s="76">
        <v>0</v>
      </c>
      <c r="V39" s="76">
        <v>0</v>
      </c>
      <c r="W39" s="76">
        <v>312800.40000000002</v>
      </c>
      <c r="X39" s="76">
        <v>0</v>
      </c>
      <c r="Y39" s="76">
        <v>0</v>
      </c>
      <c r="Z39" s="76">
        <f t="shared" ref="Z39" si="2">SUM(H39:Y39)</f>
        <v>1798880.4</v>
      </c>
    </row>
    <row r="40" spans="2:26" ht="16.2" customHeight="1" x14ac:dyDescent="0.35">
      <c r="B40" s="19" t="s">
        <v>2188</v>
      </c>
      <c r="C40" s="58" t="s">
        <v>2052</v>
      </c>
      <c r="D40" s="59" t="s">
        <v>1989</v>
      </c>
      <c r="E40" s="19"/>
      <c r="F40" s="58" t="s">
        <v>2022</v>
      </c>
      <c r="G40" s="82" t="s">
        <v>2190</v>
      </c>
      <c r="H40" s="76">
        <v>0</v>
      </c>
      <c r="I40" s="76">
        <v>0</v>
      </c>
      <c r="J40" s="76">
        <v>0</v>
      </c>
      <c r="K40" s="76">
        <v>0</v>
      </c>
      <c r="L40" s="76">
        <v>0</v>
      </c>
      <c r="M40" s="76">
        <v>290972.09999999998</v>
      </c>
      <c r="N40" s="76">
        <v>0</v>
      </c>
      <c r="O40" s="76">
        <v>0</v>
      </c>
      <c r="P40" s="76">
        <v>0</v>
      </c>
      <c r="Q40" s="76">
        <v>0</v>
      </c>
      <c r="R40" s="76">
        <v>0</v>
      </c>
      <c r="S40" s="150">
        <v>0</v>
      </c>
      <c r="T40" s="76">
        <v>0</v>
      </c>
      <c r="U40" s="76">
        <v>0</v>
      </c>
      <c r="V40" s="76">
        <v>0</v>
      </c>
      <c r="W40" s="76">
        <v>0</v>
      </c>
      <c r="X40" s="76">
        <v>0</v>
      </c>
      <c r="Y40" s="76">
        <v>0</v>
      </c>
      <c r="Z40" s="76">
        <f>SUM(H40:Y40)</f>
        <v>290972.09999999998</v>
      </c>
    </row>
    <row r="41" spans="2:26" ht="36" x14ac:dyDescent="0.35">
      <c r="B41" s="69" t="s">
        <v>2209</v>
      </c>
      <c r="C41" s="59" t="s">
        <v>2052</v>
      </c>
      <c r="D41" s="59" t="s">
        <v>1989</v>
      </c>
      <c r="E41" s="69"/>
      <c r="F41" s="59" t="s">
        <v>2023</v>
      </c>
      <c r="G41" s="82" t="s">
        <v>2210</v>
      </c>
      <c r="H41" s="76">
        <v>0</v>
      </c>
      <c r="I41" s="76">
        <v>0</v>
      </c>
      <c r="J41" s="76">
        <v>0</v>
      </c>
      <c r="K41" s="76">
        <v>0</v>
      </c>
      <c r="L41" s="76">
        <v>0</v>
      </c>
      <c r="M41" s="76">
        <f>'Agricultura familiar'!F19</f>
        <v>1438675.05</v>
      </c>
      <c r="N41" s="76">
        <v>0</v>
      </c>
      <c r="O41" s="76">
        <v>0</v>
      </c>
      <c r="P41" s="76">
        <v>0</v>
      </c>
      <c r="Q41" s="76">
        <v>0</v>
      </c>
      <c r="R41" s="76">
        <v>0</v>
      </c>
      <c r="S41" s="150">
        <v>0</v>
      </c>
      <c r="T41" s="76">
        <v>0</v>
      </c>
      <c r="U41" s="76">
        <v>0</v>
      </c>
      <c r="V41" s="76">
        <v>0</v>
      </c>
      <c r="W41" s="76">
        <v>0</v>
      </c>
      <c r="X41" s="75">
        <f>'Agricultura familiar'!F19</f>
        <v>1438675.05</v>
      </c>
      <c r="Y41" s="76">
        <v>0</v>
      </c>
      <c r="Z41" s="76">
        <f t="shared" si="1"/>
        <v>2877350.1</v>
      </c>
    </row>
    <row r="42" spans="2:26" ht="16.5" customHeight="1" x14ac:dyDescent="0.35">
      <c r="B42" s="19" t="s">
        <v>2211</v>
      </c>
      <c r="C42" s="58" t="s">
        <v>2052</v>
      </c>
      <c r="D42" s="59"/>
      <c r="E42" s="19"/>
      <c r="F42" s="58" t="s">
        <v>2024</v>
      </c>
      <c r="G42" s="82" t="s">
        <v>2213</v>
      </c>
      <c r="H42" s="76">
        <v>0</v>
      </c>
      <c r="I42" s="76">
        <v>0</v>
      </c>
      <c r="J42" s="76">
        <v>0</v>
      </c>
      <c r="K42" s="76">
        <v>0</v>
      </c>
      <c r="L42" s="76">
        <v>0</v>
      </c>
      <c r="M42" s="76">
        <f>'Agricultura familiar'!F20</f>
        <v>0</v>
      </c>
      <c r="N42" s="76">
        <v>0</v>
      </c>
      <c r="O42" s="76">
        <v>0</v>
      </c>
      <c r="P42" s="76">
        <v>0</v>
      </c>
      <c r="Q42" s="76">
        <v>0</v>
      </c>
      <c r="R42" s="76">
        <v>0</v>
      </c>
      <c r="S42" s="150">
        <v>0</v>
      </c>
      <c r="T42" s="76">
        <v>0</v>
      </c>
      <c r="U42" s="76">
        <v>0</v>
      </c>
      <c r="V42" s="76">
        <v>0</v>
      </c>
      <c r="W42" s="76">
        <v>0</v>
      </c>
      <c r="X42" s="75">
        <f>1001.3+2107.34+3880.34+1220.3+2852.05+2107.34+2863.61+1680.84</f>
        <v>17713.120000000003</v>
      </c>
      <c r="Y42" s="76">
        <v>0</v>
      </c>
      <c r="Z42" s="76">
        <f t="shared" si="1"/>
        <v>17713.120000000003</v>
      </c>
    </row>
    <row r="43" spans="2:26" ht="36" x14ac:dyDescent="0.35">
      <c r="B43" s="69" t="s">
        <v>2212</v>
      </c>
      <c r="C43" s="59" t="s">
        <v>2052</v>
      </c>
      <c r="D43" s="59" t="s">
        <v>1988</v>
      </c>
      <c r="E43" s="69"/>
      <c r="F43" s="59" t="s">
        <v>2022</v>
      </c>
      <c r="G43" s="82" t="s">
        <v>2214</v>
      </c>
      <c r="H43" s="76">
        <v>0</v>
      </c>
      <c r="I43" s="76">
        <v>0</v>
      </c>
      <c r="J43" s="76">
        <v>0</v>
      </c>
      <c r="K43" s="76">
        <v>0</v>
      </c>
      <c r="L43" s="76">
        <v>0</v>
      </c>
      <c r="M43" s="150">
        <f>459953.33+640128.7</f>
        <v>1100082.03</v>
      </c>
      <c r="N43" s="76">
        <v>0</v>
      </c>
      <c r="O43" s="76">
        <v>0</v>
      </c>
      <c r="P43" s="76">
        <v>0</v>
      </c>
      <c r="Q43" s="76">
        <v>0</v>
      </c>
      <c r="R43" s="76">
        <v>0</v>
      </c>
      <c r="S43" s="150">
        <v>0</v>
      </c>
      <c r="T43" s="76">
        <v>0</v>
      </c>
      <c r="U43" s="76">
        <v>0</v>
      </c>
      <c r="V43" s="76">
        <v>0</v>
      </c>
      <c r="W43" s="76">
        <v>0</v>
      </c>
      <c r="X43" s="75">
        <v>0</v>
      </c>
      <c r="Y43" s="76">
        <v>0</v>
      </c>
      <c r="Z43" s="76">
        <f t="shared" si="1"/>
        <v>1100082.03</v>
      </c>
    </row>
    <row r="44" spans="2:26" ht="16.5" customHeight="1" x14ac:dyDescent="0.35">
      <c r="B44" s="19" t="s">
        <v>2215</v>
      </c>
      <c r="C44" s="58" t="s">
        <v>2052</v>
      </c>
      <c r="D44" s="59" t="s">
        <v>1990</v>
      </c>
      <c r="E44" s="19"/>
      <c r="F44" s="58" t="s">
        <v>2022</v>
      </c>
      <c r="G44" s="19" t="s">
        <v>2216</v>
      </c>
      <c r="H44" s="76">
        <v>0</v>
      </c>
      <c r="I44" s="76">
        <v>0</v>
      </c>
      <c r="J44" s="76">
        <v>0</v>
      </c>
      <c r="K44" s="76">
        <v>0</v>
      </c>
      <c r="L44" s="76">
        <v>0</v>
      </c>
      <c r="M44" s="76">
        <f>'Agricultura familiar'!F22</f>
        <v>0</v>
      </c>
      <c r="N44" s="76">
        <v>0</v>
      </c>
      <c r="O44" s="76">
        <v>0</v>
      </c>
      <c r="P44" s="76">
        <v>0</v>
      </c>
      <c r="Q44" s="76">
        <v>0</v>
      </c>
      <c r="R44" s="76">
        <v>0</v>
      </c>
      <c r="S44" s="150">
        <v>0</v>
      </c>
      <c r="T44" s="76">
        <v>0</v>
      </c>
      <c r="U44" s="76">
        <v>0</v>
      </c>
      <c r="V44" s="76">
        <v>0</v>
      </c>
      <c r="W44" s="76">
        <v>0</v>
      </c>
      <c r="X44" s="75">
        <v>8960</v>
      </c>
      <c r="Y44" s="76">
        <v>0</v>
      </c>
      <c r="Z44" s="76">
        <f t="shared" si="1"/>
        <v>8960</v>
      </c>
    </row>
    <row r="45" spans="2:26" ht="18" x14ac:dyDescent="0.35">
      <c r="B45" s="19" t="s">
        <v>2217</v>
      </c>
      <c r="C45" s="58" t="s">
        <v>2052</v>
      </c>
      <c r="D45" s="59" t="s">
        <v>1990</v>
      </c>
      <c r="E45" s="19"/>
      <c r="F45" s="58" t="s">
        <v>2022</v>
      </c>
      <c r="G45" s="19" t="s">
        <v>2218</v>
      </c>
      <c r="H45" s="76">
        <v>0</v>
      </c>
      <c r="I45" s="76">
        <v>0</v>
      </c>
      <c r="J45" s="76">
        <v>0</v>
      </c>
      <c r="K45" s="76">
        <v>0</v>
      </c>
      <c r="L45" s="76">
        <v>0</v>
      </c>
      <c r="M45" s="76">
        <f>'Agricultura familiar'!F23</f>
        <v>0</v>
      </c>
      <c r="N45" s="76">
        <v>0</v>
      </c>
      <c r="O45" s="76">
        <v>0</v>
      </c>
      <c r="P45" s="76">
        <v>0</v>
      </c>
      <c r="Q45" s="76">
        <v>0</v>
      </c>
      <c r="R45" s="76">
        <v>0</v>
      </c>
      <c r="S45" s="150">
        <v>0</v>
      </c>
      <c r="T45" s="76">
        <v>0</v>
      </c>
      <c r="U45" s="76">
        <v>0</v>
      </c>
      <c r="V45" s="76">
        <v>0</v>
      </c>
      <c r="W45" s="76">
        <v>0</v>
      </c>
      <c r="X45" s="75">
        <v>56398.5</v>
      </c>
      <c r="Y45" s="76">
        <v>0</v>
      </c>
      <c r="Z45" s="76">
        <f t="shared" si="1"/>
        <v>56398.5</v>
      </c>
    </row>
    <row r="46" spans="2:26" ht="36" x14ac:dyDescent="0.35">
      <c r="B46" s="69" t="s">
        <v>2220</v>
      </c>
      <c r="C46" s="59" t="s">
        <v>1986</v>
      </c>
      <c r="D46" s="59" t="s">
        <v>1989</v>
      </c>
      <c r="E46" s="19"/>
      <c r="F46" s="58" t="s">
        <v>2022</v>
      </c>
      <c r="G46" s="82" t="s">
        <v>2219</v>
      </c>
      <c r="H46" s="76">
        <v>0</v>
      </c>
      <c r="I46" s="76">
        <v>0</v>
      </c>
      <c r="J46" s="76">
        <v>0</v>
      </c>
      <c r="K46" s="76">
        <v>0</v>
      </c>
      <c r="L46" s="76">
        <v>0</v>
      </c>
      <c r="M46" s="76">
        <f>'Agricultura familiar'!F24</f>
        <v>0</v>
      </c>
      <c r="N46" s="76">
        <v>0</v>
      </c>
      <c r="O46" s="76">
        <v>0</v>
      </c>
      <c r="P46" s="76">
        <v>0</v>
      </c>
      <c r="Q46" s="76">
        <v>0</v>
      </c>
      <c r="R46" s="76">
        <v>0</v>
      </c>
      <c r="S46" s="150">
        <v>0</v>
      </c>
      <c r="T46" s="76">
        <v>0</v>
      </c>
      <c r="U46" s="76">
        <v>0</v>
      </c>
      <c r="V46" s="76">
        <v>0</v>
      </c>
      <c r="W46" s="76">
        <v>0</v>
      </c>
      <c r="X46" s="75">
        <f>Inst.Musicais!G9</f>
        <v>49970</v>
      </c>
      <c r="Y46" s="76">
        <v>0</v>
      </c>
      <c r="Z46" s="76">
        <f t="shared" si="1"/>
        <v>49970</v>
      </c>
    </row>
    <row r="47" spans="2:26" ht="16.5" customHeight="1" x14ac:dyDescent="0.35">
      <c r="B47" s="19" t="s">
        <v>2227</v>
      </c>
      <c r="C47" s="58" t="s">
        <v>2052</v>
      </c>
      <c r="D47" s="59" t="s">
        <v>1989</v>
      </c>
      <c r="E47" s="19"/>
      <c r="F47" s="58" t="s">
        <v>2022</v>
      </c>
      <c r="G47" s="19" t="s">
        <v>2228</v>
      </c>
      <c r="H47" s="76">
        <v>0</v>
      </c>
      <c r="I47" s="76">
        <v>0</v>
      </c>
      <c r="J47" s="76">
        <v>0</v>
      </c>
      <c r="K47" s="76">
        <v>0</v>
      </c>
      <c r="L47" s="76">
        <v>0</v>
      </c>
      <c r="M47" s="76">
        <f>'Agricultura familiar'!F25</f>
        <v>0</v>
      </c>
      <c r="N47" s="76">
        <v>0</v>
      </c>
      <c r="O47" s="76">
        <v>0</v>
      </c>
      <c r="P47" s="76">
        <v>0</v>
      </c>
      <c r="Q47" s="76">
        <v>0</v>
      </c>
      <c r="R47" s="76">
        <v>0</v>
      </c>
      <c r="S47" s="150">
        <v>0</v>
      </c>
      <c r="T47" s="76">
        <v>0</v>
      </c>
      <c r="U47" s="76">
        <v>0</v>
      </c>
      <c r="V47" s="76">
        <v>0</v>
      </c>
      <c r="W47" s="76">
        <v>0</v>
      </c>
      <c r="X47" s="75">
        <f>4050+8100</f>
        <v>12150</v>
      </c>
      <c r="Y47" s="76">
        <v>0</v>
      </c>
      <c r="Z47" s="76">
        <f t="shared" si="1"/>
        <v>12150</v>
      </c>
    </row>
    <row r="48" spans="2:26" ht="36" x14ac:dyDescent="0.35">
      <c r="B48" s="69" t="s">
        <v>2229</v>
      </c>
      <c r="C48" s="59" t="s">
        <v>2052</v>
      </c>
      <c r="D48" s="59" t="s">
        <v>1990</v>
      </c>
      <c r="E48" s="19"/>
      <c r="F48" s="58" t="s">
        <v>2022</v>
      </c>
      <c r="G48" s="82" t="s">
        <v>2230</v>
      </c>
      <c r="H48" s="76">
        <v>0</v>
      </c>
      <c r="I48" s="76">
        <v>0</v>
      </c>
      <c r="J48" s="76">
        <v>0</v>
      </c>
      <c r="K48" s="76">
        <v>0</v>
      </c>
      <c r="L48" s="76">
        <v>0</v>
      </c>
      <c r="M48" s="76">
        <f>'Agricultura familiar'!F26</f>
        <v>0</v>
      </c>
      <c r="N48" s="76">
        <v>0</v>
      </c>
      <c r="O48" s="76">
        <v>0</v>
      </c>
      <c r="P48" s="76">
        <v>0</v>
      </c>
      <c r="Q48" s="76">
        <v>0</v>
      </c>
      <c r="R48" s="76">
        <v>0</v>
      </c>
      <c r="S48" s="150">
        <v>0</v>
      </c>
      <c r="T48" s="76">
        <v>0</v>
      </c>
      <c r="U48" s="76">
        <v>0</v>
      </c>
      <c r="V48" s="76">
        <v>0</v>
      </c>
      <c r="W48" s="76">
        <v>0</v>
      </c>
      <c r="X48" s="75">
        <v>57600</v>
      </c>
      <c r="Y48" s="76">
        <v>0</v>
      </c>
      <c r="Z48" s="76">
        <f t="shared" si="1"/>
        <v>57600</v>
      </c>
    </row>
    <row r="49" spans="2:26" ht="54" x14ac:dyDescent="0.35">
      <c r="B49" s="69" t="s">
        <v>2231</v>
      </c>
      <c r="C49" s="59" t="s">
        <v>2052</v>
      </c>
      <c r="D49" s="59" t="s">
        <v>1989</v>
      </c>
      <c r="E49" s="19"/>
      <c r="F49" s="59" t="s">
        <v>2022</v>
      </c>
      <c r="G49" s="82" t="s">
        <v>2232</v>
      </c>
      <c r="H49" s="76">
        <v>0</v>
      </c>
      <c r="I49" s="76">
        <v>0</v>
      </c>
      <c r="J49" s="76">
        <v>0</v>
      </c>
      <c r="K49" s="76">
        <v>0</v>
      </c>
      <c r="L49" s="76">
        <v>0</v>
      </c>
      <c r="M49" s="76">
        <f>'Agricultura familiar'!F27</f>
        <v>0</v>
      </c>
      <c r="N49" s="76">
        <v>0</v>
      </c>
      <c r="O49" s="76">
        <v>0</v>
      </c>
      <c r="P49" s="76">
        <v>0</v>
      </c>
      <c r="Q49" s="76">
        <v>0</v>
      </c>
      <c r="R49" s="76">
        <v>0</v>
      </c>
      <c r="S49" s="150">
        <v>0</v>
      </c>
      <c r="T49" s="76">
        <v>0</v>
      </c>
      <c r="U49" s="76">
        <v>0</v>
      </c>
      <c r="V49" s="76">
        <v>0</v>
      </c>
      <c r="W49" s="76">
        <v>0</v>
      </c>
      <c r="X49" s="75">
        <f>5700+78600</f>
        <v>84300</v>
      </c>
      <c r="Y49" s="76">
        <v>0</v>
      </c>
      <c r="Z49" s="76">
        <f t="shared" si="1"/>
        <v>84300</v>
      </c>
    </row>
    <row r="50" spans="2:26" ht="18" customHeight="1" x14ac:dyDescent="0.35">
      <c r="B50" s="19" t="s">
        <v>2233</v>
      </c>
      <c r="C50" s="58" t="s">
        <v>2052</v>
      </c>
      <c r="D50" s="59"/>
      <c r="E50" s="19"/>
      <c r="F50" s="58" t="s">
        <v>2024</v>
      </c>
      <c r="G50" s="19" t="s">
        <v>2234</v>
      </c>
      <c r="H50" s="76">
        <v>0</v>
      </c>
      <c r="I50" s="76">
        <v>0</v>
      </c>
      <c r="J50" s="76">
        <v>0</v>
      </c>
      <c r="K50" s="76">
        <v>0</v>
      </c>
      <c r="L50" s="76">
        <v>0</v>
      </c>
      <c r="M50" s="76">
        <v>0</v>
      </c>
      <c r="N50" s="76">
        <v>0</v>
      </c>
      <c r="O50" s="76">
        <v>0</v>
      </c>
      <c r="P50" s="76">
        <v>0</v>
      </c>
      <c r="Q50" s="76">
        <v>0</v>
      </c>
      <c r="R50" s="76">
        <v>0</v>
      </c>
      <c r="S50" s="76">
        <v>0</v>
      </c>
      <c r="T50" s="76">
        <v>0</v>
      </c>
      <c r="U50" s="76">
        <v>0</v>
      </c>
      <c r="V50" s="76">
        <v>0</v>
      </c>
      <c r="W50" s="76">
        <v>0</v>
      </c>
      <c r="X50" s="75">
        <v>15300</v>
      </c>
      <c r="Y50" s="76">
        <v>0</v>
      </c>
      <c r="Z50" s="76">
        <f t="shared" si="1"/>
        <v>15300</v>
      </c>
    </row>
    <row r="51" spans="2:26" ht="18" customHeight="1" x14ac:dyDescent="0.35">
      <c r="B51" s="19" t="s">
        <v>2235</v>
      </c>
      <c r="C51" s="58" t="s">
        <v>1986</v>
      </c>
      <c r="D51" s="59" t="s">
        <v>1989</v>
      </c>
      <c r="E51" s="19"/>
      <c r="F51" s="58" t="s">
        <v>2022</v>
      </c>
      <c r="G51" s="19" t="s">
        <v>4105</v>
      </c>
      <c r="H51" s="76">
        <v>0</v>
      </c>
      <c r="I51" s="76">
        <v>0</v>
      </c>
      <c r="J51" s="76">
        <v>0</v>
      </c>
      <c r="K51" s="76">
        <v>0</v>
      </c>
      <c r="L51" s="76">
        <v>0</v>
      </c>
      <c r="M51" s="76">
        <v>0</v>
      </c>
      <c r="N51" s="76">
        <v>0</v>
      </c>
      <c r="O51" s="76">
        <v>0</v>
      </c>
      <c r="P51" s="76">
        <v>0</v>
      </c>
      <c r="Q51" s="76">
        <v>0</v>
      </c>
      <c r="R51" s="76">
        <v>0</v>
      </c>
      <c r="S51" s="76">
        <v>0</v>
      </c>
      <c r="T51" s="76">
        <v>0</v>
      </c>
      <c r="U51" s="76">
        <v>0</v>
      </c>
      <c r="V51" s="76">
        <v>0</v>
      </c>
      <c r="W51" s="76">
        <v>0</v>
      </c>
      <c r="X51" s="75">
        <f>152781.19+42383.32</f>
        <v>195164.51</v>
      </c>
      <c r="Y51" s="76">
        <v>0</v>
      </c>
      <c r="Z51" s="76">
        <f>SUM(H51:Y51)</f>
        <v>195164.51</v>
      </c>
    </row>
    <row r="52" spans="2:26" ht="18" customHeight="1" x14ac:dyDescent="0.35">
      <c r="B52" s="19" t="s">
        <v>2243</v>
      </c>
      <c r="C52" s="58" t="s">
        <v>1986</v>
      </c>
      <c r="D52" s="59" t="s">
        <v>1989</v>
      </c>
      <c r="E52" s="19"/>
      <c r="F52" s="58" t="s">
        <v>2023</v>
      </c>
      <c r="G52" s="19" t="s">
        <v>2244</v>
      </c>
      <c r="H52" s="76">
        <v>0</v>
      </c>
      <c r="I52" s="76">
        <v>0</v>
      </c>
      <c r="J52" s="76">
        <v>0</v>
      </c>
      <c r="K52" s="76">
        <v>0</v>
      </c>
      <c r="L52" s="76">
        <v>0</v>
      </c>
      <c r="M52" s="76">
        <v>0</v>
      </c>
      <c r="N52" s="76">
        <v>0</v>
      </c>
      <c r="O52" s="76">
        <v>0</v>
      </c>
      <c r="P52" s="76">
        <v>0</v>
      </c>
      <c r="Q52" s="76">
        <v>0</v>
      </c>
      <c r="R52" s="76">
        <v>0</v>
      </c>
      <c r="S52" s="76">
        <v>0</v>
      </c>
      <c r="T52" s="76">
        <v>0</v>
      </c>
      <c r="U52" s="76">
        <v>0</v>
      </c>
      <c r="V52" s="76">
        <v>0</v>
      </c>
      <c r="W52" s="76">
        <v>0</v>
      </c>
      <c r="X52" s="75">
        <f>363049.2+44688</f>
        <v>407737.2</v>
      </c>
      <c r="Y52" s="76">
        <v>0</v>
      </c>
      <c r="Z52" s="76">
        <f t="shared" si="1"/>
        <v>407737.2</v>
      </c>
    </row>
    <row r="53" spans="2:26" ht="18" customHeight="1" x14ac:dyDescent="0.35">
      <c r="B53" s="19" t="s">
        <v>2245</v>
      </c>
      <c r="C53" s="58" t="s">
        <v>1986</v>
      </c>
      <c r="D53" s="59" t="s">
        <v>1989</v>
      </c>
      <c r="E53" s="19"/>
      <c r="F53" s="58" t="s">
        <v>2023</v>
      </c>
      <c r="G53" s="19" t="s">
        <v>2246</v>
      </c>
      <c r="H53" s="76">
        <v>0</v>
      </c>
      <c r="I53" s="76">
        <v>0</v>
      </c>
      <c r="J53" s="76">
        <v>0</v>
      </c>
      <c r="K53" s="76">
        <v>0</v>
      </c>
      <c r="L53" s="76">
        <v>0</v>
      </c>
      <c r="M53" s="76">
        <v>0</v>
      </c>
      <c r="N53" s="76">
        <v>0</v>
      </c>
      <c r="O53" s="76">
        <v>0</v>
      </c>
      <c r="P53" s="76">
        <v>0</v>
      </c>
      <c r="Q53" s="76">
        <v>0</v>
      </c>
      <c r="R53" s="76">
        <v>0</v>
      </c>
      <c r="S53" s="76">
        <v>0</v>
      </c>
      <c r="T53" s="76">
        <v>0</v>
      </c>
      <c r="U53" s="76">
        <v>0</v>
      </c>
      <c r="V53" s="76">
        <v>0</v>
      </c>
      <c r="W53" s="76">
        <v>0</v>
      </c>
      <c r="X53" s="75">
        <v>2855655.8799999994</v>
      </c>
      <c r="Y53" s="76">
        <v>0</v>
      </c>
      <c r="Z53" s="76">
        <f t="shared" si="1"/>
        <v>2855655.8799999994</v>
      </c>
    </row>
    <row r="54" spans="2:26" ht="36" x14ac:dyDescent="0.35">
      <c r="B54" s="69" t="s">
        <v>2248</v>
      </c>
      <c r="C54" s="59" t="s">
        <v>1986</v>
      </c>
      <c r="D54" s="59" t="s">
        <v>1989</v>
      </c>
      <c r="E54" s="69"/>
      <c r="F54" s="59" t="s">
        <v>2023</v>
      </c>
      <c r="G54" s="82" t="s">
        <v>2254</v>
      </c>
      <c r="H54" s="76">
        <v>0</v>
      </c>
      <c r="I54" s="76">
        <v>0</v>
      </c>
      <c r="J54" s="76">
        <v>0</v>
      </c>
      <c r="K54" s="76">
        <v>0</v>
      </c>
      <c r="L54" s="76">
        <v>0</v>
      </c>
      <c r="M54" s="76">
        <v>0</v>
      </c>
      <c r="N54" s="76">
        <v>0</v>
      </c>
      <c r="O54" s="76">
        <v>0</v>
      </c>
      <c r="P54" s="76">
        <v>0</v>
      </c>
      <c r="Q54" s="76">
        <v>0</v>
      </c>
      <c r="R54" s="76">
        <v>0</v>
      </c>
      <c r="S54" s="76">
        <v>0</v>
      </c>
      <c r="T54" s="76">
        <v>0</v>
      </c>
      <c r="U54" s="76">
        <v>0</v>
      </c>
      <c r="V54" s="76">
        <v>0</v>
      </c>
      <c r="W54" s="76">
        <v>0</v>
      </c>
      <c r="X54" s="75">
        <v>1120000</v>
      </c>
      <c r="Y54" s="76">
        <v>0</v>
      </c>
      <c r="Z54" s="76">
        <f t="shared" si="1"/>
        <v>1120000</v>
      </c>
    </row>
    <row r="55" spans="2:26" ht="36" x14ac:dyDescent="0.35">
      <c r="B55" s="69" t="s">
        <v>2256</v>
      </c>
      <c r="C55" s="59" t="s">
        <v>2052</v>
      </c>
      <c r="D55" s="59" t="s">
        <v>1988</v>
      </c>
      <c r="E55" s="19" t="s">
        <v>2258</v>
      </c>
      <c r="F55" s="59" t="s">
        <v>2023</v>
      </c>
      <c r="G55" s="82" t="s">
        <v>2257</v>
      </c>
      <c r="H55" s="76">
        <v>0</v>
      </c>
      <c r="I55" s="76">
        <v>0</v>
      </c>
      <c r="J55" s="76">
        <v>0</v>
      </c>
      <c r="K55" s="76">
        <v>0</v>
      </c>
      <c r="L55" s="76">
        <v>0</v>
      </c>
      <c r="M55" s="76">
        <v>0</v>
      </c>
      <c r="N55" s="76">
        <v>0</v>
      </c>
      <c r="O55" s="76">
        <v>0</v>
      </c>
      <c r="P55" s="76">
        <v>0</v>
      </c>
      <c r="Q55" s="76">
        <v>0</v>
      </c>
      <c r="R55" s="76">
        <v>0</v>
      </c>
      <c r="S55" s="76">
        <v>0</v>
      </c>
      <c r="T55" s="76">
        <v>0</v>
      </c>
      <c r="U55" s="76">
        <v>0</v>
      </c>
      <c r="V55" s="76">
        <v>0</v>
      </c>
      <c r="W55" s="76">
        <v>0</v>
      </c>
      <c r="X55" s="75">
        <v>7999849</v>
      </c>
      <c r="Y55" s="76">
        <v>0</v>
      </c>
      <c r="Z55" s="76">
        <f t="shared" si="1"/>
        <v>7999849</v>
      </c>
    </row>
    <row r="56" spans="2:26" ht="18" customHeight="1" x14ac:dyDescent="0.35">
      <c r="B56" s="19" t="s">
        <v>2260</v>
      </c>
      <c r="C56" s="58" t="s">
        <v>2052</v>
      </c>
      <c r="D56" s="59" t="s">
        <v>1988</v>
      </c>
      <c r="E56" s="19" t="s">
        <v>2258</v>
      </c>
      <c r="F56" s="58" t="s">
        <v>2023</v>
      </c>
      <c r="G56" s="19" t="s">
        <v>2259</v>
      </c>
      <c r="H56" s="76">
        <v>0</v>
      </c>
      <c r="I56" s="76">
        <v>0</v>
      </c>
      <c r="J56" s="76">
        <v>0</v>
      </c>
      <c r="K56" s="76">
        <v>0</v>
      </c>
      <c r="L56" s="76">
        <v>0</v>
      </c>
      <c r="M56" s="76">
        <v>0</v>
      </c>
      <c r="N56" s="76">
        <v>0</v>
      </c>
      <c r="O56" s="76">
        <v>0</v>
      </c>
      <c r="P56" s="76">
        <v>0</v>
      </c>
      <c r="Q56" s="76">
        <v>0</v>
      </c>
      <c r="R56" s="76">
        <v>0</v>
      </c>
      <c r="S56" s="76">
        <v>0</v>
      </c>
      <c r="T56" s="76">
        <v>0</v>
      </c>
      <c r="U56" s="76">
        <v>0</v>
      </c>
      <c r="V56" s="76">
        <v>0</v>
      </c>
      <c r="W56" s="76">
        <v>0</v>
      </c>
      <c r="X56" s="75">
        <v>2450000</v>
      </c>
      <c r="Y56" s="76">
        <v>0</v>
      </c>
      <c r="Z56" s="76">
        <f t="shared" si="1"/>
        <v>2450000</v>
      </c>
    </row>
    <row r="57" spans="2:26" ht="18" customHeight="1" x14ac:dyDescent="0.35">
      <c r="B57" s="19" t="s">
        <v>2261</v>
      </c>
      <c r="C57" s="58" t="s">
        <v>2052</v>
      </c>
      <c r="D57" s="59"/>
      <c r="E57" s="19"/>
      <c r="F57" s="58"/>
      <c r="G57" s="19" t="s">
        <v>2262</v>
      </c>
      <c r="H57" s="76">
        <v>0</v>
      </c>
      <c r="I57" s="76">
        <v>0</v>
      </c>
      <c r="J57" s="76">
        <v>0</v>
      </c>
      <c r="K57" s="76">
        <v>0</v>
      </c>
      <c r="L57" s="76">
        <v>0</v>
      </c>
      <c r="M57" s="76">
        <v>0</v>
      </c>
      <c r="N57" s="76">
        <v>0</v>
      </c>
      <c r="O57" s="76">
        <v>0</v>
      </c>
      <c r="P57" s="76">
        <v>0</v>
      </c>
      <c r="Q57" s="76">
        <v>0</v>
      </c>
      <c r="R57" s="76">
        <v>0</v>
      </c>
      <c r="S57" s="76">
        <v>0</v>
      </c>
      <c r="T57" s="76">
        <v>0</v>
      </c>
      <c r="U57" s="76">
        <v>0</v>
      </c>
      <c r="V57" s="76">
        <v>0</v>
      </c>
      <c r="W57" s="76">
        <v>0</v>
      </c>
      <c r="X57" s="75">
        <v>27000</v>
      </c>
      <c r="Y57" s="76">
        <v>0</v>
      </c>
      <c r="Z57" s="76">
        <f t="shared" si="1"/>
        <v>27000</v>
      </c>
    </row>
    <row r="58" spans="2:26" ht="18" customHeight="1" x14ac:dyDescent="0.35">
      <c r="B58" s="19" t="s">
        <v>2543</v>
      </c>
      <c r="C58" s="58" t="s">
        <v>1986</v>
      </c>
      <c r="D58" s="59" t="s">
        <v>1989</v>
      </c>
      <c r="E58" s="19"/>
      <c r="F58" s="58" t="s">
        <v>2023</v>
      </c>
      <c r="G58" s="19" t="s">
        <v>2544</v>
      </c>
      <c r="H58" s="76">
        <v>0</v>
      </c>
      <c r="I58" s="76">
        <v>0</v>
      </c>
      <c r="J58" s="76">
        <v>0</v>
      </c>
      <c r="K58" s="76">
        <v>0</v>
      </c>
      <c r="L58" s="76">
        <v>0</v>
      </c>
      <c r="M58" s="76">
        <v>0</v>
      </c>
      <c r="N58" s="76">
        <v>0</v>
      </c>
      <c r="O58" s="76">
        <v>0</v>
      </c>
      <c r="P58" s="76">
        <v>0</v>
      </c>
      <c r="Q58" s="76">
        <v>0</v>
      </c>
      <c r="R58" s="76">
        <v>0</v>
      </c>
      <c r="S58" s="76">
        <v>0</v>
      </c>
      <c r="T58" s="76">
        <v>0</v>
      </c>
      <c r="U58" s="76">
        <v>0</v>
      </c>
      <c r="V58" s="76">
        <v>0</v>
      </c>
      <c r="W58" s="76">
        <v>15467.7</v>
      </c>
      <c r="X58" s="75">
        <v>0</v>
      </c>
      <c r="Y58" s="76">
        <v>0</v>
      </c>
      <c r="Z58" s="76">
        <f t="shared" si="1"/>
        <v>15467.7</v>
      </c>
    </row>
    <row r="59" spans="2:26" ht="18" customHeight="1" x14ac:dyDescent="0.35">
      <c r="B59" s="19" t="s">
        <v>2561</v>
      </c>
      <c r="C59" s="58" t="s">
        <v>1986</v>
      </c>
      <c r="D59" s="59" t="s">
        <v>1989</v>
      </c>
      <c r="E59" s="19"/>
      <c r="F59" s="58" t="s">
        <v>2023</v>
      </c>
      <c r="G59" s="19" t="s">
        <v>2545</v>
      </c>
      <c r="H59" s="76">
        <v>0</v>
      </c>
      <c r="I59" s="76">
        <v>0</v>
      </c>
      <c r="J59" s="76">
        <v>0</v>
      </c>
      <c r="K59" s="76">
        <v>0</v>
      </c>
      <c r="L59" s="76">
        <v>0</v>
      </c>
      <c r="M59" s="76">
        <v>0</v>
      </c>
      <c r="N59" s="76">
        <v>0</v>
      </c>
      <c r="O59" s="76">
        <v>0</v>
      </c>
      <c r="P59" s="76">
        <v>0</v>
      </c>
      <c r="Q59" s="76">
        <v>0</v>
      </c>
      <c r="R59" s="76">
        <v>0</v>
      </c>
      <c r="S59" s="76">
        <v>0</v>
      </c>
      <c r="T59" s="76">
        <v>0</v>
      </c>
      <c r="U59" s="76">
        <v>0</v>
      </c>
      <c r="V59" s="76">
        <v>0</v>
      </c>
      <c r="W59" s="76">
        <v>326499.59999999998</v>
      </c>
      <c r="X59" s="75">
        <v>0</v>
      </c>
      <c r="Y59" s="76">
        <v>0</v>
      </c>
      <c r="Z59" s="76">
        <f t="shared" si="1"/>
        <v>326499.59999999998</v>
      </c>
    </row>
    <row r="60" spans="2:26" ht="36" x14ac:dyDescent="0.35">
      <c r="B60" s="69" t="s">
        <v>2546</v>
      </c>
      <c r="C60" s="59" t="s">
        <v>1986</v>
      </c>
      <c r="D60" s="59" t="s">
        <v>1989</v>
      </c>
      <c r="E60" s="69"/>
      <c r="F60" s="59" t="s">
        <v>2023</v>
      </c>
      <c r="G60" s="82" t="s">
        <v>2551</v>
      </c>
      <c r="H60" s="76">
        <v>0</v>
      </c>
      <c r="I60" s="76">
        <v>0</v>
      </c>
      <c r="J60" s="76">
        <v>0</v>
      </c>
      <c r="K60" s="76">
        <v>0</v>
      </c>
      <c r="L60" s="76">
        <v>0</v>
      </c>
      <c r="M60" s="76">
        <v>0</v>
      </c>
      <c r="N60" s="76">
        <v>0</v>
      </c>
      <c r="O60" s="76">
        <v>0</v>
      </c>
      <c r="P60" s="76">
        <v>0</v>
      </c>
      <c r="Q60" s="76">
        <v>0</v>
      </c>
      <c r="R60" s="76">
        <v>0</v>
      </c>
      <c r="S60" s="76">
        <v>0</v>
      </c>
      <c r="T60" s="76">
        <v>0</v>
      </c>
      <c r="U60" s="76">
        <v>0</v>
      </c>
      <c r="V60" s="76">
        <v>0</v>
      </c>
      <c r="W60" s="94">
        <v>1041635</v>
      </c>
      <c r="X60" s="75">
        <v>0</v>
      </c>
      <c r="Y60" s="76">
        <v>0</v>
      </c>
      <c r="Z60" s="76">
        <f t="shared" si="1"/>
        <v>1041635</v>
      </c>
    </row>
    <row r="61" spans="2:26" ht="54" x14ac:dyDescent="0.35">
      <c r="B61" s="69" t="s">
        <v>2559</v>
      </c>
      <c r="C61" s="59" t="s">
        <v>2052</v>
      </c>
      <c r="D61" s="59" t="s">
        <v>1989</v>
      </c>
      <c r="E61" s="69"/>
      <c r="F61" s="59" t="s">
        <v>2023</v>
      </c>
      <c r="G61" s="82" t="s">
        <v>2560</v>
      </c>
      <c r="H61" s="76">
        <v>0</v>
      </c>
      <c r="I61" s="76">
        <v>0</v>
      </c>
      <c r="J61" s="76">
        <v>0</v>
      </c>
      <c r="K61" s="76">
        <v>0</v>
      </c>
      <c r="L61" s="76">
        <v>0</v>
      </c>
      <c r="M61" s="76">
        <v>0</v>
      </c>
      <c r="N61" s="76">
        <v>0</v>
      </c>
      <c r="O61" s="76">
        <v>0</v>
      </c>
      <c r="P61" s="76">
        <v>0</v>
      </c>
      <c r="Q61" s="76">
        <v>0</v>
      </c>
      <c r="R61" s="76">
        <v>0</v>
      </c>
      <c r="S61" s="76">
        <v>0</v>
      </c>
      <c r="T61" s="76">
        <v>0</v>
      </c>
      <c r="U61" s="76">
        <v>0</v>
      </c>
      <c r="V61" s="76">
        <v>0</v>
      </c>
      <c r="W61" s="76">
        <v>371800</v>
      </c>
      <c r="X61" s="75">
        <v>0</v>
      </c>
      <c r="Y61" s="76">
        <v>0</v>
      </c>
      <c r="Z61" s="76">
        <f t="shared" si="1"/>
        <v>371800</v>
      </c>
    </row>
    <row r="62" spans="2:26" ht="40.200000000000003" customHeight="1" x14ac:dyDescent="0.35">
      <c r="B62" s="69" t="s">
        <v>2626</v>
      </c>
      <c r="C62" s="59" t="s">
        <v>1986</v>
      </c>
      <c r="D62" s="59" t="s">
        <v>1989</v>
      </c>
      <c r="E62" s="69"/>
      <c r="F62" s="59" t="s">
        <v>2023</v>
      </c>
      <c r="G62" s="82" t="s">
        <v>2627</v>
      </c>
      <c r="H62" s="76">
        <v>0</v>
      </c>
      <c r="I62" s="76">
        <v>0</v>
      </c>
      <c r="J62" s="76">
        <v>0</v>
      </c>
      <c r="K62" s="76">
        <v>0</v>
      </c>
      <c r="L62" s="76">
        <v>0</v>
      </c>
      <c r="M62" s="76">
        <v>0</v>
      </c>
      <c r="N62" s="76">
        <v>0</v>
      </c>
      <c r="O62" s="76">
        <v>0</v>
      </c>
      <c r="P62" s="76">
        <v>0</v>
      </c>
      <c r="Q62" s="76">
        <v>0</v>
      </c>
      <c r="R62" s="76">
        <v>0</v>
      </c>
      <c r="S62" s="76">
        <v>0</v>
      </c>
      <c r="T62" s="76">
        <v>0</v>
      </c>
      <c r="U62" s="76">
        <v>0</v>
      </c>
      <c r="V62" s="76">
        <v>0</v>
      </c>
      <c r="W62" s="76">
        <v>102012.28</v>
      </c>
      <c r="X62" s="75">
        <v>0</v>
      </c>
      <c r="Y62" s="76">
        <v>0</v>
      </c>
      <c r="Z62" s="76">
        <f t="shared" si="1"/>
        <v>102012.28</v>
      </c>
    </row>
    <row r="63" spans="2:26" ht="36" x14ac:dyDescent="0.35">
      <c r="B63" s="69" t="s">
        <v>2884</v>
      </c>
      <c r="C63" s="59" t="s">
        <v>1986</v>
      </c>
      <c r="D63" s="59" t="s">
        <v>1989</v>
      </c>
      <c r="E63" s="69"/>
      <c r="F63" s="59" t="s">
        <v>2023</v>
      </c>
      <c r="G63" s="82" t="s">
        <v>2885</v>
      </c>
      <c r="H63" s="76">
        <v>0</v>
      </c>
      <c r="I63" s="76">
        <v>0</v>
      </c>
      <c r="J63" s="76">
        <v>0</v>
      </c>
      <c r="K63" s="76">
        <v>0</v>
      </c>
      <c r="L63" s="76">
        <v>0</v>
      </c>
      <c r="M63" s="76">
        <v>0</v>
      </c>
      <c r="N63" s="76">
        <v>0</v>
      </c>
      <c r="O63" s="76">
        <v>0</v>
      </c>
      <c r="P63" s="76">
        <v>0</v>
      </c>
      <c r="Q63" s="76">
        <v>0</v>
      </c>
      <c r="R63" s="76">
        <v>0</v>
      </c>
      <c r="S63" s="76">
        <v>0</v>
      </c>
      <c r="T63" s="76">
        <v>0</v>
      </c>
      <c r="U63" s="76">
        <v>0</v>
      </c>
      <c r="V63" s="76">
        <v>0</v>
      </c>
      <c r="W63" s="94">
        <v>1501428.8199999996</v>
      </c>
      <c r="X63" s="75">
        <v>0</v>
      </c>
      <c r="Y63" s="76">
        <v>0</v>
      </c>
      <c r="Z63" s="76">
        <f t="shared" si="1"/>
        <v>1501428.8199999996</v>
      </c>
    </row>
    <row r="64" spans="2:26" ht="36" x14ac:dyDescent="0.35">
      <c r="B64" s="69" t="s">
        <v>2969</v>
      </c>
      <c r="C64" s="59" t="s">
        <v>1986</v>
      </c>
      <c r="D64" s="59" t="s">
        <v>1989</v>
      </c>
      <c r="E64" s="69"/>
      <c r="F64" s="59" t="s">
        <v>2023</v>
      </c>
      <c r="G64" s="82" t="s">
        <v>2970</v>
      </c>
      <c r="H64" s="76">
        <v>0</v>
      </c>
      <c r="I64" s="76">
        <v>0</v>
      </c>
      <c r="J64" s="76">
        <v>0</v>
      </c>
      <c r="K64" s="76">
        <v>0</v>
      </c>
      <c r="L64" s="76">
        <v>0</v>
      </c>
      <c r="M64" s="76">
        <v>0</v>
      </c>
      <c r="N64" s="76">
        <v>0</v>
      </c>
      <c r="O64" s="76">
        <v>0</v>
      </c>
      <c r="P64" s="76">
        <v>0</v>
      </c>
      <c r="Q64" s="76">
        <v>0</v>
      </c>
      <c r="R64" s="76">
        <v>0</v>
      </c>
      <c r="S64" s="76">
        <v>0</v>
      </c>
      <c r="T64" s="76">
        <v>0</v>
      </c>
      <c r="U64" s="76">
        <v>0</v>
      </c>
      <c r="V64" s="76">
        <v>0</v>
      </c>
      <c r="W64" s="94">
        <v>346794.10000000003</v>
      </c>
      <c r="X64" s="75">
        <v>0</v>
      </c>
      <c r="Y64" s="76">
        <v>0</v>
      </c>
      <c r="Z64" s="76">
        <f t="shared" si="1"/>
        <v>346794.10000000003</v>
      </c>
    </row>
    <row r="65" spans="2:26" ht="36" x14ac:dyDescent="0.35">
      <c r="B65" s="69" t="s">
        <v>2974</v>
      </c>
      <c r="C65" s="59" t="s">
        <v>2052</v>
      </c>
      <c r="D65" s="59" t="s">
        <v>1988</v>
      </c>
      <c r="E65" s="69"/>
      <c r="F65" s="59" t="s">
        <v>2022</v>
      </c>
      <c r="G65" s="82" t="s">
        <v>2975</v>
      </c>
      <c r="H65" s="76">
        <v>0</v>
      </c>
      <c r="I65" s="76">
        <v>0</v>
      </c>
      <c r="J65" s="76">
        <v>0</v>
      </c>
      <c r="K65" s="76">
        <v>0</v>
      </c>
      <c r="L65" s="76">
        <v>0</v>
      </c>
      <c r="M65" s="76">
        <v>0</v>
      </c>
      <c r="N65" s="76">
        <v>0</v>
      </c>
      <c r="O65" s="76">
        <v>0</v>
      </c>
      <c r="P65" s="76">
        <v>0</v>
      </c>
      <c r="Q65" s="76">
        <v>0</v>
      </c>
      <c r="R65" s="76">
        <v>0</v>
      </c>
      <c r="S65" s="76">
        <v>0</v>
      </c>
      <c r="T65" s="76">
        <v>0</v>
      </c>
      <c r="U65" s="76">
        <v>0</v>
      </c>
      <c r="V65" s="76">
        <v>0</v>
      </c>
      <c r="W65" s="76">
        <v>474000</v>
      </c>
      <c r="X65" s="75">
        <v>0</v>
      </c>
      <c r="Y65" s="76">
        <v>0</v>
      </c>
      <c r="Z65" s="76">
        <f t="shared" si="1"/>
        <v>474000</v>
      </c>
    </row>
    <row r="66" spans="2:26" ht="36" x14ac:dyDescent="0.35">
      <c r="B66" s="69" t="s">
        <v>2978</v>
      </c>
      <c r="C66" s="59" t="s">
        <v>2052</v>
      </c>
      <c r="D66" s="59" t="s">
        <v>1990</v>
      </c>
      <c r="E66" s="69"/>
      <c r="F66" s="59" t="s">
        <v>2023</v>
      </c>
      <c r="G66" s="82" t="s">
        <v>2979</v>
      </c>
      <c r="H66" s="76">
        <v>0</v>
      </c>
      <c r="I66" s="76">
        <v>0</v>
      </c>
      <c r="J66" s="76">
        <v>0</v>
      </c>
      <c r="K66" s="76">
        <v>0</v>
      </c>
      <c r="L66" s="76">
        <v>0</v>
      </c>
      <c r="M66" s="76">
        <v>0</v>
      </c>
      <c r="N66" s="76">
        <v>0</v>
      </c>
      <c r="O66" s="76">
        <v>0</v>
      </c>
      <c r="P66" s="76">
        <v>0</v>
      </c>
      <c r="Q66" s="76">
        <v>0</v>
      </c>
      <c r="R66" s="76">
        <v>0</v>
      </c>
      <c r="S66" s="76">
        <v>0</v>
      </c>
      <c r="T66" s="76">
        <v>0</v>
      </c>
      <c r="U66" s="76">
        <v>0</v>
      </c>
      <c r="V66" s="76">
        <v>0</v>
      </c>
      <c r="W66" s="76">
        <v>162000</v>
      </c>
      <c r="X66" s="75">
        <v>0</v>
      </c>
      <c r="Y66" s="76">
        <v>0</v>
      </c>
      <c r="Z66" s="76">
        <f t="shared" ref="Z66:Z69" si="3">SUM(H66:Y66)</f>
        <v>162000</v>
      </c>
    </row>
    <row r="67" spans="2:26" ht="18" customHeight="1" x14ac:dyDescent="0.35">
      <c r="B67" s="19" t="s">
        <v>2980</v>
      </c>
      <c r="C67" s="58" t="s">
        <v>2052</v>
      </c>
      <c r="D67" s="59" t="s">
        <v>1989</v>
      </c>
      <c r="E67" s="19"/>
      <c r="F67" s="58" t="s">
        <v>2022</v>
      </c>
      <c r="G67" s="19" t="s">
        <v>2981</v>
      </c>
      <c r="H67" s="76">
        <v>0</v>
      </c>
      <c r="I67" s="76">
        <v>0</v>
      </c>
      <c r="J67" s="76">
        <v>0</v>
      </c>
      <c r="K67" s="76">
        <v>0</v>
      </c>
      <c r="L67" s="76">
        <v>0</v>
      </c>
      <c r="M67" s="76">
        <v>0</v>
      </c>
      <c r="N67" s="76">
        <v>0</v>
      </c>
      <c r="O67" s="76">
        <v>0</v>
      </c>
      <c r="P67" s="76">
        <v>0</v>
      </c>
      <c r="Q67" s="76">
        <v>0</v>
      </c>
      <c r="R67" s="76">
        <v>0</v>
      </c>
      <c r="S67" s="76">
        <v>0</v>
      </c>
      <c r="T67" s="76">
        <v>0</v>
      </c>
      <c r="U67" s="76">
        <v>0</v>
      </c>
      <c r="V67" s="76">
        <v>0</v>
      </c>
      <c r="W67" s="76">
        <v>599.5</v>
      </c>
      <c r="X67" s="75">
        <v>0</v>
      </c>
      <c r="Y67" s="76">
        <v>0</v>
      </c>
      <c r="Z67" s="76">
        <f t="shared" si="3"/>
        <v>599.5</v>
      </c>
    </row>
    <row r="68" spans="2:26" ht="54" x14ac:dyDescent="0.35">
      <c r="B68" s="69" t="s">
        <v>2983</v>
      </c>
      <c r="C68" s="59" t="s">
        <v>2052</v>
      </c>
      <c r="D68" s="59" t="s">
        <v>1989</v>
      </c>
      <c r="E68" s="69"/>
      <c r="F68" s="59" t="s">
        <v>2023</v>
      </c>
      <c r="G68" s="82" t="s">
        <v>2985</v>
      </c>
      <c r="H68" s="76">
        <v>0</v>
      </c>
      <c r="I68" s="76">
        <v>0</v>
      </c>
      <c r="J68" s="76">
        <v>0</v>
      </c>
      <c r="K68" s="76">
        <v>0</v>
      </c>
      <c r="L68" s="76">
        <v>0</v>
      </c>
      <c r="M68" s="76">
        <v>0</v>
      </c>
      <c r="N68" s="76">
        <v>0</v>
      </c>
      <c r="O68" s="76">
        <v>0</v>
      </c>
      <c r="P68" s="76">
        <v>0</v>
      </c>
      <c r="Q68" s="76">
        <v>0</v>
      </c>
      <c r="R68" s="76">
        <v>0</v>
      </c>
      <c r="S68" s="76">
        <v>0</v>
      </c>
      <c r="T68" s="76">
        <v>0</v>
      </c>
      <c r="U68" s="76">
        <v>0</v>
      </c>
      <c r="V68" s="76">
        <v>0</v>
      </c>
      <c r="W68" s="76">
        <f>36960</f>
        <v>36960</v>
      </c>
      <c r="X68" s="75">
        <v>0</v>
      </c>
      <c r="Y68" s="76">
        <v>0</v>
      </c>
      <c r="Z68" s="76">
        <f t="shared" si="3"/>
        <v>36960</v>
      </c>
    </row>
    <row r="69" spans="2:26" ht="36" x14ac:dyDescent="0.35">
      <c r="B69" s="69" t="s">
        <v>2984</v>
      </c>
      <c r="C69" s="59" t="s">
        <v>2052</v>
      </c>
      <c r="D69" s="59" t="s">
        <v>1989</v>
      </c>
      <c r="E69" s="69"/>
      <c r="F69" s="59" t="s">
        <v>2022</v>
      </c>
      <c r="G69" s="82" t="s">
        <v>2986</v>
      </c>
      <c r="H69" s="76">
        <v>0</v>
      </c>
      <c r="I69" s="76">
        <v>0</v>
      </c>
      <c r="J69" s="76">
        <v>0</v>
      </c>
      <c r="K69" s="76">
        <v>0</v>
      </c>
      <c r="L69" s="76">
        <v>0</v>
      </c>
      <c r="M69" s="76">
        <v>0</v>
      </c>
      <c r="N69" s="76">
        <v>0</v>
      </c>
      <c r="O69" s="76">
        <v>0</v>
      </c>
      <c r="P69" s="76">
        <v>0</v>
      </c>
      <c r="Q69" s="76">
        <v>0</v>
      </c>
      <c r="R69" s="76">
        <v>0</v>
      </c>
      <c r="S69" s="76">
        <v>0</v>
      </c>
      <c r="T69" s="76">
        <v>0</v>
      </c>
      <c r="U69" s="76">
        <v>0</v>
      </c>
      <c r="V69" s="76">
        <v>0</v>
      </c>
      <c r="W69" s="76">
        <v>240000</v>
      </c>
      <c r="X69" s="75">
        <v>0</v>
      </c>
      <c r="Y69" s="76">
        <v>0</v>
      </c>
      <c r="Z69" s="76">
        <f t="shared" si="3"/>
        <v>240000</v>
      </c>
    </row>
    <row r="70" spans="2:26" ht="72" x14ac:dyDescent="0.35">
      <c r="B70" s="69" t="s">
        <v>2988</v>
      </c>
      <c r="C70" s="59" t="s">
        <v>2052</v>
      </c>
      <c r="D70" s="59" t="s">
        <v>1990</v>
      </c>
      <c r="E70" s="69"/>
      <c r="F70" s="59" t="s">
        <v>2022</v>
      </c>
      <c r="G70" s="95" t="s">
        <v>2989</v>
      </c>
      <c r="H70" s="76">
        <v>0</v>
      </c>
      <c r="I70" s="76">
        <v>0</v>
      </c>
      <c r="J70" s="76">
        <v>0</v>
      </c>
      <c r="K70" s="76">
        <v>0</v>
      </c>
      <c r="L70" s="76">
        <v>0</v>
      </c>
      <c r="M70" s="76">
        <v>0</v>
      </c>
      <c r="N70" s="76">
        <v>0</v>
      </c>
      <c r="O70" s="76">
        <v>0</v>
      </c>
      <c r="P70" s="76">
        <v>0</v>
      </c>
      <c r="Q70" s="76">
        <v>0</v>
      </c>
      <c r="R70" s="76">
        <v>0</v>
      </c>
      <c r="S70" s="76">
        <v>0</v>
      </c>
      <c r="T70" s="76">
        <v>0</v>
      </c>
      <c r="U70" s="76">
        <v>0</v>
      </c>
      <c r="V70" s="76">
        <v>0</v>
      </c>
      <c r="W70" s="76">
        <v>0</v>
      </c>
      <c r="X70" s="75">
        <v>500940</v>
      </c>
      <c r="Y70" s="76">
        <v>0</v>
      </c>
      <c r="Z70" s="76">
        <f t="shared" si="1"/>
        <v>500940</v>
      </c>
    </row>
    <row r="71" spans="2:26" ht="33.6" customHeight="1" x14ac:dyDescent="0.35">
      <c r="B71" s="69" t="s">
        <v>3747</v>
      </c>
      <c r="C71" s="59" t="s">
        <v>2052</v>
      </c>
      <c r="D71" s="59" t="s">
        <v>1989</v>
      </c>
      <c r="E71" s="69"/>
      <c r="F71" s="59" t="s">
        <v>2023</v>
      </c>
      <c r="G71" s="82" t="s">
        <v>3748</v>
      </c>
      <c r="H71" s="76">
        <v>0</v>
      </c>
      <c r="I71" s="76">
        <v>0</v>
      </c>
      <c r="J71" s="76">
        <v>0</v>
      </c>
      <c r="K71" s="76">
        <v>0</v>
      </c>
      <c r="L71" s="76">
        <v>0</v>
      </c>
      <c r="M71" s="76">
        <v>0</v>
      </c>
      <c r="N71" s="76">
        <v>0</v>
      </c>
      <c r="O71" s="76">
        <v>0</v>
      </c>
      <c r="P71" s="76">
        <v>0</v>
      </c>
      <c r="Q71" s="76">
        <v>0</v>
      </c>
      <c r="R71" s="76">
        <v>0</v>
      </c>
      <c r="S71" s="76">
        <v>0</v>
      </c>
      <c r="T71" s="76">
        <v>0</v>
      </c>
      <c r="U71" s="76">
        <v>0</v>
      </c>
      <c r="V71" s="76">
        <v>0</v>
      </c>
      <c r="W71" s="76">
        <v>0</v>
      </c>
      <c r="X71" s="75">
        <v>1243631.2999999998</v>
      </c>
      <c r="Y71" s="76">
        <v>0</v>
      </c>
      <c r="Z71" s="76">
        <f t="shared" si="1"/>
        <v>1243631.2999999998</v>
      </c>
    </row>
    <row r="72" spans="2:26" ht="36" x14ac:dyDescent="0.35">
      <c r="B72" s="69" t="s">
        <v>4083</v>
      </c>
      <c r="C72" s="59" t="s">
        <v>2052</v>
      </c>
      <c r="D72" s="59" t="s">
        <v>1989</v>
      </c>
      <c r="E72" s="69"/>
      <c r="F72" s="59" t="s">
        <v>2023</v>
      </c>
      <c r="G72" s="82" t="s">
        <v>4084</v>
      </c>
      <c r="H72" s="76">
        <v>0</v>
      </c>
      <c r="I72" s="76">
        <v>0</v>
      </c>
      <c r="J72" s="76">
        <v>0</v>
      </c>
      <c r="K72" s="76">
        <v>0</v>
      </c>
      <c r="L72" s="76">
        <v>0</v>
      </c>
      <c r="M72" s="76">
        <v>0</v>
      </c>
      <c r="N72" s="76">
        <v>0</v>
      </c>
      <c r="O72" s="76">
        <v>0</v>
      </c>
      <c r="P72" s="76">
        <v>0</v>
      </c>
      <c r="Q72" s="76">
        <v>0</v>
      </c>
      <c r="R72" s="76">
        <v>0</v>
      </c>
      <c r="S72" s="76">
        <v>0</v>
      </c>
      <c r="T72" s="76">
        <v>0</v>
      </c>
      <c r="U72" s="76">
        <v>0</v>
      </c>
      <c r="V72" s="76">
        <v>0</v>
      </c>
      <c r="W72" s="94">
        <f>'Medicamentos Sec Saúde'!G256</f>
        <v>2841394.6599999997</v>
      </c>
      <c r="X72" s="75">
        <v>0</v>
      </c>
      <c r="Y72" s="76">
        <v>0</v>
      </c>
      <c r="Z72" s="76">
        <f t="shared" ref="Z72:Z74" si="4">SUM(H72:Y72)</f>
        <v>2841394.6599999997</v>
      </c>
    </row>
    <row r="73" spans="2:26" ht="18" customHeight="1" x14ac:dyDescent="0.35">
      <c r="B73" s="19" t="s">
        <v>4101</v>
      </c>
      <c r="C73" s="59" t="s">
        <v>2052</v>
      </c>
      <c r="D73" s="59" t="s">
        <v>1990</v>
      </c>
      <c r="E73" s="19"/>
      <c r="F73" s="58" t="s">
        <v>2024</v>
      </c>
      <c r="G73" s="19" t="s">
        <v>4102</v>
      </c>
      <c r="H73" s="76">
        <v>0</v>
      </c>
      <c r="I73" s="76">
        <v>0</v>
      </c>
      <c r="J73" s="76">
        <v>0</v>
      </c>
      <c r="K73" s="76">
        <v>0</v>
      </c>
      <c r="L73" s="76">
        <v>0</v>
      </c>
      <c r="M73" s="76">
        <v>0</v>
      </c>
      <c r="N73" s="76">
        <v>0</v>
      </c>
      <c r="O73" s="76">
        <v>0</v>
      </c>
      <c r="P73" s="76">
        <v>0</v>
      </c>
      <c r="Q73" s="76">
        <v>0</v>
      </c>
      <c r="R73" s="76">
        <v>0</v>
      </c>
      <c r="S73" s="76">
        <v>180000</v>
      </c>
      <c r="T73" s="76">
        <v>0</v>
      </c>
      <c r="U73" s="76">
        <v>0</v>
      </c>
      <c r="V73" s="76">
        <v>0</v>
      </c>
      <c r="W73" s="76">
        <v>0</v>
      </c>
      <c r="X73" s="75">
        <v>0</v>
      </c>
      <c r="Y73" s="76">
        <v>0</v>
      </c>
      <c r="Z73" s="76">
        <f t="shared" si="4"/>
        <v>180000</v>
      </c>
    </row>
    <row r="74" spans="2:26" ht="54" x14ac:dyDescent="0.35">
      <c r="B74" s="69" t="s">
        <v>4103</v>
      </c>
      <c r="C74" s="59" t="s">
        <v>2052</v>
      </c>
      <c r="D74" s="59" t="s">
        <v>1990</v>
      </c>
      <c r="E74" s="69"/>
      <c r="F74" s="59" t="s">
        <v>2024</v>
      </c>
      <c r="G74" s="95" t="s">
        <v>4104</v>
      </c>
      <c r="H74" s="76">
        <v>0</v>
      </c>
      <c r="I74" s="76">
        <v>0</v>
      </c>
      <c r="J74" s="76">
        <v>0</v>
      </c>
      <c r="K74" s="76">
        <v>0</v>
      </c>
      <c r="L74" s="76">
        <v>0</v>
      </c>
      <c r="M74" s="76">
        <v>0</v>
      </c>
      <c r="N74" s="76">
        <v>0</v>
      </c>
      <c r="O74" s="76">
        <v>0</v>
      </c>
      <c r="P74" s="76">
        <v>0</v>
      </c>
      <c r="Q74" s="76">
        <v>0</v>
      </c>
      <c r="R74" s="76">
        <v>0</v>
      </c>
      <c r="S74" s="76">
        <f>86400+60000+24000</f>
        <v>170400</v>
      </c>
      <c r="T74" s="76">
        <v>0</v>
      </c>
      <c r="U74" s="76">
        <v>0</v>
      </c>
      <c r="V74" s="76">
        <v>0</v>
      </c>
      <c r="W74" s="76">
        <v>0</v>
      </c>
      <c r="X74" s="75">
        <v>0</v>
      </c>
      <c r="Y74" s="76">
        <v>0</v>
      </c>
      <c r="Z74" s="76">
        <f t="shared" si="4"/>
        <v>170400</v>
      </c>
    </row>
    <row r="75" spans="2:26" ht="18" customHeight="1" x14ac:dyDescent="0.35">
      <c r="B75" s="19"/>
      <c r="C75" s="58"/>
      <c r="D75" s="59"/>
      <c r="E75" s="19"/>
      <c r="F75" s="58"/>
      <c r="G75" s="19"/>
      <c r="H75" s="76">
        <v>0</v>
      </c>
      <c r="I75" s="76">
        <v>0</v>
      </c>
      <c r="J75" s="76">
        <v>0</v>
      </c>
      <c r="K75" s="76">
        <v>0</v>
      </c>
      <c r="L75" s="76">
        <v>0</v>
      </c>
      <c r="M75" s="76">
        <v>0</v>
      </c>
      <c r="N75" s="76">
        <v>0</v>
      </c>
      <c r="O75" s="76">
        <v>0</v>
      </c>
      <c r="P75" s="76">
        <v>0</v>
      </c>
      <c r="Q75" s="76">
        <v>0</v>
      </c>
      <c r="R75" s="76">
        <v>0</v>
      </c>
      <c r="S75" s="76">
        <v>0</v>
      </c>
      <c r="T75" s="76">
        <v>0</v>
      </c>
      <c r="U75" s="76">
        <v>0</v>
      </c>
      <c r="V75" s="76">
        <v>0</v>
      </c>
      <c r="W75" s="76">
        <v>0</v>
      </c>
      <c r="X75" s="75">
        <v>0</v>
      </c>
      <c r="Y75" s="76">
        <v>0</v>
      </c>
      <c r="Z75" s="76">
        <f t="shared" si="1"/>
        <v>0</v>
      </c>
    </row>
    <row r="76" spans="2:26" ht="18" customHeight="1" x14ac:dyDescent="0.35">
      <c r="B76" s="19"/>
      <c r="C76" s="58"/>
      <c r="D76" s="59"/>
      <c r="E76" s="19"/>
      <c r="F76" s="58"/>
      <c r="G76" s="19"/>
      <c r="H76" s="76">
        <v>0</v>
      </c>
      <c r="I76" s="76">
        <v>0</v>
      </c>
      <c r="J76" s="76">
        <v>0</v>
      </c>
      <c r="K76" s="76">
        <v>0</v>
      </c>
      <c r="L76" s="76">
        <v>0</v>
      </c>
      <c r="M76" s="76">
        <v>0</v>
      </c>
      <c r="N76" s="76">
        <v>0</v>
      </c>
      <c r="O76" s="76">
        <v>0</v>
      </c>
      <c r="P76" s="76">
        <v>0</v>
      </c>
      <c r="Q76" s="76">
        <v>0</v>
      </c>
      <c r="R76" s="76">
        <v>0</v>
      </c>
      <c r="S76" s="76">
        <v>0</v>
      </c>
      <c r="T76" s="76">
        <v>0</v>
      </c>
      <c r="U76" s="76">
        <v>0</v>
      </c>
      <c r="V76" s="76">
        <v>0</v>
      </c>
      <c r="W76" s="76">
        <v>0</v>
      </c>
      <c r="X76" s="75">
        <v>0</v>
      </c>
      <c r="Y76" s="76">
        <v>0</v>
      </c>
      <c r="Z76" s="76">
        <f t="shared" si="1"/>
        <v>0</v>
      </c>
    </row>
    <row r="77" spans="2:26" ht="18" x14ac:dyDescent="0.35">
      <c r="B77" s="19"/>
      <c r="C77" s="58"/>
      <c r="D77" s="59"/>
      <c r="E77" s="19"/>
      <c r="F77" s="58"/>
      <c r="G77" s="19"/>
      <c r="H77" s="76">
        <v>0</v>
      </c>
      <c r="I77" s="76">
        <v>0</v>
      </c>
      <c r="J77" s="76">
        <v>0</v>
      </c>
      <c r="K77" s="76">
        <v>0</v>
      </c>
      <c r="L77" s="76">
        <v>0</v>
      </c>
      <c r="M77" s="76">
        <v>0</v>
      </c>
      <c r="N77" s="76">
        <v>0</v>
      </c>
      <c r="O77" s="76">
        <v>0</v>
      </c>
      <c r="P77" s="76">
        <v>0</v>
      </c>
      <c r="Q77" s="76">
        <v>0</v>
      </c>
      <c r="R77" s="76">
        <v>0</v>
      </c>
      <c r="S77" s="76">
        <v>0</v>
      </c>
      <c r="T77" s="76">
        <v>0</v>
      </c>
      <c r="U77" s="76">
        <v>0</v>
      </c>
      <c r="V77" s="76">
        <v>0</v>
      </c>
      <c r="W77" s="76">
        <v>0</v>
      </c>
      <c r="X77" s="75">
        <v>0</v>
      </c>
      <c r="Y77" s="76">
        <v>0</v>
      </c>
      <c r="Z77" s="76">
        <f t="shared" si="1"/>
        <v>0</v>
      </c>
    </row>
    <row r="78" spans="2:26" ht="18" x14ac:dyDescent="0.35">
      <c r="B78" s="19"/>
      <c r="C78" s="58"/>
      <c r="D78" s="59"/>
      <c r="E78" s="19"/>
      <c r="F78" s="58"/>
      <c r="G78" s="19"/>
      <c r="H78" s="76">
        <v>0</v>
      </c>
      <c r="I78" s="76">
        <v>0</v>
      </c>
      <c r="J78" s="76">
        <v>0</v>
      </c>
      <c r="K78" s="76">
        <v>0</v>
      </c>
      <c r="L78" s="76">
        <v>0</v>
      </c>
      <c r="M78" s="76">
        <v>0</v>
      </c>
      <c r="N78" s="76">
        <v>0</v>
      </c>
      <c r="O78" s="76">
        <v>0</v>
      </c>
      <c r="P78" s="76">
        <v>0</v>
      </c>
      <c r="Q78" s="76">
        <v>0</v>
      </c>
      <c r="R78" s="76">
        <v>0</v>
      </c>
      <c r="S78" s="76">
        <v>0</v>
      </c>
      <c r="T78" s="76">
        <v>0</v>
      </c>
      <c r="U78" s="76">
        <v>0</v>
      </c>
      <c r="V78" s="76">
        <v>0</v>
      </c>
      <c r="W78" s="76">
        <v>0</v>
      </c>
      <c r="X78" s="75">
        <v>0</v>
      </c>
      <c r="Y78" s="76">
        <v>0</v>
      </c>
      <c r="Z78" s="76">
        <f t="shared" si="1"/>
        <v>0</v>
      </c>
    </row>
    <row r="79" spans="2:26" x14ac:dyDescent="0.3">
      <c r="H79" s="71">
        <f>SUM(H10:H78)</f>
        <v>83505.37</v>
      </c>
      <c r="I79" s="71">
        <f>SUM(I10:I78)</f>
        <v>185382.68</v>
      </c>
      <c r="J79" s="71">
        <f>SUM(J10:J78)</f>
        <v>8965041.2486666664</v>
      </c>
      <c r="K79" s="71">
        <f>SUM(K10:K78)</f>
        <v>10299.83</v>
      </c>
      <c r="L79" s="71">
        <f>SUM(L10:L78)</f>
        <v>1617682.23</v>
      </c>
      <c r="M79" s="71">
        <f>SUM(M10:M78)</f>
        <v>5872664.7999999998</v>
      </c>
      <c r="N79" s="71">
        <f>SUM(N10:N78)</f>
        <v>219463.41</v>
      </c>
      <c r="O79" s="71">
        <f>SUM(O10:O78)</f>
        <v>8119.9999999999982</v>
      </c>
      <c r="P79" s="71">
        <f>SUM(P10:P78)</f>
        <v>80690.58</v>
      </c>
      <c r="Q79" s="71">
        <f>SUM(Q10:Q78)</f>
        <v>29318.679999999997</v>
      </c>
      <c r="R79" s="71">
        <f>SUM(R10:R78)</f>
        <v>20876.180000000004</v>
      </c>
      <c r="S79" s="71">
        <f>SUM(S10:S78)</f>
        <v>3444066.2833333332</v>
      </c>
      <c r="T79" s="71">
        <f>SUM(T10:T78)</f>
        <v>50141.909999999996</v>
      </c>
      <c r="U79" s="71">
        <f>SUM(U10:U78)</f>
        <v>14643.309999999998</v>
      </c>
      <c r="V79" s="71">
        <f>SUM(V10:V78)</f>
        <v>11186.39</v>
      </c>
      <c r="W79" s="71">
        <f>SUM(W10:W78)</f>
        <v>10827477.045</v>
      </c>
      <c r="X79" s="71">
        <f>SUM(X10:X78)</f>
        <v>25041457.050000001</v>
      </c>
      <c r="Y79" s="71">
        <f>SUM(Y10:Y78)</f>
        <v>3344237.22</v>
      </c>
      <c r="Z79" s="96">
        <f>SUM(Z10:Z78)</f>
        <v>59826254.217</v>
      </c>
    </row>
    <row r="83" spans="2:6" s="489" customFormat="1" x14ac:dyDescent="0.3">
      <c r="C83" s="490"/>
      <c r="D83" s="491"/>
      <c r="F83" s="490"/>
    </row>
    <row r="84" spans="2:6" s="489" customFormat="1" x14ac:dyDescent="0.3">
      <c r="C84" s="490" t="s">
        <v>2971</v>
      </c>
      <c r="D84" s="491"/>
      <c r="F84" s="490"/>
    </row>
    <row r="85" spans="2:6" s="489" customFormat="1" x14ac:dyDescent="0.3">
      <c r="B85" s="489" t="s">
        <v>578</v>
      </c>
      <c r="C85" s="490" t="s">
        <v>4095</v>
      </c>
      <c r="D85" s="491"/>
      <c r="F85" s="490"/>
    </row>
    <row r="86" spans="2:6" s="489" customFormat="1" x14ac:dyDescent="0.3">
      <c r="C86" s="490" t="s">
        <v>2972</v>
      </c>
      <c r="D86" s="491"/>
      <c r="F86" s="490"/>
    </row>
    <row r="87" spans="2:6" s="489" customFormat="1" x14ac:dyDescent="0.3">
      <c r="B87" s="489" t="s">
        <v>2255</v>
      </c>
      <c r="C87" s="490" t="s">
        <v>2973</v>
      </c>
      <c r="D87" s="491"/>
      <c r="F87" s="490"/>
    </row>
    <row r="88" spans="2:6" s="489" customFormat="1" x14ac:dyDescent="0.3">
      <c r="C88" s="490" t="s">
        <v>2982</v>
      </c>
      <c r="D88" s="491"/>
      <c r="F88" s="490"/>
    </row>
    <row r="89" spans="2:6" s="489" customFormat="1" x14ac:dyDescent="0.3">
      <c r="C89" s="490"/>
      <c r="D89" s="491"/>
      <c r="F89" s="490"/>
    </row>
  </sheetData>
  <autoFilter ref="B9:Z79" xr:uid="{340F2BC1-E285-4719-B11B-176326CACCDE}"/>
  <pageMargins left="0" right="3.937007874015748E-2" top="0.35433070866141736" bottom="0.35433070866141736" header="0.31496062992125984" footer="0.31496062992125984"/>
  <pageSetup paperSize="9" orientation="landscape"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8155-24FF-43AD-8BAE-D407477FE38B}">
  <dimension ref="A1:F19"/>
  <sheetViews>
    <sheetView zoomScaleNormal="100" workbookViewId="0"/>
  </sheetViews>
  <sheetFormatPr defaultColWidth="8.88671875" defaultRowHeight="14.4" x14ac:dyDescent="0.3"/>
  <cols>
    <col min="1" max="1" width="8.88671875" style="83"/>
    <col min="2" max="2" width="19.88671875" style="83" customWidth="1"/>
    <col min="3" max="3" width="8.88671875" style="83"/>
    <col min="4" max="4" width="12.33203125" style="83" customWidth="1"/>
    <col min="5" max="5" width="10.33203125" style="151" bestFit="1" customWidth="1"/>
    <col min="6" max="6" width="15.5546875" style="151" bestFit="1" customWidth="1"/>
    <col min="7" max="16384" width="8.88671875" style="83"/>
  </cols>
  <sheetData>
    <row r="1" spans="1:6" ht="28.8" x14ac:dyDescent="0.3">
      <c r="A1" s="97" t="s">
        <v>2015</v>
      </c>
      <c r="B1" s="97" t="s">
        <v>0</v>
      </c>
      <c r="C1" s="97" t="s">
        <v>1</v>
      </c>
      <c r="D1" s="97" t="s">
        <v>202</v>
      </c>
      <c r="E1" s="97" t="s">
        <v>4</v>
      </c>
      <c r="F1" s="97" t="s">
        <v>5</v>
      </c>
    </row>
    <row r="2" spans="1:6" x14ac:dyDescent="0.3">
      <c r="A2" s="100">
        <v>2259</v>
      </c>
      <c r="B2" s="100" t="s">
        <v>2192</v>
      </c>
      <c r="C2" s="100" t="s">
        <v>232</v>
      </c>
      <c r="D2" s="100">
        <v>2159</v>
      </c>
      <c r="E2" s="101">
        <v>10.1</v>
      </c>
      <c r="F2" s="101">
        <f>D2*E2</f>
        <v>21805.899999999998</v>
      </c>
    </row>
    <row r="3" spans="1:6" x14ac:dyDescent="0.3">
      <c r="A3" s="100">
        <v>2260</v>
      </c>
      <c r="B3" s="100" t="s">
        <v>2193</v>
      </c>
      <c r="C3" s="100" t="s">
        <v>232</v>
      </c>
      <c r="D3" s="100">
        <v>18085</v>
      </c>
      <c r="E3" s="101">
        <v>5.12</v>
      </c>
      <c r="F3" s="101">
        <f t="shared" ref="F3:F18" si="0">D3*E3</f>
        <v>92595.199999999997</v>
      </c>
    </row>
    <row r="4" spans="1:6" x14ac:dyDescent="0.3">
      <c r="A4" s="100">
        <v>2261</v>
      </c>
      <c r="B4" s="100" t="s">
        <v>2194</v>
      </c>
      <c r="C4" s="100" t="s">
        <v>232</v>
      </c>
      <c r="D4" s="100">
        <v>4697</v>
      </c>
      <c r="E4" s="101">
        <v>5.25</v>
      </c>
      <c r="F4" s="101">
        <f t="shared" si="0"/>
        <v>24659.25</v>
      </c>
    </row>
    <row r="5" spans="1:6" x14ac:dyDescent="0.3">
      <c r="A5" s="100">
        <v>2262</v>
      </c>
      <c r="B5" s="100" t="s">
        <v>2195</v>
      </c>
      <c r="C5" s="100" t="s">
        <v>86</v>
      </c>
      <c r="D5" s="100">
        <v>8466</v>
      </c>
      <c r="E5" s="101">
        <v>6.13</v>
      </c>
      <c r="F5" s="101">
        <f t="shared" si="0"/>
        <v>51896.58</v>
      </c>
    </row>
    <row r="6" spans="1:6" x14ac:dyDescent="0.3">
      <c r="A6" s="100">
        <v>2263</v>
      </c>
      <c r="B6" s="100" t="s">
        <v>2196</v>
      </c>
      <c r="C6" s="100" t="s">
        <v>232</v>
      </c>
      <c r="D6" s="100">
        <v>9492</v>
      </c>
      <c r="E6" s="101">
        <v>23.13</v>
      </c>
      <c r="F6" s="101">
        <f t="shared" si="0"/>
        <v>219549.96</v>
      </c>
    </row>
    <row r="7" spans="1:6" x14ac:dyDescent="0.3">
      <c r="A7" s="100">
        <v>2264</v>
      </c>
      <c r="B7" s="100" t="s">
        <v>2197</v>
      </c>
      <c r="C7" s="100" t="s">
        <v>232</v>
      </c>
      <c r="D7" s="100">
        <v>4162</v>
      </c>
      <c r="E7" s="101">
        <v>9.08</v>
      </c>
      <c r="F7" s="101">
        <f t="shared" si="0"/>
        <v>37790.959999999999</v>
      </c>
    </row>
    <row r="8" spans="1:6" x14ac:dyDescent="0.3">
      <c r="A8" s="100">
        <v>2265</v>
      </c>
      <c r="B8" s="100" t="s">
        <v>2198</v>
      </c>
      <c r="C8" s="100" t="s">
        <v>232</v>
      </c>
      <c r="D8" s="100">
        <v>7137</v>
      </c>
      <c r="E8" s="101">
        <v>6.19</v>
      </c>
      <c r="F8" s="101">
        <f t="shared" si="0"/>
        <v>44178.030000000006</v>
      </c>
    </row>
    <row r="9" spans="1:6" x14ac:dyDescent="0.3">
      <c r="A9" s="100">
        <v>2266</v>
      </c>
      <c r="B9" s="100" t="s">
        <v>2199</v>
      </c>
      <c r="C9" s="100" t="s">
        <v>232</v>
      </c>
      <c r="D9" s="100">
        <v>4162</v>
      </c>
      <c r="E9" s="101">
        <v>10.52</v>
      </c>
      <c r="F9" s="101">
        <f t="shared" si="0"/>
        <v>43784.24</v>
      </c>
    </row>
    <row r="10" spans="1:6" x14ac:dyDescent="0.3">
      <c r="A10" s="100">
        <v>2267</v>
      </c>
      <c r="B10" s="100" t="s">
        <v>2200</v>
      </c>
      <c r="C10" s="100" t="s">
        <v>232</v>
      </c>
      <c r="D10" s="100">
        <v>14845</v>
      </c>
      <c r="E10" s="101">
        <v>5.05</v>
      </c>
      <c r="F10" s="101">
        <f t="shared" si="0"/>
        <v>74967.25</v>
      </c>
    </row>
    <row r="11" spans="1:6" x14ac:dyDescent="0.3">
      <c r="A11" s="100">
        <v>2268</v>
      </c>
      <c r="B11" s="100" t="s">
        <v>2201</v>
      </c>
      <c r="C11" s="100" t="s">
        <v>232</v>
      </c>
      <c r="D11" s="100">
        <v>6537</v>
      </c>
      <c r="E11" s="101">
        <v>3.13</v>
      </c>
      <c r="F11" s="101">
        <f t="shared" si="0"/>
        <v>20460.809999999998</v>
      </c>
    </row>
    <row r="12" spans="1:6" x14ac:dyDescent="0.3">
      <c r="A12" s="100">
        <v>2269</v>
      </c>
      <c r="B12" s="100" t="s">
        <v>2202</v>
      </c>
      <c r="C12" s="100" t="s">
        <v>232</v>
      </c>
      <c r="D12" s="100">
        <v>16572</v>
      </c>
      <c r="E12" s="101">
        <v>12.21</v>
      </c>
      <c r="F12" s="101">
        <f t="shared" si="0"/>
        <v>202344.12000000002</v>
      </c>
    </row>
    <row r="13" spans="1:6" x14ac:dyDescent="0.3">
      <c r="A13" s="100">
        <v>2270</v>
      </c>
      <c r="B13" s="100" t="s">
        <v>2203</v>
      </c>
      <c r="C13" s="100" t="s">
        <v>232</v>
      </c>
      <c r="D13" s="100">
        <v>13805</v>
      </c>
      <c r="E13" s="101">
        <v>5.0199999999999996</v>
      </c>
      <c r="F13" s="101">
        <f t="shared" si="0"/>
        <v>69301.099999999991</v>
      </c>
    </row>
    <row r="14" spans="1:6" x14ac:dyDescent="0.3">
      <c r="A14" s="100">
        <v>2271</v>
      </c>
      <c r="B14" s="100" t="s">
        <v>2204</v>
      </c>
      <c r="C14" s="100" t="s">
        <v>232</v>
      </c>
      <c r="D14" s="100">
        <v>20485</v>
      </c>
      <c r="E14" s="101">
        <v>5.15</v>
      </c>
      <c r="F14" s="101">
        <f t="shared" si="0"/>
        <v>105497.75</v>
      </c>
    </row>
    <row r="15" spans="1:6" x14ac:dyDescent="0.3">
      <c r="A15" s="100">
        <v>2272</v>
      </c>
      <c r="B15" s="100" t="s">
        <v>2205</v>
      </c>
      <c r="C15" s="100" t="s">
        <v>232</v>
      </c>
      <c r="D15" s="100">
        <v>12812</v>
      </c>
      <c r="E15" s="101">
        <v>4</v>
      </c>
      <c r="F15" s="101">
        <f t="shared" si="0"/>
        <v>51248</v>
      </c>
    </row>
    <row r="16" spans="1:6" x14ac:dyDescent="0.3">
      <c r="A16" s="100">
        <v>2273</v>
      </c>
      <c r="B16" s="100" t="s">
        <v>2206</v>
      </c>
      <c r="C16" s="100" t="s">
        <v>232</v>
      </c>
      <c r="D16" s="100">
        <v>10405</v>
      </c>
      <c r="E16" s="101">
        <v>7.18</v>
      </c>
      <c r="F16" s="101">
        <f t="shared" si="0"/>
        <v>74707.899999999994</v>
      </c>
    </row>
    <row r="17" spans="1:6" x14ac:dyDescent="0.3">
      <c r="A17" s="100">
        <v>2274</v>
      </c>
      <c r="B17" s="100" t="s">
        <v>2207</v>
      </c>
      <c r="C17" s="100" t="s">
        <v>232</v>
      </c>
      <c r="D17" s="100">
        <v>28490</v>
      </c>
      <c r="E17" s="101">
        <v>9</v>
      </c>
      <c r="F17" s="101">
        <f t="shared" si="0"/>
        <v>256410</v>
      </c>
    </row>
    <row r="18" spans="1:6" x14ac:dyDescent="0.3">
      <c r="A18" s="100">
        <v>2275</v>
      </c>
      <c r="B18" s="100" t="s">
        <v>2208</v>
      </c>
      <c r="C18" s="100" t="s">
        <v>232</v>
      </c>
      <c r="D18" s="100">
        <v>11580</v>
      </c>
      <c r="E18" s="101">
        <v>4.0999999999999996</v>
      </c>
      <c r="F18" s="101">
        <f t="shared" si="0"/>
        <v>47477.999999999993</v>
      </c>
    </row>
    <row r="19" spans="1:6" x14ac:dyDescent="0.3">
      <c r="E19" s="151" t="s">
        <v>1973</v>
      </c>
      <c r="F19" s="151">
        <f>SUM(F2:F18)</f>
        <v>1438675.05</v>
      </c>
    </row>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0F4B-C274-4E4A-A18D-DEE20A3CB676}">
  <dimension ref="B2:G9"/>
  <sheetViews>
    <sheetView workbookViewId="0">
      <selection activeCell="B2" sqref="B2"/>
    </sheetView>
  </sheetViews>
  <sheetFormatPr defaultRowHeight="14.4" x14ac:dyDescent="0.3"/>
  <cols>
    <col min="3" max="3" width="28.44140625" customWidth="1"/>
    <col min="5" max="5" width="11.21875" customWidth="1"/>
    <col min="6" max="6" width="11.88671875" bestFit="1" customWidth="1"/>
    <col min="7" max="7" width="13.109375" bestFit="1" customWidth="1"/>
  </cols>
  <sheetData>
    <row r="2" spans="2:7" ht="28.8" x14ac:dyDescent="0.3">
      <c r="B2" s="97" t="s">
        <v>2015</v>
      </c>
      <c r="C2" s="97" t="s">
        <v>0</v>
      </c>
      <c r="D2" s="97" t="s">
        <v>1</v>
      </c>
      <c r="E2" s="97" t="s">
        <v>202</v>
      </c>
      <c r="F2" s="97" t="s">
        <v>4</v>
      </c>
      <c r="G2" s="97" t="s">
        <v>5</v>
      </c>
    </row>
    <row r="3" spans="2:7" x14ac:dyDescent="0.3">
      <c r="B3" s="100">
        <v>2276</v>
      </c>
      <c r="C3" s="100" t="s">
        <v>2221</v>
      </c>
      <c r="D3" s="100" t="s">
        <v>529</v>
      </c>
      <c r="E3" s="100">
        <v>22</v>
      </c>
      <c r="F3" s="101">
        <v>670</v>
      </c>
      <c r="G3" s="101">
        <v>14740</v>
      </c>
    </row>
    <row r="4" spans="2:7" x14ac:dyDescent="0.3">
      <c r="B4" s="100">
        <v>2277</v>
      </c>
      <c r="C4" s="100" t="s">
        <v>2222</v>
      </c>
      <c r="D4" s="100" t="s">
        <v>529</v>
      </c>
      <c r="E4" s="100">
        <v>4</v>
      </c>
      <c r="F4" s="101">
        <v>950</v>
      </c>
      <c r="G4" s="101">
        <v>3800</v>
      </c>
    </row>
    <row r="5" spans="2:7" x14ac:dyDescent="0.3">
      <c r="B5" s="100">
        <v>2278</v>
      </c>
      <c r="C5" s="100" t="s">
        <v>2223</v>
      </c>
      <c r="D5" s="100" t="s">
        <v>529</v>
      </c>
      <c r="E5" s="100">
        <v>20</v>
      </c>
      <c r="F5" s="101">
        <v>730</v>
      </c>
      <c r="G5" s="101">
        <v>14600</v>
      </c>
    </row>
    <row r="6" spans="2:7" x14ac:dyDescent="0.3">
      <c r="B6" s="100">
        <v>2279</v>
      </c>
      <c r="C6" s="100" t="s">
        <v>2224</v>
      </c>
      <c r="D6" s="100" t="s">
        <v>529</v>
      </c>
      <c r="E6" s="100">
        <v>2</v>
      </c>
      <c r="F6" s="101">
        <v>590</v>
      </c>
      <c r="G6" s="101">
        <v>1180</v>
      </c>
    </row>
    <row r="7" spans="2:7" x14ac:dyDescent="0.3">
      <c r="B7" s="100">
        <v>2280</v>
      </c>
      <c r="C7" s="100" t="s">
        <v>2225</v>
      </c>
      <c r="D7" s="100" t="s">
        <v>529</v>
      </c>
      <c r="E7" s="100">
        <v>17</v>
      </c>
      <c r="F7" s="101">
        <v>460</v>
      </c>
      <c r="G7" s="101">
        <v>7820</v>
      </c>
    </row>
    <row r="8" spans="2:7" x14ac:dyDescent="0.3">
      <c r="B8" s="100">
        <v>2281</v>
      </c>
      <c r="C8" s="100" t="s">
        <v>2226</v>
      </c>
      <c r="D8" s="100" t="s">
        <v>529</v>
      </c>
      <c r="E8" s="100">
        <v>2</v>
      </c>
      <c r="F8" s="101">
        <v>3930</v>
      </c>
      <c r="G8" s="101">
        <v>7830</v>
      </c>
    </row>
    <row r="9" spans="2:7" x14ac:dyDescent="0.3">
      <c r="F9" s="78" t="s">
        <v>1973</v>
      </c>
      <c r="G9" s="20">
        <f>SUM(G3:G8)</f>
        <v>49970</v>
      </c>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87E4-81E2-48E3-B2E2-EA0B6FC52632}">
  <dimension ref="B2:G6"/>
  <sheetViews>
    <sheetView workbookViewId="0">
      <selection activeCell="C2" sqref="C2"/>
    </sheetView>
  </sheetViews>
  <sheetFormatPr defaultRowHeight="14.4" x14ac:dyDescent="0.3"/>
  <cols>
    <col min="3" max="3" width="37.6640625" customWidth="1"/>
    <col min="6" max="6" width="10.21875" bestFit="1" customWidth="1"/>
    <col min="7" max="7" width="20.44140625" customWidth="1"/>
  </cols>
  <sheetData>
    <row r="2" spans="2:7" ht="28.8" x14ac:dyDescent="0.3">
      <c r="B2" s="97" t="s">
        <v>2015</v>
      </c>
      <c r="C2" s="97" t="s">
        <v>2242</v>
      </c>
      <c r="D2" s="97" t="s">
        <v>2236</v>
      </c>
      <c r="E2" s="97" t="s">
        <v>1522</v>
      </c>
      <c r="F2" s="97" t="s">
        <v>2237</v>
      </c>
      <c r="G2" s="97" t="s">
        <v>2238</v>
      </c>
    </row>
    <row r="3" spans="2:7" ht="15.6" x14ac:dyDescent="0.3">
      <c r="B3" s="168">
        <v>2282</v>
      </c>
      <c r="C3" s="160" t="s">
        <v>2239</v>
      </c>
      <c r="D3" s="160" t="s">
        <v>2236</v>
      </c>
      <c r="E3" s="172">
        <v>20428</v>
      </c>
      <c r="F3" s="173">
        <v>13.6</v>
      </c>
      <c r="G3" s="161">
        <v>277820.79999999999</v>
      </c>
    </row>
    <row r="4" spans="2:7" ht="15.6" x14ac:dyDescent="0.3">
      <c r="B4" s="168">
        <v>2283</v>
      </c>
      <c r="C4" s="160" t="s">
        <v>2240</v>
      </c>
      <c r="D4" s="160" t="s">
        <v>2236</v>
      </c>
      <c r="E4" s="172">
        <v>6002</v>
      </c>
      <c r="F4" s="173">
        <v>14.2</v>
      </c>
      <c r="G4" s="161">
        <v>85228.4</v>
      </c>
    </row>
    <row r="5" spans="2:7" ht="15.6" x14ac:dyDescent="0.3">
      <c r="B5" s="168">
        <v>2284</v>
      </c>
      <c r="C5" s="160" t="s">
        <v>2247</v>
      </c>
      <c r="D5" s="160" t="s">
        <v>2236</v>
      </c>
      <c r="E5" s="172">
        <v>3192</v>
      </c>
      <c r="F5" s="173">
        <v>14</v>
      </c>
      <c r="G5" s="161">
        <v>44688</v>
      </c>
    </row>
    <row r="6" spans="2:7" s="164" customFormat="1" ht="15.6" x14ac:dyDescent="0.3">
      <c r="B6" s="169" t="s">
        <v>2241</v>
      </c>
      <c r="C6" s="170"/>
      <c r="D6" s="170"/>
      <c r="E6" s="170"/>
      <c r="F6" s="171"/>
      <c r="G6" s="163">
        <f>SUM(G3:G5)</f>
        <v>407737.19999999995</v>
      </c>
    </row>
  </sheetData>
  <mergeCells count="1">
    <mergeCell ref="B6:F6"/>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58B4-E0CD-4DA0-8A09-2076493CB015}">
  <dimension ref="B2:G30"/>
  <sheetViews>
    <sheetView topLeftCell="A15" workbookViewId="0">
      <selection activeCell="B20" sqref="B20"/>
    </sheetView>
  </sheetViews>
  <sheetFormatPr defaultRowHeight="14.4" x14ac:dyDescent="0.3"/>
  <cols>
    <col min="2" max="2" width="8.88671875" style="78"/>
    <col min="3" max="3" width="57.109375" customWidth="1"/>
    <col min="7" max="7" width="17" customWidth="1"/>
  </cols>
  <sheetData>
    <row r="2" spans="2:7" ht="28.8" x14ac:dyDescent="0.3">
      <c r="B2" s="97" t="s">
        <v>2015</v>
      </c>
      <c r="C2" s="97" t="s">
        <v>2064</v>
      </c>
      <c r="D2" s="97" t="s">
        <v>2250</v>
      </c>
      <c r="E2" s="97" t="s">
        <v>2251</v>
      </c>
      <c r="F2" s="97" t="s">
        <v>2252</v>
      </c>
      <c r="G2" s="97" t="s">
        <v>2253</v>
      </c>
    </row>
    <row r="3" spans="2:7" ht="46.8" x14ac:dyDescent="0.3">
      <c r="B3" s="175">
        <v>2285</v>
      </c>
      <c r="C3" s="186" t="s">
        <v>2520</v>
      </c>
      <c r="D3" s="175">
        <v>2160</v>
      </c>
      <c r="E3" s="175" t="s">
        <v>529</v>
      </c>
      <c r="F3" s="89">
        <v>55.6</v>
      </c>
      <c r="G3" s="89">
        <v>120096</v>
      </c>
    </row>
    <row r="4" spans="2:7" ht="46.8" x14ac:dyDescent="0.3">
      <c r="B4" s="175">
        <v>2286</v>
      </c>
      <c r="C4" s="186" t="s">
        <v>2521</v>
      </c>
      <c r="D4" s="175">
        <v>6740</v>
      </c>
      <c r="E4" s="175" t="s">
        <v>529</v>
      </c>
      <c r="F4" s="89">
        <v>26.6</v>
      </c>
      <c r="G4" s="89">
        <v>179284</v>
      </c>
    </row>
    <row r="5" spans="2:7" ht="15.6" customHeight="1" x14ac:dyDescent="0.3">
      <c r="B5" s="176">
        <v>2287</v>
      </c>
      <c r="C5" s="187" t="s">
        <v>2522</v>
      </c>
      <c r="D5" s="176">
        <v>4580</v>
      </c>
      <c r="E5" s="176" t="s">
        <v>529</v>
      </c>
      <c r="F5" s="177">
        <v>56.9</v>
      </c>
      <c r="G5" s="178">
        <v>260602</v>
      </c>
    </row>
    <row r="6" spans="2:7" ht="15" customHeight="1" x14ac:dyDescent="0.3">
      <c r="B6" s="176"/>
      <c r="C6" s="187"/>
      <c r="D6" s="176"/>
      <c r="E6" s="176"/>
      <c r="F6" s="177"/>
      <c r="G6" s="178"/>
    </row>
    <row r="7" spans="2:7" ht="46.8" x14ac:dyDescent="0.3">
      <c r="B7" s="175">
        <v>2288</v>
      </c>
      <c r="C7" s="186" t="s">
        <v>2523</v>
      </c>
      <c r="D7" s="175">
        <v>120</v>
      </c>
      <c r="E7" s="175" t="s">
        <v>529</v>
      </c>
      <c r="F7" s="89">
        <v>14.5</v>
      </c>
      <c r="G7" s="89">
        <v>1740</v>
      </c>
    </row>
    <row r="8" spans="2:7" ht="46.8" x14ac:dyDescent="0.3">
      <c r="B8" s="175">
        <v>2289</v>
      </c>
      <c r="C8" s="186" t="s">
        <v>2524</v>
      </c>
      <c r="D8" s="175">
        <v>120</v>
      </c>
      <c r="E8" s="175" t="s">
        <v>529</v>
      </c>
      <c r="F8" s="89">
        <v>21.6</v>
      </c>
      <c r="G8" s="89">
        <v>2592</v>
      </c>
    </row>
    <row r="9" spans="2:7" ht="46.8" x14ac:dyDescent="0.3">
      <c r="B9" s="175">
        <v>2290</v>
      </c>
      <c r="C9" s="186" t="s">
        <v>2525</v>
      </c>
      <c r="D9" s="175">
        <v>360</v>
      </c>
      <c r="E9" s="175" t="s">
        <v>529</v>
      </c>
      <c r="F9" s="89">
        <v>17.8</v>
      </c>
      <c r="G9" s="89">
        <v>6408</v>
      </c>
    </row>
    <row r="10" spans="2:7" ht="46.8" x14ac:dyDescent="0.3">
      <c r="B10" s="175">
        <v>2291</v>
      </c>
      <c r="C10" s="186" t="s">
        <v>2526</v>
      </c>
      <c r="D10" s="175">
        <v>120</v>
      </c>
      <c r="E10" s="175" t="s">
        <v>529</v>
      </c>
      <c r="F10" s="89">
        <v>48</v>
      </c>
      <c r="G10" s="89">
        <v>5760</v>
      </c>
    </row>
    <row r="11" spans="2:7" ht="46.8" x14ac:dyDescent="0.3">
      <c r="B11" s="175">
        <v>2292</v>
      </c>
      <c r="C11" s="186" t="s">
        <v>2527</v>
      </c>
      <c r="D11" s="175">
        <v>480</v>
      </c>
      <c r="E11" s="175" t="s">
        <v>529</v>
      </c>
      <c r="F11" s="89">
        <v>16.399999999999999</v>
      </c>
      <c r="G11" s="89">
        <v>7872</v>
      </c>
    </row>
    <row r="12" spans="2:7" ht="46.8" x14ac:dyDescent="0.3">
      <c r="B12" s="175">
        <v>2293</v>
      </c>
      <c r="C12" s="186" t="s">
        <v>2528</v>
      </c>
      <c r="D12" s="175">
        <v>2200</v>
      </c>
      <c r="E12" s="175" t="s">
        <v>529</v>
      </c>
      <c r="F12" s="89">
        <v>36.6</v>
      </c>
      <c r="G12" s="89">
        <v>80520</v>
      </c>
    </row>
    <row r="13" spans="2:7" ht="46.8" x14ac:dyDescent="0.3">
      <c r="B13" s="175">
        <v>2294</v>
      </c>
      <c r="C13" s="186" t="s">
        <v>2529</v>
      </c>
      <c r="D13" s="175">
        <v>2200</v>
      </c>
      <c r="E13" s="175" t="s">
        <v>529</v>
      </c>
      <c r="F13" s="89">
        <v>34.700000000000003</v>
      </c>
      <c r="G13" s="89">
        <v>76340</v>
      </c>
    </row>
    <row r="14" spans="2:7" ht="46.8" x14ac:dyDescent="0.3">
      <c r="B14" s="175">
        <v>2295</v>
      </c>
      <c r="C14" s="186" t="s">
        <v>2530</v>
      </c>
      <c r="D14" s="175">
        <v>120</v>
      </c>
      <c r="E14" s="175" t="s">
        <v>529</v>
      </c>
      <c r="F14" s="89">
        <v>68.45</v>
      </c>
      <c r="G14" s="89">
        <v>8214</v>
      </c>
    </row>
    <row r="15" spans="2:7" ht="46.8" x14ac:dyDescent="0.3">
      <c r="B15" s="175">
        <v>2296</v>
      </c>
      <c r="C15" s="186" t="s">
        <v>2531</v>
      </c>
      <c r="D15" s="175">
        <v>5040</v>
      </c>
      <c r="E15" s="175" t="s">
        <v>529</v>
      </c>
      <c r="F15" s="89">
        <v>49.8</v>
      </c>
      <c r="G15" s="89">
        <v>250992</v>
      </c>
    </row>
    <row r="16" spans="2:7" ht="46.8" x14ac:dyDescent="0.3">
      <c r="B16" s="175">
        <v>2297</v>
      </c>
      <c r="C16" s="186" t="s">
        <v>2532</v>
      </c>
      <c r="D16" s="175">
        <v>2640</v>
      </c>
      <c r="E16" s="175" t="s">
        <v>529</v>
      </c>
      <c r="F16" s="89">
        <v>39.5</v>
      </c>
      <c r="G16" s="89">
        <v>104280</v>
      </c>
    </row>
    <row r="17" spans="2:7" ht="46.8" x14ac:dyDescent="0.3">
      <c r="B17" s="175">
        <v>2298</v>
      </c>
      <c r="C17" s="186" t="s">
        <v>2533</v>
      </c>
      <c r="D17" s="175">
        <v>240</v>
      </c>
      <c r="E17" s="175" t="s">
        <v>529</v>
      </c>
      <c r="F17" s="89">
        <v>23</v>
      </c>
      <c r="G17" s="89">
        <v>5520</v>
      </c>
    </row>
    <row r="18" spans="2:7" ht="46.8" x14ac:dyDescent="0.3">
      <c r="B18" s="175">
        <v>2299</v>
      </c>
      <c r="C18" s="186" t="s">
        <v>2534</v>
      </c>
      <c r="D18" s="175">
        <v>120</v>
      </c>
      <c r="E18" s="175" t="s">
        <v>529</v>
      </c>
      <c r="F18" s="89">
        <v>42</v>
      </c>
      <c r="G18" s="89">
        <v>5040</v>
      </c>
    </row>
    <row r="19" spans="2:7" ht="46.8" x14ac:dyDescent="0.3">
      <c r="B19" s="175">
        <v>2300</v>
      </c>
      <c r="C19" s="186" t="s">
        <v>2535</v>
      </c>
      <c r="D19" s="175">
        <v>120</v>
      </c>
      <c r="E19" s="175" t="s">
        <v>529</v>
      </c>
      <c r="F19" s="89">
        <v>39.5</v>
      </c>
      <c r="G19" s="89">
        <v>4740</v>
      </c>
    </row>
    <row r="20" spans="2:7" x14ac:dyDescent="0.3">
      <c r="F20" s="78" t="s">
        <v>1973</v>
      </c>
      <c r="G20" s="174">
        <f>SUM(G3:G19)</f>
        <v>1120000</v>
      </c>
    </row>
    <row r="21" spans="2:7" ht="14.4" customHeight="1" x14ac:dyDescent="0.3"/>
    <row r="22" spans="2:7" ht="14.4" customHeight="1" x14ac:dyDescent="0.3"/>
    <row r="25" spans="2:7" ht="14.4" customHeight="1" x14ac:dyDescent="0.3"/>
    <row r="26" spans="2:7" ht="14.4" customHeight="1" x14ac:dyDescent="0.3"/>
    <row r="29" spans="2:7" ht="14.4" customHeight="1" x14ac:dyDescent="0.3"/>
    <row r="30" spans="2:7" ht="14.4" customHeight="1" x14ac:dyDescent="0.3"/>
  </sheetData>
  <mergeCells count="6">
    <mergeCell ref="B5:B6"/>
    <mergeCell ref="C5:C6"/>
    <mergeCell ref="D5:D6"/>
    <mergeCell ref="E5:E6"/>
    <mergeCell ref="F5:F6"/>
    <mergeCell ref="G5:G6"/>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1A57-BE09-42B4-B177-E70BCC5E39EA}">
  <dimension ref="B1:H332"/>
  <sheetViews>
    <sheetView workbookViewId="0">
      <selection activeCell="B2" sqref="B2"/>
    </sheetView>
  </sheetViews>
  <sheetFormatPr defaultRowHeight="14.4" x14ac:dyDescent="0.3"/>
  <cols>
    <col min="1" max="1" width="4.88671875" style="164" customWidth="1"/>
    <col min="2" max="2" width="6.6640625" style="164" customWidth="1"/>
    <col min="3" max="3" width="79.44140625" style="164" customWidth="1"/>
    <col min="4" max="4" width="11.88671875" style="180" bestFit="1" customWidth="1"/>
    <col min="5" max="5" width="11.21875" style="164" hidden="1" customWidth="1"/>
    <col min="6" max="6" width="17.44140625" style="180" customWidth="1"/>
    <col min="7" max="7" width="9.5546875" style="164" bestFit="1" customWidth="1"/>
    <col min="8" max="8" width="14" style="164" bestFit="1" customWidth="1"/>
    <col min="9" max="16384" width="8.88671875" style="164"/>
  </cols>
  <sheetData>
    <row r="1" spans="2:8" ht="15" thickBot="1" x14ac:dyDescent="0.35"/>
    <row r="2" spans="2:8" s="162" customFormat="1" ht="31.8" thickBot="1" x14ac:dyDescent="0.35">
      <c r="B2" s="192" t="s">
        <v>2537</v>
      </c>
      <c r="C2" s="194" t="s">
        <v>2064</v>
      </c>
      <c r="D2" s="193" t="s">
        <v>66</v>
      </c>
      <c r="E2" s="191" t="s">
        <v>2269</v>
      </c>
      <c r="F2" s="194" t="s">
        <v>202</v>
      </c>
      <c r="G2" s="195" t="s">
        <v>2265</v>
      </c>
      <c r="H2" s="195" t="s">
        <v>2238</v>
      </c>
    </row>
    <row r="3" spans="2:8" ht="15.6" customHeight="1" x14ac:dyDescent="0.3">
      <c r="B3" s="200">
        <v>2301</v>
      </c>
      <c r="C3" s="201" t="s">
        <v>2484</v>
      </c>
      <c r="D3" s="202"/>
      <c r="E3" s="203" t="s">
        <v>2272</v>
      </c>
      <c r="F3" s="200">
        <v>50</v>
      </c>
      <c r="G3" s="202"/>
      <c r="H3" s="202"/>
    </row>
    <row r="4" spans="2:8" x14ac:dyDescent="0.3">
      <c r="B4" s="200"/>
      <c r="C4" s="201"/>
      <c r="D4" s="202"/>
      <c r="E4" s="203"/>
      <c r="F4" s="200"/>
      <c r="G4" s="202"/>
      <c r="H4" s="202"/>
    </row>
    <row r="5" spans="2:8" ht="15.6" x14ac:dyDescent="0.3">
      <c r="B5" s="200"/>
      <c r="C5" s="201"/>
      <c r="D5" s="204" t="s">
        <v>2270</v>
      </c>
      <c r="E5" s="203"/>
      <c r="F5" s="200"/>
      <c r="G5" s="205">
        <v>0.8</v>
      </c>
      <c r="H5" s="205">
        <v>40</v>
      </c>
    </row>
    <row r="6" spans="2:8" ht="15.6" x14ac:dyDescent="0.3">
      <c r="B6" s="200"/>
      <c r="C6" s="201"/>
      <c r="D6" s="204" t="s">
        <v>2271</v>
      </c>
      <c r="E6" s="203"/>
      <c r="F6" s="200"/>
      <c r="G6" s="206"/>
      <c r="H6" s="206"/>
    </row>
    <row r="7" spans="2:8" x14ac:dyDescent="0.3">
      <c r="B7" s="200"/>
      <c r="C7" s="201"/>
      <c r="D7" s="207"/>
      <c r="E7" s="203"/>
      <c r="F7" s="200"/>
      <c r="G7" s="206"/>
      <c r="H7" s="206"/>
    </row>
    <row r="8" spans="2:8" ht="15" thickBot="1" x14ac:dyDescent="0.35">
      <c r="B8" s="208"/>
      <c r="C8" s="209"/>
      <c r="D8" s="210"/>
      <c r="E8" s="211"/>
      <c r="F8" s="208"/>
      <c r="G8" s="212"/>
      <c r="H8" s="212"/>
    </row>
    <row r="9" spans="2:8" ht="15.6" customHeight="1" x14ac:dyDescent="0.3">
      <c r="B9" s="213">
        <v>2302</v>
      </c>
      <c r="C9" s="214" t="s">
        <v>2485</v>
      </c>
      <c r="D9" s="202"/>
      <c r="E9" s="197"/>
      <c r="F9" s="202"/>
      <c r="G9" s="202"/>
      <c r="H9" s="204"/>
    </row>
    <row r="10" spans="2:8" x14ac:dyDescent="0.3">
      <c r="B10" s="200"/>
      <c r="C10" s="215"/>
      <c r="D10" s="202"/>
      <c r="E10" s="197"/>
      <c r="F10" s="202"/>
      <c r="G10" s="202"/>
      <c r="H10" s="202"/>
    </row>
    <row r="11" spans="2:8" x14ac:dyDescent="0.3">
      <c r="B11" s="200"/>
      <c r="C11" s="215"/>
      <c r="D11" s="202"/>
      <c r="E11" s="197"/>
      <c r="F11" s="202"/>
      <c r="G11" s="202"/>
      <c r="H11" s="202"/>
    </row>
    <row r="12" spans="2:8" ht="78" x14ac:dyDescent="0.3">
      <c r="B12" s="200"/>
      <c r="C12" s="215"/>
      <c r="D12" s="204" t="s">
        <v>2486</v>
      </c>
      <c r="E12" s="216" t="s">
        <v>2536</v>
      </c>
      <c r="F12" s="204">
        <v>65</v>
      </c>
      <c r="G12" s="205">
        <v>5.8</v>
      </c>
      <c r="H12" s="205">
        <v>377</v>
      </c>
    </row>
    <row r="13" spans="2:8" x14ac:dyDescent="0.3">
      <c r="B13" s="200"/>
      <c r="C13" s="215"/>
      <c r="D13" s="207"/>
      <c r="E13" s="217"/>
      <c r="F13" s="207"/>
      <c r="G13" s="206"/>
      <c r="H13" s="206"/>
    </row>
    <row r="14" spans="2:8" x14ac:dyDescent="0.3">
      <c r="B14" s="200"/>
      <c r="C14" s="215"/>
      <c r="D14" s="207"/>
      <c r="E14" s="217"/>
      <c r="F14" s="207"/>
      <c r="G14" s="206"/>
      <c r="H14" s="206"/>
    </row>
    <row r="15" spans="2:8" ht="15" thickBot="1" x14ac:dyDescent="0.35">
      <c r="B15" s="208"/>
      <c r="C15" s="218"/>
      <c r="D15" s="210"/>
      <c r="E15" s="219"/>
      <c r="F15" s="210"/>
      <c r="G15" s="212"/>
      <c r="H15" s="212"/>
    </row>
    <row r="16" spans="2:8" ht="15.6" customHeight="1" x14ac:dyDescent="0.3">
      <c r="B16" s="213">
        <v>2303</v>
      </c>
      <c r="C16" s="220" t="s">
        <v>2487</v>
      </c>
      <c r="D16" s="213" t="s">
        <v>2488</v>
      </c>
      <c r="E16" s="197"/>
      <c r="F16" s="202"/>
      <c r="G16" s="202"/>
      <c r="H16" s="202"/>
    </row>
    <row r="17" spans="2:8" x14ac:dyDescent="0.3">
      <c r="B17" s="200"/>
      <c r="C17" s="201"/>
      <c r="D17" s="200"/>
      <c r="E17" s="197"/>
      <c r="F17" s="202"/>
      <c r="G17" s="202"/>
      <c r="H17" s="202"/>
    </row>
    <row r="18" spans="2:8" x14ac:dyDescent="0.3">
      <c r="B18" s="200"/>
      <c r="C18" s="201"/>
      <c r="D18" s="200"/>
      <c r="E18" s="197"/>
      <c r="F18" s="202"/>
      <c r="G18" s="202"/>
      <c r="H18" s="202"/>
    </row>
    <row r="19" spans="2:8" ht="62.4" x14ac:dyDescent="0.3">
      <c r="B19" s="200"/>
      <c r="C19" s="201"/>
      <c r="D19" s="200"/>
      <c r="E19" s="216" t="s">
        <v>2273</v>
      </c>
      <c r="F19" s="221">
        <v>38</v>
      </c>
      <c r="G19" s="222">
        <v>4.0999999999999996</v>
      </c>
      <c r="H19" s="222">
        <v>155.80000000000001</v>
      </c>
    </row>
    <row r="20" spans="2:8" ht="15" thickBot="1" x14ac:dyDescent="0.35">
      <c r="B20" s="208"/>
      <c r="C20" s="209"/>
      <c r="D20" s="208"/>
      <c r="E20" s="219"/>
      <c r="F20" s="210"/>
      <c r="G20" s="212"/>
      <c r="H20" s="212"/>
    </row>
    <row r="21" spans="2:8" ht="15.6" customHeight="1" x14ac:dyDescent="0.3">
      <c r="B21" s="213">
        <v>2304</v>
      </c>
      <c r="C21" s="220" t="s">
        <v>2489</v>
      </c>
      <c r="D21" s="202"/>
      <c r="E21" s="197"/>
      <c r="F21" s="202"/>
      <c r="G21" s="202"/>
      <c r="H21" s="202"/>
    </row>
    <row r="22" spans="2:8" x14ac:dyDescent="0.3">
      <c r="B22" s="200"/>
      <c r="C22" s="201"/>
      <c r="D22" s="202"/>
      <c r="E22" s="197"/>
      <c r="F22" s="202"/>
      <c r="G22" s="202"/>
      <c r="H22" s="202"/>
    </row>
    <row r="23" spans="2:8" x14ac:dyDescent="0.3">
      <c r="B23" s="200"/>
      <c r="C23" s="201"/>
      <c r="D23" s="202"/>
      <c r="E23" s="197"/>
      <c r="F23" s="202"/>
      <c r="G23" s="202"/>
      <c r="H23" s="202"/>
    </row>
    <row r="24" spans="2:8" ht="46.8" x14ac:dyDescent="0.3">
      <c r="B24" s="200"/>
      <c r="C24" s="201"/>
      <c r="D24" s="204" t="s">
        <v>2274</v>
      </c>
      <c r="E24" s="216" t="s">
        <v>2275</v>
      </c>
      <c r="F24" s="223">
        <v>2760</v>
      </c>
      <c r="G24" s="205">
        <v>3.18</v>
      </c>
      <c r="H24" s="205">
        <v>8776.7999999999993</v>
      </c>
    </row>
    <row r="25" spans="2:8" ht="15" thickBot="1" x14ac:dyDescent="0.35">
      <c r="B25" s="208"/>
      <c r="C25" s="209"/>
      <c r="D25" s="210"/>
      <c r="E25" s="219"/>
      <c r="F25" s="210"/>
      <c r="G25" s="212"/>
      <c r="H25" s="212"/>
    </row>
    <row r="26" spans="2:8" ht="15.6" customHeight="1" x14ac:dyDescent="0.3">
      <c r="B26" s="213">
        <v>2305</v>
      </c>
      <c r="C26" s="220" t="s">
        <v>2490</v>
      </c>
      <c r="D26" s="202"/>
      <c r="E26" s="197"/>
      <c r="F26" s="202"/>
      <c r="G26" s="202"/>
      <c r="H26" s="202"/>
    </row>
    <row r="27" spans="2:8" x14ac:dyDescent="0.3">
      <c r="B27" s="200"/>
      <c r="C27" s="201"/>
      <c r="D27" s="202"/>
      <c r="E27" s="197"/>
      <c r="F27" s="202"/>
      <c r="G27" s="202"/>
      <c r="H27" s="202"/>
    </row>
    <row r="28" spans="2:8" x14ac:dyDescent="0.3">
      <c r="B28" s="200"/>
      <c r="C28" s="201"/>
      <c r="D28" s="202"/>
      <c r="E28" s="197"/>
      <c r="F28" s="202"/>
      <c r="G28" s="202"/>
      <c r="H28" s="202"/>
    </row>
    <row r="29" spans="2:8" ht="47.4" thickBot="1" x14ac:dyDescent="0.35">
      <c r="B29" s="208"/>
      <c r="C29" s="209"/>
      <c r="D29" s="224" t="s">
        <v>2276</v>
      </c>
      <c r="E29" s="199" t="s">
        <v>2277</v>
      </c>
      <c r="F29" s="224">
        <v>75</v>
      </c>
      <c r="G29" s="225">
        <v>3.67</v>
      </c>
      <c r="H29" s="225">
        <v>275.25</v>
      </c>
    </row>
    <row r="30" spans="2:8" ht="15.6" customHeight="1" x14ac:dyDescent="0.3">
      <c r="B30" s="213">
        <v>2306</v>
      </c>
      <c r="C30" s="220" t="s">
        <v>2491</v>
      </c>
      <c r="D30" s="202"/>
      <c r="E30" s="197"/>
      <c r="F30" s="202"/>
      <c r="G30" s="202"/>
      <c r="H30" s="202"/>
    </row>
    <row r="31" spans="2:8" x14ac:dyDescent="0.3">
      <c r="B31" s="200"/>
      <c r="C31" s="201"/>
      <c r="D31" s="202"/>
      <c r="E31" s="197"/>
      <c r="F31" s="202"/>
      <c r="G31" s="202"/>
      <c r="H31" s="202"/>
    </row>
    <row r="32" spans="2:8" x14ac:dyDescent="0.3">
      <c r="B32" s="200"/>
      <c r="C32" s="201"/>
      <c r="D32" s="202"/>
      <c r="E32" s="197"/>
      <c r="F32" s="202"/>
      <c r="G32" s="202"/>
      <c r="H32" s="202"/>
    </row>
    <row r="33" spans="2:8" ht="31.2" x14ac:dyDescent="0.3">
      <c r="B33" s="200"/>
      <c r="C33" s="201"/>
      <c r="D33" s="204" t="s">
        <v>24</v>
      </c>
      <c r="E33" s="216" t="s">
        <v>2278</v>
      </c>
      <c r="F33" s="204">
        <v>20</v>
      </c>
      <c r="G33" s="205">
        <v>5.49</v>
      </c>
      <c r="H33" s="205">
        <v>109.8</v>
      </c>
    </row>
    <row r="34" spans="2:8" ht="15" thickBot="1" x14ac:dyDescent="0.35">
      <c r="B34" s="208"/>
      <c r="C34" s="209"/>
      <c r="D34" s="210"/>
      <c r="E34" s="219"/>
      <c r="F34" s="210"/>
      <c r="G34" s="212"/>
      <c r="H34" s="212"/>
    </row>
    <row r="35" spans="2:8" ht="15.6" customHeight="1" x14ac:dyDescent="0.3">
      <c r="B35" s="213">
        <v>2307</v>
      </c>
      <c r="C35" s="220" t="s">
        <v>2492</v>
      </c>
      <c r="D35" s="202"/>
      <c r="E35" s="197"/>
      <c r="F35" s="202"/>
      <c r="G35" s="202"/>
      <c r="H35" s="202"/>
    </row>
    <row r="36" spans="2:8" x14ac:dyDescent="0.3">
      <c r="B36" s="200"/>
      <c r="C36" s="201"/>
      <c r="D36" s="202"/>
      <c r="E36" s="197"/>
      <c r="F36" s="202"/>
      <c r="G36" s="202"/>
      <c r="H36" s="202"/>
    </row>
    <row r="37" spans="2:8" x14ac:dyDescent="0.3">
      <c r="B37" s="200"/>
      <c r="C37" s="201"/>
      <c r="D37" s="202"/>
      <c r="E37" s="197"/>
      <c r="F37" s="202"/>
      <c r="G37" s="202"/>
      <c r="H37" s="202"/>
    </row>
    <row r="38" spans="2:8" x14ac:dyDescent="0.3">
      <c r="B38" s="200"/>
      <c r="C38" s="201"/>
      <c r="D38" s="202"/>
      <c r="E38" s="197"/>
      <c r="F38" s="202"/>
      <c r="G38" s="202"/>
      <c r="H38" s="202"/>
    </row>
    <row r="39" spans="2:8" ht="46.8" x14ac:dyDescent="0.3">
      <c r="B39" s="200"/>
      <c r="C39" s="201"/>
      <c r="D39" s="204" t="s">
        <v>24</v>
      </c>
      <c r="E39" s="216" t="s">
        <v>2279</v>
      </c>
      <c r="F39" s="204">
        <v>65</v>
      </c>
      <c r="G39" s="205">
        <v>4</v>
      </c>
      <c r="H39" s="205">
        <v>260</v>
      </c>
    </row>
    <row r="40" spans="2:8" x14ac:dyDescent="0.3">
      <c r="B40" s="200"/>
      <c r="C40" s="201"/>
      <c r="D40" s="207"/>
      <c r="E40" s="217"/>
      <c r="F40" s="207"/>
      <c r="G40" s="206"/>
      <c r="H40" s="206"/>
    </row>
    <row r="41" spans="2:8" ht="15" thickBot="1" x14ac:dyDescent="0.35">
      <c r="B41" s="208"/>
      <c r="C41" s="209"/>
      <c r="D41" s="210"/>
      <c r="E41" s="219"/>
      <c r="F41" s="210"/>
      <c r="G41" s="212"/>
      <c r="H41" s="212"/>
    </row>
    <row r="42" spans="2:8" ht="15.6" customHeight="1" x14ac:dyDescent="0.3">
      <c r="B42" s="213">
        <v>2308</v>
      </c>
      <c r="C42" s="220" t="s">
        <v>2493</v>
      </c>
      <c r="D42" s="202"/>
      <c r="E42" s="197"/>
      <c r="F42" s="202"/>
      <c r="G42" s="202"/>
      <c r="H42" s="202"/>
    </row>
    <row r="43" spans="2:8" x14ac:dyDescent="0.3">
      <c r="B43" s="200"/>
      <c r="C43" s="201"/>
      <c r="D43" s="202"/>
      <c r="E43" s="197"/>
      <c r="F43" s="202"/>
      <c r="G43" s="202"/>
      <c r="H43" s="202"/>
    </row>
    <row r="44" spans="2:8" x14ac:dyDescent="0.3">
      <c r="B44" s="200"/>
      <c r="C44" s="201"/>
      <c r="D44" s="202"/>
      <c r="E44" s="197"/>
      <c r="F44" s="202"/>
      <c r="G44" s="202"/>
      <c r="H44" s="202"/>
    </row>
    <row r="45" spans="2:8" x14ac:dyDescent="0.3">
      <c r="B45" s="200"/>
      <c r="C45" s="201"/>
      <c r="D45" s="202"/>
      <c r="E45" s="197"/>
      <c r="F45" s="202"/>
      <c r="G45" s="202"/>
      <c r="H45" s="202"/>
    </row>
    <row r="46" spans="2:8" ht="109.2" x14ac:dyDescent="0.3">
      <c r="B46" s="200"/>
      <c r="C46" s="201"/>
      <c r="D46" s="204" t="s">
        <v>2274</v>
      </c>
      <c r="E46" s="216" t="s">
        <v>2280</v>
      </c>
      <c r="F46" s="223">
        <v>2265</v>
      </c>
      <c r="G46" s="205">
        <v>4.5</v>
      </c>
      <c r="H46" s="205">
        <v>10192.5</v>
      </c>
    </row>
    <row r="47" spans="2:8" ht="15" thickBot="1" x14ac:dyDescent="0.35">
      <c r="B47" s="208"/>
      <c r="C47" s="209"/>
      <c r="D47" s="207"/>
      <c r="E47" s="217"/>
      <c r="F47" s="207"/>
      <c r="G47" s="206"/>
      <c r="H47" s="206"/>
    </row>
    <row r="48" spans="2:8" ht="15.6" customHeight="1" x14ac:dyDescent="0.3">
      <c r="B48" s="213">
        <v>2309</v>
      </c>
      <c r="C48" s="226" t="s">
        <v>2494</v>
      </c>
      <c r="D48" s="227"/>
      <c r="E48" s="228"/>
      <c r="F48" s="229"/>
      <c r="G48" s="229"/>
      <c r="H48" s="229"/>
    </row>
    <row r="49" spans="2:8" x14ac:dyDescent="0.3">
      <c r="B49" s="200"/>
      <c r="C49" s="230"/>
      <c r="D49" s="231"/>
      <c r="E49" s="197"/>
      <c r="F49" s="202"/>
      <c r="G49" s="202"/>
      <c r="H49" s="202"/>
    </row>
    <row r="50" spans="2:8" x14ac:dyDescent="0.3">
      <c r="B50" s="200"/>
      <c r="C50" s="230"/>
      <c r="D50" s="231"/>
      <c r="E50" s="197"/>
      <c r="F50" s="202"/>
      <c r="G50" s="202"/>
      <c r="H50" s="202"/>
    </row>
    <row r="51" spans="2:8" x14ac:dyDescent="0.3">
      <c r="B51" s="200"/>
      <c r="C51" s="230"/>
      <c r="D51" s="231"/>
      <c r="E51" s="197"/>
      <c r="F51" s="202"/>
      <c r="G51" s="202"/>
      <c r="H51" s="202"/>
    </row>
    <row r="52" spans="2:8" ht="82.2" customHeight="1" thickBot="1" x14ac:dyDescent="0.35">
      <c r="B52" s="200"/>
      <c r="C52" s="230"/>
      <c r="D52" s="232" t="s">
        <v>2274</v>
      </c>
      <c r="E52" s="199" t="s">
        <v>2280</v>
      </c>
      <c r="F52" s="224">
        <v>300</v>
      </c>
      <c r="G52" s="225">
        <v>4.7</v>
      </c>
      <c r="H52" s="225">
        <v>1410</v>
      </c>
    </row>
    <row r="53" spans="2:8" ht="15" hidden="1" thickBot="1" x14ac:dyDescent="0.35">
      <c r="B53" s="200"/>
      <c r="C53" s="201"/>
      <c r="D53" s="207"/>
      <c r="E53" s="217"/>
      <c r="F53" s="207"/>
      <c r="G53" s="206"/>
      <c r="H53" s="206"/>
    </row>
    <row r="54" spans="2:8" ht="15" hidden="1" thickBot="1" x14ac:dyDescent="0.35">
      <c r="B54" s="200"/>
      <c r="C54" s="201"/>
      <c r="D54" s="207"/>
      <c r="E54" s="217"/>
      <c r="F54" s="207"/>
      <c r="G54" s="206"/>
      <c r="H54" s="206"/>
    </row>
    <row r="55" spans="2:8" ht="15" hidden="1" thickBot="1" x14ac:dyDescent="0.35">
      <c r="B55" s="200"/>
      <c r="C55" s="201"/>
      <c r="D55" s="207"/>
      <c r="E55" s="217"/>
      <c r="F55" s="207"/>
      <c r="G55" s="206"/>
      <c r="H55" s="206"/>
    </row>
    <row r="56" spans="2:8" ht="15" hidden="1" thickBot="1" x14ac:dyDescent="0.35">
      <c r="B56" s="208"/>
      <c r="C56" s="209"/>
      <c r="D56" s="210"/>
      <c r="E56" s="219"/>
      <c r="F56" s="210"/>
      <c r="G56" s="212"/>
      <c r="H56" s="212"/>
    </row>
    <row r="57" spans="2:8" ht="15.6" customHeight="1" x14ac:dyDescent="0.3">
      <c r="B57" s="213">
        <v>2310</v>
      </c>
      <c r="C57" s="220" t="s">
        <v>2495</v>
      </c>
      <c r="D57" s="202"/>
      <c r="E57" s="197"/>
      <c r="F57" s="202"/>
      <c r="G57" s="202"/>
      <c r="H57" s="202"/>
    </row>
    <row r="58" spans="2:8" x14ac:dyDescent="0.3">
      <c r="B58" s="200"/>
      <c r="C58" s="201"/>
      <c r="D58" s="202"/>
      <c r="E58" s="197"/>
      <c r="F58" s="202"/>
      <c r="G58" s="202"/>
      <c r="H58" s="202"/>
    </row>
    <row r="59" spans="2:8" x14ac:dyDescent="0.3">
      <c r="B59" s="200"/>
      <c r="C59" s="201"/>
      <c r="D59" s="202"/>
      <c r="E59" s="197"/>
      <c r="F59" s="202"/>
      <c r="G59" s="202"/>
      <c r="H59" s="202"/>
    </row>
    <row r="60" spans="2:8" x14ac:dyDescent="0.3">
      <c r="B60" s="200"/>
      <c r="C60" s="201"/>
      <c r="D60" s="202"/>
      <c r="E60" s="197"/>
      <c r="F60" s="202"/>
      <c r="G60" s="202"/>
      <c r="H60" s="202"/>
    </row>
    <row r="61" spans="2:8" ht="63" thickBot="1" x14ac:dyDescent="0.35">
      <c r="B61" s="208"/>
      <c r="C61" s="209"/>
      <c r="D61" s="224" t="s">
        <v>2274</v>
      </c>
      <c r="E61" s="199" t="s">
        <v>2281</v>
      </c>
      <c r="F61" s="224">
        <v>180</v>
      </c>
      <c r="G61" s="225">
        <v>5.43</v>
      </c>
      <c r="H61" s="225">
        <v>977.4</v>
      </c>
    </row>
    <row r="62" spans="2:8" ht="15.6" customHeight="1" x14ac:dyDescent="0.3">
      <c r="B62" s="213">
        <v>2311</v>
      </c>
      <c r="C62" s="220" t="s">
        <v>2496</v>
      </c>
      <c r="D62" s="202"/>
      <c r="E62" s="197"/>
      <c r="F62" s="202"/>
      <c r="G62" s="202"/>
      <c r="H62" s="202"/>
    </row>
    <row r="63" spans="2:8" x14ac:dyDescent="0.3">
      <c r="B63" s="200"/>
      <c r="C63" s="201"/>
      <c r="D63" s="202"/>
      <c r="E63" s="197"/>
      <c r="F63" s="202"/>
      <c r="G63" s="202"/>
      <c r="H63" s="202"/>
    </row>
    <row r="64" spans="2:8" x14ac:dyDescent="0.3">
      <c r="B64" s="200"/>
      <c r="C64" s="201"/>
      <c r="D64" s="202"/>
      <c r="E64" s="197"/>
      <c r="F64" s="202"/>
      <c r="G64" s="202"/>
      <c r="H64" s="202"/>
    </row>
    <row r="65" spans="2:8" ht="78" x14ac:dyDescent="0.3">
      <c r="B65" s="200"/>
      <c r="C65" s="201"/>
      <c r="D65" s="204" t="s">
        <v>2282</v>
      </c>
      <c r="E65" s="216" t="s">
        <v>2283</v>
      </c>
      <c r="F65" s="223">
        <v>1000</v>
      </c>
      <c r="G65" s="205">
        <v>2.92</v>
      </c>
      <c r="H65" s="205">
        <v>2920</v>
      </c>
    </row>
    <row r="66" spans="2:8" x14ac:dyDescent="0.3">
      <c r="B66" s="200"/>
      <c r="C66" s="201"/>
      <c r="D66" s="207"/>
      <c r="E66" s="217"/>
      <c r="F66" s="207"/>
      <c r="G66" s="206"/>
      <c r="H66" s="206"/>
    </row>
    <row r="67" spans="2:8" ht="15" thickBot="1" x14ac:dyDescent="0.35">
      <c r="B67" s="208"/>
      <c r="C67" s="209"/>
      <c r="D67" s="210"/>
      <c r="E67" s="219"/>
      <c r="F67" s="210"/>
      <c r="G67" s="212"/>
      <c r="H67" s="212"/>
    </row>
    <row r="68" spans="2:8" x14ac:dyDescent="0.3">
      <c r="B68" s="213">
        <v>2312</v>
      </c>
      <c r="C68" s="220" t="s">
        <v>2497</v>
      </c>
      <c r="D68" s="202"/>
      <c r="E68" s="197"/>
      <c r="F68" s="202"/>
      <c r="G68" s="202"/>
      <c r="H68" s="202"/>
    </row>
    <row r="69" spans="2:8" ht="15.6" customHeight="1" x14ac:dyDescent="0.3">
      <c r="B69" s="200"/>
      <c r="C69" s="201"/>
      <c r="D69" s="202"/>
      <c r="E69" s="197"/>
      <c r="F69" s="202"/>
      <c r="G69" s="202"/>
      <c r="H69" s="202"/>
    </row>
    <row r="70" spans="2:8" ht="15.6" customHeight="1" x14ac:dyDescent="0.3">
      <c r="B70" s="200"/>
      <c r="C70" s="201"/>
      <c r="D70" s="202"/>
      <c r="E70" s="197"/>
      <c r="F70" s="202"/>
      <c r="G70" s="202"/>
      <c r="H70" s="202"/>
    </row>
    <row r="71" spans="2:8" ht="78" x14ac:dyDescent="0.3">
      <c r="B71" s="200"/>
      <c r="C71" s="201"/>
      <c r="D71" s="204" t="s">
        <v>2282</v>
      </c>
      <c r="E71" s="216" t="s">
        <v>2283</v>
      </c>
      <c r="F71" s="204">
        <v>250</v>
      </c>
      <c r="G71" s="205">
        <v>3.49</v>
      </c>
      <c r="H71" s="205">
        <v>872.5</v>
      </c>
    </row>
    <row r="72" spans="2:8" ht="15" thickBot="1" x14ac:dyDescent="0.35">
      <c r="B72" s="208"/>
      <c r="C72" s="209"/>
      <c r="D72" s="210"/>
      <c r="E72" s="219"/>
      <c r="F72" s="210"/>
      <c r="G72" s="212"/>
      <c r="H72" s="212"/>
    </row>
    <row r="73" spans="2:8" ht="15.6" customHeight="1" x14ac:dyDescent="0.3">
      <c r="B73" s="213">
        <v>2313</v>
      </c>
      <c r="C73" s="220" t="s">
        <v>2498</v>
      </c>
      <c r="D73" s="202"/>
      <c r="E73" s="197"/>
      <c r="F73" s="202"/>
      <c r="G73" s="202"/>
      <c r="H73" s="202"/>
    </row>
    <row r="74" spans="2:8" x14ac:dyDescent="0.3">
      <c r="B74" s="200"/>
      <c r="C74" s="201"/>
      <c r="D74" s="202"/>
      <c r="E74" s="197"/>
      <c r="F74" s="202"/>
      <c r="G74" s="202"/>
      <c r="H74" s="202"/>
    </row>
    <row r="75" spans="2:8" x14ac:dyDescent="0.3">
      <c r="B75" s="200"/>
      <c r="C75" s="201"/>
      <c r="D75" s="202"/>
      <c r="E75" s="197"/>
      <c r="F75" s="202"/>
      <c r="G75" s="202"/>
      <c r="H75" s="202"/>
    </row>
    <row r="76" spans="2:8" x14ac:dyDescent="0.3">
      <c r="B76" s="200"/>
      <c r="C76" s="201"/>
      <c r="D76" s="202"/>
      <c r="E76" s="197"/>
      <c r="F76" s="202"/>
      <c r="G76" s="202"/>
      <c r="H76" s="202"/>
    </row>
    <row r="77" spans="2:8" ht="62.4" x14ac:dyDescent="0.3">
      <c r="B77" s="200"/>
      <c r="C77" s="201"/>
      <c r="D77" s="204" t="s">
        <v>24</v>
      </c>
      <c r="E77" s="216" t="s">
        <v>2284</v>
      </c>
      <c r="F77" s="204">
        <v>108</v>
      </c>
      <c r="G77" s="205">
        <v>29.85</v>
      </c>
      <c r="H77" s="205">
        <v>3223.8</v>
      </c>
    </row>
    <row r="78" spans="2:8" ht="15" thickBot="1" x14ac:dyDescent="0.35">
      <c r="B78" s="208"/>
      <c r="C78" s="209"/>
      <c r="D78" s="210"/>
      <c r="E78" s="219"/>
      <c r="F78" s="210"/>
      <c r="G78" s="212"/>
      <c r="H78" s="212"/>
    </row>
    <row r="79" spans="2:8" ht="15.6" customHeight="1" x14ac:dyDescent="0.3">
      <c r="B79" s="213">
        <v>2314</v>
      </c>
      <c r="C79" s="220" t="s">
        <v>2499</v>
      </c>
      <c r="D79" s="202"/>
      <c r="E79" s="197"/>
      <c r="F79" s="202"/>
      <c r="G79" s="202"/>
      <c r="H79" s="202"/>
    </row>
    <row r="80" spans="2:8" x14ac:dyDescent="0.3">
      <c r="B80" s="200"/>
      <c r="C80" s="201"/>
      <c r="D80" s="202"/>
      <c r="E80" s="197"/>
      <c r="F80" s="202"/>
      <c r="G80" s="202"/>
      <c r="H80" s="202"/>
    </row>
    <row r="81" spans="2:8" x14ac:dyDescent="0.3">
      <c r="B81" s="200"/>
      <c r="C81" s="201"/>
      <c r="D81" s="202"/>
      <c r="E81" s="197"/>
      <c r="F81" s="202"/>
      <c r="G81" s="202"/>
      <c r="H81" s="202"/>
    </row>
    <row r="82" spans="2:8" ht="93.6" x14ac:dyDescent="0.3">
      <c r="B82" s="200"/>
      <c r="C82" s="201"/>
      <c r="D82" s="204" t="s">
        <v>2285</v>
      </c>
      <c r="E82" s="216" t="s">
        <v>2286</v>
      </c>
      <c r="F82" s="221">
        <v>108</v>
      </c>
      <c r="G82" s="222">
        <v>5.39</v>
      </c>
      <c r="H82" s="222">
        <v>582.12</v>
      </c>
    </row>
    <row r="83" spans="2:8" x14ac:dyDescent="0.3">
      <c r="B83" s="200"/>
      <c r="C83" s="201"/>
      <c r="D83" s="207"/>
      <c r="E83" s="217"/>
      <c r="F83" s="207"/>
      <c r="G83" s="206"/>
      <c r="H83" s="206"/>
    </row>
    <row r="84" spans="2:8" x14ac:dyDescent="0.3">
      <c r="B84" s="200"/>
      <c r="C84" s="201"/>
      <c r="D84" s="207"/>
      <c r="E84" s="217"/>
      <c r="F84" s="207"/>
      <c r="G84" s="206"/>
      <c r="H84" s="206"/>
    </row>
    <row r="85" spans="2:8" ht="15" thickBot="1" x14ac:dyDescent="0.35">
      <c r="B85" s="208"/>
      <c r="C85" s="209"/>
      <c r="D85" s="210"/>
      <c r="E85" s="219"/>
      <c r="F85" s="210"/>
      <c r="G85" s="212"/>
      <c r="H85" s="212"/>
    </row>
    <row r="86" spans="2:8" ht="15.6" customHeight="1" x14ac:dyDescent="0.3">
      <c r="B86" s="213">
        <v>2315</v>
      </c>
      <c r="C86" s="220" t="s">
        <v>2500</v>
      </c>
      <c r="D86" s="202"/>
      <c r="E86" s="197"/>
      <c r="F86" s="202"/>
      <c r="G86" s="202"/>
      <c r="H86" s="202"/>
    </row>
    <row r="87" spans="2:8" x14ac:dyDescent="0.3">
      <c r="B87" s="200"/>
      <c r="C87" s="201"/>
      <c r="D87" s="202"/>
      <c r="E87" s="197"/>
      <c r="F87" s="202"/>
      <c r="G87" s="202"/>
      <c r="H87" s="202"/>
    </row>
    <row r="88" spans="2:8" x14ac:dyDescent="0.3">
      <c r="B88" s="200"/>
      <c r="C88" s="201"/>
      <c r="D88" s="202"/>
      <c r="E88" s="197"/>
      <c r="F88" s="202"/>
      <c r="G88" s="202"/>
      <c r="H88" s="202"/>
    </row>
    <row r="89" spans="2:8" ht="15.6" x14ac:dyDescent="0.3">
      <c r="B89" s="200"/>
      <c r="C89" s="201"/>
      <c r="D89" s="204" t="s">
        <v>2271</v>
      </c>
      <c r="E89" s="216" t="s">
        <v>2287</v>
      </c>
      <c r="F89" s="204">
        <v>30</v>
      </c>
      <c r="G89" s="205">
        <v>4.7</v>
      </c>
      <c r="H89" s="205">
        <v>141</v>
      </c>
    </row>
    <row r="90" spans="2:8" ht="15" thickBot="1" x14ac:dyDescent="0.35">
      <c r="B90" s="208"/>
      <c r="C90" s="209"/>
      <c r="D90" s="210"/>
      <c r="E90" s="219"/>
      <c r="F90" s="210"/>
      <c r="G90" s="212"/>
      <c r="H90" s="212"/>
    </row>
    <row r="91" spans="2:8" ht="15.6" customHeight="1" x14ac:dyDescent="0.3">
      <c r="B91" s="213">
        <v>2316</v>
      </c>
      <c r="C91" s="220" t="s">
        <v>2501</v>
      </c>
      <c r="D91" s="202"/>
      <c r="E91" s="197"/>
      <c r="F91" s="202"/>
      <c r="G91" s="202"/>
      <c r="H91" s="202"/>
    </row>
    <row r="92" spans="2:8" x14ac:dyDescent="0.3">
      <c r="B92" s="200"/>
      <c r="C92" s="201"/>
      <c r="D92" s="202"/>
      <c r="E92" s="197"/>
      <c r="F92" s="202"/>
      <c r="G92" s="202"/>
      <c r="H92" s="202"/>
    </row>
    <row r="93" spans="2:8" x14ac:dyDescent="0.3">
      <c r="B93" s="200"/>
      <c r="C93" s="201"/>
      <c r="D93" s="202"/>
      <c r="E93" s="197"/>
      <c r="F93" s="202"/>
      <c r="G93" s="202"/>
      <c r="H93" s="202"/>
    </row>
    <row r="94" spans="2:8" ht="78" x14ac:dyDescent="0.3">
      <c r="B94" s="200"/>
      <c r="C94" s="201"/>
      <c r="D94" s="204" t="s">
        <v>2271</v>
      </c>
      <c r="E94" s="216" t="s">
        <v>2288</v>
      </c>
      <c r="F94" s="204">
        <v>900</v>
      </c>
      <c r="G94" s="205">
        <v>2.6</v>
      </c>
      <c r="H94" s="233">
        <v>2340</v>
      </c>
    </row>
    <row r="95" spans="2:8" ht="15" thickBot="1" x14ac:dyDescent="0.35">
      <c r="B95" s="208"/>
      <c r="C95" s="209"/>
      <c r="D95" s="210"/>
      <c r="E95" s="219"/>
      <c r="F95" s="210"/>
      <c r="G95" s="212"/>
      <c r="H95" s="212"/>
    </row>
    <row r="96" spans="2:8" x14ac:dyDescent="0.3">
      <c r="B96" s="213">
        <v>2317</v>
      </c>
      <c r="C96" s="220" t="s">
        <v>2502</v>
      </c>
      <c r="D96" s="202"/>
      <c r="E96" s="197"/>
      <c r="F96" s="202"/>
      <c r="G96" s="202"/>
      <c r="H96" s="202"/>
    </row>
    <row r="97" spans="2:8" ht="15.6" customHeight="1" x14ac:dyDescent="0.3">
      <c r="B97" s="200"/>
      <c r="C97" s="201"/>
      <c r="D97" s="202"/>
      <c r="E97" s="197"/>
      <c r="F97" s="202"/>
      <c r="G97" s="202"/>
      <c r="H97" s="202"/>
    </row>
    <row r="98" spans="2:8" ht="15.6" x14ac:dyDescent="0.3">
      <c r="B98" s="200"/>
      <c r="C98" s="201"/>
      <c r="D98" s="202"/>
      <c r="E98" s="197"/>
      <c r="F98" s="202"/>
      <c r="G98" s="205">
        <v>2.39</v>
      </c>
      <c r="H98" s="205">
        <v>4063</v>
      </c>
    </row>
    <row r="99" spans="2:8" ht="78" x14ac:dyDescent="0.3">
      <c r="B99" s="200"/>
      <c r="C99" s="201"/>
      <c r="D99" s="204" t="s">
        <v>2271</v>
      </c>
      <c r="E99" s="216" t="s">
        <v>2288</v>
      </c>
      <c r="F99" s="223">
        <v>1700</v>
      </c>
      <c r="G99" s="206"/>
      <c r="H99" s="206"/>
    </row>
    <row r="100" spans="2:8" ht="15" thickBot="1" x14ac:dyDescent="0.35">
      <c r="B100" s="208"/>
      <c r="C100" s="209"/>
      <c r="D100" s="210"/>
      <c r="E100" s="219"/>
      <c r="F100" s="210"/>
      <c r="G100" s="212"/>
      <c r="H100" s="212"/>
    </row>
    <row r="101" spans="2:8" ht="15.6" customHeight="1" x14ac:dyDescent="0.3">
      <c r="B101" s="213">
        <v>2318</v>
      </c>
      <c r="C101" s="220" t="s">
        <v>2503</v>
      </c>
      <c r="D101" s="202"/>
      <c r="E101" s="197"/>
      <c r="F101" s="202"/>
      <c r="G101" s="202"/>
      <c r="H101" s="202"/>
    </row>
    <row r="102" spans="2:8" x14ac:dyDescent="0.3">
      <c r="B102" s="200"/>
      <c r="C102" s="201"/>
      <c r="D102" s="202"/>
      <c r="E102" s="197"/>
      <c r="F102" s="202"/>
      <c r="G102" s="202"/>
      <c r="H102" s="202"/>
    </row>
    <row r="103" spans="2:8" x14ac:dyDescent="0.3">
      <c r="B103" s="200"/>
      <c r="C103" s="201"/>
      <c r="D103" s="202"/>
      <c r="E103" s="197"/>
      <c r="F103" s="202"/>
      <c r="G103" s="202"/>
      <c r="H103" s="202"/>
    </row>
    <row r="104" spans="2:8" ht="78" x14ac:dyDescent="0.3">
      <c r="B104" s="200"/>
      <c r="C104" s="201"/>
      <c r="D104" s="204" t="s">
        <v>2289</v>
      </c>
      <c r="E104" s="216" t="s">
        <v>2288</v>
      </c>
      <c r="F104" s="223">
        <v>1100</v>
      </c>
      <c r="G104" s="205">
        <v>4.5</v>
      </c>
      <c r="H104" s="205">
        <v>4950</v>
      </c>
    </row>
    <row r="105" spans="2:8" x14ac:dyDescent="0.3">
      <c r="B105" s="200"/>
      <c r="C105" s="201"/>
      <c r="D105" s="207"/>
      <c r="E105" s="217"/>
      <c r="F105" s="207"/>
      <c r="G105" s="206"/>
      <c r="H105" s="206"/>
    </row>
    <row r="106" spans="2:8" ht="15" thickBot="1" x14ac:dyDescent="0.35">
      <c r="B106" s="208"/>
      <c r="C106" s="209"/>
      <c r="D106" s="210"/>
      <c r="E106" s="219"/>
      <c r="F106" s="210"/>
      <c r="G106" s="212"/>
      <c r="H106" s="212"/>
    </row>
    <row r="107" spans="2:8" x14ac:dyDescent="0.3">
      <c r="B107" s="213">
        <v>2319</v>
      </c>
      <c r="C107" s="220" t="s">
        <v>2504</v>
      </c>
      <c r="D107" s="202"/>
      <c r="E107" s="197"/>
      <c r="F107" s="202"/>
      <c r="G107" s="202"/>
      <c r="H107" s="202"/>
    </row>
    <row r="108" spans="2:8" x14ac:dyDescent="0.3">
      <c r="B108" s="200"/>
      <c r="C108" s="201"/>
      <c r="D108" s="202"/>
      <c r="E108" s="197"/>
      <c r="F108" s="202"/>
      <c r="G108" s="202"/>
      <c r="H108" s="202"/>
    </row>
    <row r="109" spans="2:8" ht="31.8" thickBot="1" x14ac:dyDescent="0.35">
      <c r="B109" s="208"/>
      <c r="C109" s="209"/>
      <c r="D109" s="224" t="s">
        <v>2285</v>
      </c>
      <c r="E109" s="199" t="s">
        <v>2290</v>
      </c>
      <c r="F109" s="224">
        <v>33</v>
      </c>
      <c r="G109" s="225">
        <v>3.99</v>
      </c>
      <c r="H109" s="225">
        <v>131.66999999999999</v>
      </c>
    </row>
    <row r="110" spans="2:8" ht="15.6" customHeight="1" x14ac:dyDescent="0.3">
      <c r="B110" s="213">
        <v>2320</v>
      </c>
      <c r="C110" s="220" t="s">
        <v>2505</v>
      </c>
      <c r="D110" s="202"/>
      <c r="E110" s="197"/>
      <c r="F110" s="202"/>
      <c r="G110" s="202"/>
      <c r="H110" s="202"/>
    </row>
    <row r="111" spans="2:8" x14ac:dyDescent="0.3">
      <c r="B111" s="200"/>
      <c r="C111" s="201"/>
      <c r="D111" s="202"/>
      <c r="E111" s="197"/>
      <c r="F111" s="202"/>
      <c r="G111" s="202"/>
      <c r="H111" s="202"/>
    </row>
    <row r="112" spans="2:8" x14ac:dyDescent="0.3">
      <c r="B112" s="200"/>
      <c r="C112" s="201"/>
      <c r="D112" s="202"/>
      <c r="E112" s="197"/>
      <c r="F112" s="202"/>
      <c r="G112" s="202"/>
      <c r="H112" s="202"/>
    </row>
    <row r="113" spans="2:8" ht="62.4" x14ac:dyDescent="0.3">
      <c r="B113" s="200"/>
      <c r="C113" s="201"/>
      <c r="D113" s="202"/>
      <c r="E113" s="216" t="s">
        <v>2291</v>
      </c>
      <c r="F113" s="223">
        <v>2840</v>
      </c>
      <c r="G113" s="205">
        <v>6.19</v>
      </c>
      <c r="H113" s="205">
        <v>17579.599999999999</v>
      </c>
    </row>
    <row r="114" spans="2:8" ht="16.2" thickBot="1" x14ac:dyDescent="0.35">
      <c r="B114" s="208"/>
      <c r="C114" s="209"/>
      <c r="D114" s="224" t="s">
        <v>2271</v>
      </c>
      <c r="E114" s="219"/>
      <c r="F114" s="210"/>
      <c r="G114" s="212"/>
      <c r="H114" s="212"/>
    </row>
    <row r="115" spans="2:8" x14ac:dyDescent="0.3">
      <c r="B115" s="213">
        <v>2321</v>
      </c>
      <c r="C115" s="220" t="s">
        <v>2506</v>
      </c>
      <c r="D115" s="202"/>
      <c r="E115" s="197"/>
      <c r="F115" s="202"/>
      <c r="G115" s="202"/>
      <c r="H115" s="202"/>
    </row>
    <row r="116" spans="2:8" x14ac:dyDescent="0.3">
      <c r="B116" s="200"/>
      <c r="C116" s="201"/>
      <c r="D116" s="202"/>
      <c r="E116" s="197"/>
      <c r="F116" s="202"/>
      <c r="G116" s="202"/>
      <c r="H116" s="202"/>
    </row>
    <row r="117" spans="2:8" x14ac:dyDescent="0.3">
      <c r="B117" s="200"/>
      <c r="C117" s="201"/>
      <c r="D117" s="202"/>
      <c r="E117" s="197"/>
      <c r="F117" s="202"/>
      <c r="G117" s="202"/>
      <c r="H117" s="202"/>
    </row>
    <row r="118" spans="2:8" ht="31.8" thickBot="1" x14ac:dyDescent="0.35">
      <c r="B118" s="208"/>
      <c r="C118" s="209"/>
      <c r="D118" s="224" t="s">
        <v>2282</v>
      </c>
      <c r="E118" s="199" t="s">
        <v>2292</v>
      </c>
      <c r="F118" s="224">
        <v>950</v>
      </c>
      <c r="G118" s="225">
        <v>4.49</v>
      </c>
      <c r="H118" s="225">
        <v>4265.5</v>
      </c>
    </row>
    <row r="119" spans="2:8" ht="15.6" customHeight="1" x14ac:dyDescent="0.3">
      <c r="B119" s="213">
        <v>2322</v>
      </c>
      <c r="C119" s="220" t="s">
        <v>2507</v>
      </c>
      <c r="D119" s="202"/>
      <c r="E119" s="197"/>
      <c r="F119" s="202"/>
      <c r="G119" s="202"/>
      <c r="H119" s="202"/>
    </row>
    <row r="120" spans="2:8" x14ac:dyDescent="0.3">
      <c r="B120" s="200"/>
      <c r="C120" s="201"/>
      <c r="D120" s="202"/>
      <c r="E120" s="197"/>
      <c r="F120" s="202"/>
      <c r="G120" s="202"/>
      <c r="H120" s="202"/>
    </row>
    <row r="121" spans="2:8" x14ac:dyDescent="0.3">
      <c r="B121" s="200"/>
      <c r="C121" s="201"/>
      <c r="D121" s="202"/>
      <c r="E121" s="197"/>
      <c r="F121" s="202"/>
      <c r="G121" s="202"/>
      <c r="H121" s="202"/>
    </row>
    <row r="122" spans="2:8" ht="31.2" x14ac:dyDescent="0.3">
      <c r="B122" s="200"/>
      <c r="C122" s="201"/>
      <c r="D122" s="204" t="s">
        <v>2282</v>
      </c>
      <c r="E122" s="216" t="s">
        <v>2292</v>
      </c>
      <c r="F122" s="223">
        <v>1750</v>
      </c>
      <c r="G122" s="205">
        <v>4.1900000000000004</v>
      </c>
      <c r="H122" s="205">
        <v>7332.5</v>
      </c>
    </row>
    <row r="123" spans="2:8" x14ac:dyDescent="0.3">
      <c r="B123" s="200"/>
      <c r="C123" s="201"/>
      <c r="D123" s="207"/>
      <c r="E123" s="217"/>
      <c r="F123" s="207"/>
      <c r="G123" s="206"/>
      <c r="H123" s="206"/>
    </row>
    <row r="124" spans="2:8" ht="15" thickBot="1" x14ac:dyDescent="0.35">
      <c r="B124" s="208"/>
      <c r="C124" s="209"/>
      <c r="D124" s="210"/>
      <c r="E124" s="219"/>
      <c r="F124" s="210"/>
      <c r="G124" s="212"/>
      <c r="H124" s="212"/>
    </row>
    <row r="125" spans="2:8" x14ac:dyDescent="0.3">
      <c r="B125" s="213">
        <v>2323</v>
      </c>
      <c r="C125" s="220" t="s">
        <v>2508</v>
      </c>
      <c r="D125" s="202"/>
      <c r="E125" s="197"/>
      <c r="F125" s="202"/>
      <c r="G125" s="202"/>
      <c r="H125" s="202"/>
    </row>
    <row r="126" spans="2:8" x14ac:dyDescent="0.3">
      <c r="B126" s="200"/>
      <c r="C126" s="201"/>
      <c r="D126" s="202"/>
      <c r="E126" s="197"/>
      <c r="F126" s="202"/>
      <c r="G126" s="202"/>
      <c r="H126" s="202"/>
    </row>
    <row r="127" spans="2:8" x14ac:dyDescent="0.3">
      <c r="B127" s="200"/>
      <c r="C127" s="201"/>
      <c r="D127" s="202"/>
      <c r="E127" s="197"/>
      <c r="F127" s="202"/>
      <c r="G127" s="202"/>
      <c r="H127" s="202"/>
    </row>
    <row r="128" spans="2:8" ht="63" thickBot="1" x14ac:dyDescent="0.35">
      <c r="B128" s="208"/>
      <c r="C128" s="209"/>
      <c r="D128" s="224" t="s">
        <v>24</v>
      </c>
      <c r="E128" s="199" t="s">
        <v>2272</v>
      </c>
      <c r="F128" s="224">
        <v>30</v>
      </c>
      <c r="G128" s="225">
        <v>2.94</v>
      </c>
      <c r="H128" s="225">
        <v>88.2</v>
      </c>
    </row>
    <row r="129" spans="2:8" x14ac:dyDescent="0.3">
      <c r="B129" s="213">
        <v>2324</v>
      </c>
      <c r="C129" s="220" t="s">
        <v>2509</v>
      </c>
      <c r="D129" s="202"/>
      <c r="E129" s="197"/>
      <c r="F129" s="202"/>
      <c r="G129" s="202"/>
      <c r="H129" s="202"/>
    </row>
    <row r="130" spans="2:8" x14ac:dyDescent="0.3">
      <c r="B130" s="200"/>
      <c r="C130" s="201"/>
      <c r="D130" s="202"/>
      <c r="E130" s="197"/>
      <c r="F130" s="202"/>
      <c r="G130" s="202"/>
      <c r="H130" s="202"/>
    </row>
    <row r="131" spans="2:8" x14ac:dyDescent="0.3">
      <c r="B131" s="200"/>
      <c r="C131" s="201"/>
      <c r="D131" s="202"/>
      <c r="E131" s="197"/>
      <c r="F131" s="202"/>
      <c r="G131" s="202"/>
      <c r="H131" s="202"/>
    </row>
    <row r="132" spans="2:8" ht="78.599999999999994" thickBot="1" x14ac:dyDescent="0.35">
      <c r="B132" s="208"/>
      <c r="C132" s="209"/>
      <c r="D132" s="224" t="s">
        <v>2271</v>
      </c>
      <c r="E132" s="199" t="s">
        <v>2293</v>
      </c>
      <c r="F132" s="224">
        <v>160</v>
      </c>
      <c r="G132" s="225">
        <v>2.4500000000000002</v>
      </c>
      <c r="H132" s="225">
        <v>392</v>
      </c>
    </row>
    <row r="133" spans="2:8" x14ac:dyDescent="0.3">
      <c r="B133" s="213">
        <v>2325</v>
      </c>
      <c r="C133" s="220" t="s">
        <v>2510</v>
      </c>
      <c r="D133" s="202"/>
      <c r="E133" s="197"/>
      <c r="F133" s="202"/>
      <c r="G133" s="202"/>
      <c r="H133" s="202"/>
    </row>
    <row r="134" spans="2:8" x14ac:dyDescent="0.3">
      <c r="B134" s="200"/>
      <c r="C134" s="201"/>
      <c r="D134" s="202"/>
      <c r="E134" s="197"/>
      <c r="F134" s="202"/>
      <c r="G134" s="202"/>
      <c r="H134" s="202"/>
    </row>
    <row r="135" spans="2:8" x14ac:dyDescent="0.3">
      <c r="B135" s="200"/>
      <c r="C135" s="201"/>
      <c r="D135" s="202"/>
      <c r="E135" s="197"/>
      <c r="F135" s="202"/>
      <c r="G135" s="202"/>
      <c r="H135" s="202"/>
    </row>
    <row r="136" spans="2:8" ht="58.8" customHeight="1" thickBot="1" x14ac:dyDescent="0.35">
      <c r="B136" s="208"/>
      <c r="C136" s="209"/>
      <c r="D136" s="224" t="s">
        <v>2271</v>
      </c>
      <c r="E136" s="199" t="s">
        <v>2293</v>
      </c>
      <c r="F136" s="224">
        <v>160</v>
      </c>
      <c r="G136" s="225">
        <v>2.6</v>
      </c>
      <c r="H136" s="225">
        <v>416</v>
      </c>
    </row>
    <row r="137" spans="2:8" x14ac:dyDescent="0.3">
      <c r="B137" s="213">
        <v>2326</v>
      </c>
      <c r="C137" s="220" t="s">
        <v>2511</v>
      </c>
      <c r="D137" s="202"/>
      <c r="E137" s="197"/>
      <c r="F137" s="202"/>
      <c r="G137" s="202"/>
      <c r="H137" s="202"/>
    </row>
    <row r="138" spans="2:8" x14ac:dyDescent="0.3">
      <c r="B138" s="200"/>
      <c r="C138" s="201"/>
      <c r="D138" s="202"/>
      <c r="E138" s="197"/>
      <c r="F138" s="202"/>
      <c r="G138" s="202"/>
      <c r="H138" s="202"/>
    </row>
    <row r="139" spans="2:8" x14ac:dyDescent="0.3">
      <c r="B139" s="200"/>
      <c r="C139" s="201"/>
      <c r="D139" s="202"/>
      <c r="E139" s="197"/>
      <c r="F139" s="202"/>
      <c r="G139" s="202"/>
      <c r="H139" s="202"/>
    </row>
    <row r="140" spans="2:8" ht="48" customHeight="1" thickBot="1" x14ac:dyDescent="0.35">
      <c r="B140" s="208"/>
      <c r="C140" s="209"/>
      <c r="D140" s="224" t="s">
        <v>2274</v>
      </c>
      <c r="E140" s="199" t="s">
        <v>2294</v>
      </c>
      <c r="F140" s="224">
        <v>3</v>
      </c>
      <c r="G140" s="225">
        <v>57.9</v>
      </c>
      <c r="H140" s="225">
        <v>173.7</v>
      </c>
    </row>
    <row r="141" spans="2:8" x14ac:dyDescent="0.3">
      <c r="B141" s="213">
        <v>2327</v>
      </c>
      <c r="C141" s="220" t="s">
        <v>2512</v>
      </c>
      <c r="D141" s="227"/>
      <c r="E141" s="228"/>
      <c r="F141" s="229"/>
      <c r="G141" s="227"/>
      <c r="H141" s="229"/>
    </row>
    <row r="142" spans="2:8" ht="50.4" customHeight="1" thickBot="1" x14ac:dyDescent="0.35">
      <c r="B142" s="200"/>
      <c r="C142" s="201"/>
      <c r="D142" s="234" t="s">
        <v>24</v>
      </c>
      <c r="E142" s="199" t="s">
        <v>2295</v>
      </c>
      <c r="F142" s="235">
        <v>125</v>
      </c>
      <c r="G142" s="236">
        <v>4.54</v>
      </c>
      <c r="H142" s="225">
        <v>567.5</v>
      </c>
    </row>
    <row r="143" spans="2:8" ht="16.2" hidden="1" thickBot="1" x14ac:dyDescent="0.35">
      <c r="B143" s="208"/>
      <c r="C143" s="209"/>
      <c r="D143" s="224" t="s">
        <v>24</v>
      </c>
      <c r="E143" s="219"/>
      <c r="F143" s="224">
        <v>125</v>
      </c>
      <c r="G143" s="212"/>
      <c r="H143" s="212"/>
    </row>
    <row r="144" spans="2:8" ht="15.6" customHeight="1" x14ac:dyDescent="0.3">
      <c r="B144" s="213">
        <v>2328</v>
      </c>
      <c r="C144" s="220" t="s">
        <v>2513</v>
      </c>
      <c r="D144" s="202"/>
      <c r="E144" s="197"/>
      <c r="F144" s="202"/>
      <c r="G144" s="202"/>
      <c r="H144" s="202"/>
    </row>
    <row r="145" spans="2:8" x14ac:dyDescent="0.3">
      <c r="B145" s="200"/>
      <c r="C145" s="201"/>
      <c r="D145" s="202"/>
      <c r="E145" s="197"/>
      <c r="F145" s="202"/>
      <c r="G145" s="202"/>
      <c r="H145" s="202"/>
    </row>
    <row r="146" spans="2:8" x14ac:dyDescent="0.3">
      <c r="B146" s="200"/>
      <c r="C146" s="201"/>
      <c r="D146" s="202"/>
      <c r="E146" s="197"/>
      <c r="F146" s="202"/>
      <c r="G146" s="202"/>
      <c r="H146" s="202"/>
    </row>
    <row r="147" spans="2:8" ht="16.2" thickBot="1" x14ac:dyDescent="0.35">
      <c r="B147" s="208"/>
      <c r="C147" s="209"/>
      <c r="D147" s="224" t="s">
        <v>2267</v>
      </c>
      <c r="E147" s="199" t="s">
        <v>2296</v>
      </c>
      <c r="F147" s="224">
        <v>20</v>
      </c>
      <c r="G147" s="225">
        <v>10.9</v>
      </c>
      <c r="H147" s="225">
        <v>218</v>
      </c>
    </row>
    <row r="148" spans="2:8" x14ac:dyDescent="0.3">
      <c r="B148" s="213">
        <v>2329</v>
      </c>
      <c r="C148" s="220" t="s">
        <v>2514</v>
      </c>
      <c r="D148" s="202"/>
      <c r="E148" s="197"/>
      <c r="F148" s="202"/>
      <c r="G148" s="202"/>
      <c r="H148" s="202"/>
    </row>
    <row r="149" spans="2:8" x14ac:dyDescent="0.3">
      <c r="B149" s="200"/>
      <c r="C149" s="201"/>
      <c r="D149" s="202"/>
      <c r="E149" s="197"/>
      <c r="F149" s="202"/>
      <c r="G149" s="202"/>
      <c r="H149" s="202"/>
    </row>
    <row r="150" spans="2:8" x14ac:dyDescent="0.3">
      <c r="B150" s="200"/>
      <c r="C150" s="201"/>
      <c r="D150" s="202"/>
      <c r="E150" s="197"/>
      <c r="F150" s="202"/>
      <c r="G150" s="202"/>
      <c r="H150" s="202"/>
    </row>
    <row r="151" spans="2:8" ht="16.2" customHeight="1" thickBot="1" x14ac:dyDescent="0.35">
      <c r="B151" s="208"/>
      <c r="C151" s="209"/>
      <c r="D151" s="224" t="s">
        <v>2271</v>
      </c>
      <c r="E151" s="199" t="s">
        <v>2297</v>
      </c>
      <c r="F151" s="224">
        <v>15</v>
      </c>
      <c r="G151" s="225">
        <v>6.69</v>
      </c>
      <c r="H151" s="225">
        <v>100.35</v>
      </c>
    </row>
    <row r="152" spans="2:8" x14ac:dyDescent="0.3">
      <c r="B152" s="213">
        <v>2330</v>
      </c>
      <c r="C152" s="220" t="s">
        <v>2515</v>
      </c>
      <c r="D152" s="202"/>
      <c r="E152" s="197"/>
      <c r="F152" s="202"/>
      <c r="G152" s="202"/>
      <c r="H152" s="202"/>
    </row>
    <row r="153" spans="2:8" x14ac:dyDescent="0.3">
      <c r="B153" s="200"/>
      <c r="C153" s="201"/>
      <c r="D153" s="202"/>
      <c r="E153" s="197"/>
      <c r="F153" s="202"/>
      <c r="G153" s="202"/>
      <c r="H153" s="202"/>
    </row>
    <row r="154" spans="2:8" x14ac:dyDescent="0.3">
      <c r="B154" s="200"/>
      <c r="C154" s="201"/>
      <c r="D154" s="202"/>
      <c r="E154" s="197"/>
      <c r="F154" s="202"/>
      <c r="G154" s="202"/>
      <c r="H154" s="202"/>
    </row>
    <row r="155" spans="2:8" ht="16.2" thickBot="1" x14ac:dyDescent="0.35">
      <c r="B155" s="208"/>
      <c r="C155" s="209"/>
      <c r="D155" s="224" t="s">
        <v>2298</v>
      </c>
      <c r="E155" s="199" t="s">
        <v>2299</v>
      </c>
      <c r="F155" s="224">
        <v>310</v>
      </c>
      <c r="G155" s="225">
        <v>3.1</v>
      </c>
      <c r="H155" s="225">
        <v>961</v>
      </c>
    </row>
    <row r="156" spans="2:8" x14ac:dyDescent="0.3">
      <c r="B156" s="213">
        <v>2331</v>
      </c>
      <c r="C156" s="220" t="s">
        <v>2300</v>
      </c>
      <c r="D156" s="202"/>
      <c r="E156" s="197"/>
      <c r="F156" s="202"/>
      <c r="G156" s="202"/>
      <c r="H156" s="202"/>
    </row>
    <row r="157" spans="2:8" x14ac:dyDescent="0.3">
      <c r="B157" s="200"/>
      <c r="C157" s="201"/>
      <c r="D157" s="202"/>
      <c r="E157" s="197"/>
      <c r="F157" s="202"/>
      <c r="G157" s="202"/>
      <c r="H157" s="202"/>
    </row>
    <row r="158" spans="2:8" x14ac:dyDescent="0.3">
      <c r="B158" s="200"/>
      <c r="C158" s="201"/>
      <c r="D158" s="202"/>
      <c r="E158" s="197"/>
      <c r="F158" s="202"/>
      <c r="G158" s="202"/>
      <c r="H158" s="202"/>
    </row>
    <row r="159" spans="2:8" ht="16.2" thickBot="1" x14ac:dyDescent="0.35">
      <c r="B159" s="208"/>
      <c r="C159" s="209"/>
      <c r="D159" s="224" t="s">
        <v>2271</v>
      </c>
      <c r="E159" s="199" t="s">
        <v>2301</v>
      </c>
      <c r="F159" s="224">
        <v>165</v>
      </c>
      <c r="G159" s="225">
        <v>4.1399999999999997</v>
      </c>
      <c r="H159" s="225">
        <v>683.1</v>
      </c>
    </row>
    <row r="160" spans="2:8" x14ac:dyDescent="0.3">
      <c r="B160" s="213">
        <v>2332</v>
      </c>
      <c r="C160" s="220" t="s">
        <v>2516</v>
      </c>
      <c r="D160" s="202"/>
      <c r="E160" s="197"/>
      <c r="F160" s="202"/>
      <c r="G160" s="202"/>
      <c r="H160" s="202"/>
    </row>
    <row r="161" spans="2:8" x14ac:dyDescent="0.3">
      <c r="B161" s="200"/>
      <c r="C161" s="201"/>
      <c r="D161" s="202"/>
      <c r="E161" s="197"/>
      <c r="F161" s="202"/>
      <c r="G161" s="202"/>
      <c r="H161" s="202"/>
    </row>
    <row r="162" spans="2:8" ht="78" x14ac:dyDescent="0.3">
      <c r="B162" s="200"/>
      <c r="C162" s="201"/>
      <c r="D162" s="202"/>
      <c r="E162" s="216" t="s">
        <v>2293</v>
      </c>
      <c r="F162" s="202"/>
      <c r="G162" s="202"/>
      <c r="H162" s="202"/>
    </row>
    <row r="163" spans="2:8" ht="16.2" thickBot="1" x14ac:dyDescent="0.35">
      <c r="B163" s="208"/>
      <c r="C163" s="209"/>
      <c r="D163" s="224" t="s">
        <v>2271</v>
      </c>
      <c r="E163" s="219"/>
      <c r="F163" s="237">
        <v>1400</v>
      </c>
      <c r="G163" s="225">
        <v>0.72</v>
      </c>
      <c r="H163" s="225">
        <v>2016</v>
      </c>
    </row>
    <row r="164" spans="2:8" x14ac:dyDescent="0.3">
      <c r="B164" s="213">
        <v>2333</v>
      </c>
      <c r="C164" s="220" t="s">
        <v>2517</v>
      </c>
      <c r="D164" s="202"/>
      <c r="E164" s="197"/>
      <c r="F164" s="202"/>
      <c r="G164" s="202"/>
      <c r="H164" s="202"/>
    </row>
    <row r="165" spans="2:8" ht="25.2" customHeight="1" thickBot="1" x14ac:dyDescent="0.35">
      <c r="B165" s="208"/>
      <c r="C165" s="209"/>
      <c r="D165" s="224" t="s">
        <v>2271</v>
      </c>
      <c r="E165" s="199" t="s">
        <v>2272</v>
      </c>
      <c r="F165" s="224">
        <v>50</v>
      </c>
      <c r="G165" s="225">
        <v>1.99</v>
      </c>
      <c r="H165" s="225">
        <v>99.5</v>
      </c>
    </row>
    <row r="166" spans="2:8" x14ac:dyDescent="0.3">
      <c r="B166" s="213">
        <v>2334</v>
      </c>
      <c r="C166" s="220" t="s">
        <v>2518</v>
      </c>
      <c r="D166" s="202"/>
      <c r="E166" s="197"/>
      <c r="F166" s="202"/>
      <c r="G166" s="202"/>
      <c r="H166" s="202"/>
    </row>
    <row r="167" spans="2:8" ht="78" x14ac:dyDescent="0.3">
      <c r="B167" s="200"/>
      <c r="C167" s="201"/>
      <c r="D167" s="202"/>
      <c r="E167" s="216" t="s">
        <v>2302</v>
      </c>
      <c r="F167" s="202"/>
      <c r="G167" s="202"/>
      <c r="H167" s="202"/>
    </row>
    <row r="168" spans="2:8" ht="16.2" thickBot="1" x14ac:dyDescent="0.35">
      <c r="B168" s="208"/>
      <c r="C168" s="209"/>
      <c r="D168" s="224" t="s">
        <v>24</v>
      </c>
      <c r="E168" s="219"/>
      <c r="F168" s="224">
        <v>415</v>
      </c>
      <c r="G168" s="225">
        <v>2.25</v>
      </c>
      <c r="H168" s="225">
        <v>933.75</v>
      </c>
    </row>
    <row r="169" spans="2:8" x14ac:dyDescent="0.3">
      <c r="B169" s="213">
        <v>2335</v>
      </c>
      <c r="C169" s="220" t="s">
        <v>2519</v>
      </c>
      <c r="D169" s="202"/>
      <c r="E169" s="197"/>
      <c r="F169" s="202"/>
      <c r="G169" s="202"/>
      <c r="H169" s="202"/>
    </row>
    <row r="170" spans="2:8" x14ac:dyDescent="0.3">
      <c r="B170" s="200"/>
      <c r="C170" s="201"/>
      <c r="D170" s="202"/>
      <c r="E170" s="197"/>
      <c r="F170" s="202"/>
      <c r="G170" s="202"/>
      <c r="H170" s="202"/>
    </row>
    <row r="171" spans="2:8" ht="47.4" thickBot="1" x14ac:dyDescent="0.35">
      <c r="B171" s="208"/>
      <c r="C171" s="209"/>
      <c r="D171" s="224" t="s">
        <v>24</v>
      </c>
      <c r="E171" s="199" t="s">
        <v>2303</v>
      </c>
      <c r="F171" s="224">
        <v>155</v>
      </c>
      <c r="G171" s="225">
        <v>4.49</v>
      </c>
      <c r="H171" s="225">
        <v>695.95</v>
      </c>
    </row>
    <row r="172" spans="2:8" x14ac:dyDescent="0.3">
      <c r="B172" s="213">
        <v>2336</v>
      </c>
      <c r="C172" s="220" t="s">
        <v>2304</v>
      </c>
      <c r="D172" s="213" t="s">
        <v>2285</v>
      </c>
      <c r="E172" s="238" t="s">
        <v>2303</v>
      </c>
      <c r="F172" s="239">
        <v>1220</v>
      </c>
      <c r="G172" s="240"/>
      <c r="H172" s="240"/>
    </row>
    <row r="173" spans="2:8" ht="16.2" thickBot="1" x14ac:dyDescent="0.35">
      <c r="B173" s="208"/>
      <c r="C173" s="209"/>
      <c r="D173" s="208"/>
      <c r="E173" s="241"/>
      <c r="F173" s="242"/>
      <c r="G173" s="243">
        <v>1.43</v>
      </c>
      <c r="H173" s="243">
        <v>1744.6</v>
      </c>
    </row>
    <row r="174" spans="2:8" x14ac:dyDescent="0.3">
      <c r="B174" s="213">
        <v>2337</v>
      </c>
      <c r="C174" s="220" t="s">
        <v>2305</v>
      </c>
      <c r="D174" s="213" t="s">
        <v>2271</v>
      </c>
      <c r="E174" s="238" t="s">
        <v>2306</v>
      </c>
      <c r="F174" s="239">
        <v>1505</v>
      </c>
      <c r="G174" s="240"/>
      <c r="H174" s="240"/>
    </row>
    <row r="175" spans="2:8" ht="16.2" thickBot="1" x14ac:dyDescent="0.35">
      <c r="B175" s="208"/>
      <c r="C175" s="209"/>
      <c r="D175" s="208"/>
      <c r="E175" s="241"/>
      <c r="F175" s="242"/>
      <c r="G175" s="243">
        <v>1.05</v>
      </c>
      <c r="H175" s="243">
        <v>1580.25</v>
      </c>
    </row>
    <row r="176" spans="2:8" x14ac:dyDescent="0.3">
      <c r="B176" s="213">
        <v>2338</v>
      </c>
      <c r="C176" s="220" t="s">
        <v>2307</v>
      </c>
      <c r="D176" s="213" t="s">
        <v>2274</v>
      </c>
      <c r="E176" s="238" t="s">
        <v>2308</v>
      </c>
      <c r="F176" s="213">
        <v>225</v>
      </c>
      <c r="G176" s="240"/>
      <c r="H176" s="240"/>
    </row>
    <row r="177" spans="2:8" ht="16.2" thickBot="1" x14ac:dyDescent="0.35">
      <c r="B177" s="208"/>
      <c r="C177" s="209"/>
      <c r="D177" s="208"/>
      <c r="E177" s="241"/>
      <c r="F177" s="208"/>
      <c r="G177" s="243">
        <v>4.3499999999999996</v>
      </c>
      <c r="H177" s="243">
        <v>978.75</v>
      </c>
    </row>
    <row r="178" spans="2:8" ht="47.4" thickBot="1" x14ac:dyDescent="0.35">
      <c r="B178" s="232">
        <v>2339</v>
      </c>
      <c r="C178" s="244" t="s">
        <v>2309</v>
      </c>
      <c r="D178" s="224" t="s">
        <v>2274</v>
      </c>
      <c r="E178" s="245" t="s">
        <v>2308</v>
      </c>
      <c r="F178" s="224">
        <v>150</v>
      </c>
      <c r="G178" s="246">
        <v>4.16</v>
      </c>
      <c r="H178" s="246">
        <v>624</v>
      </c>
    </row>
    <row r="179" spans="2:8" ht="63" thickBot="1" x14ac:dyDescent="0.35">
      <c r="B179" s="232">
        <v>2340</v>
      </c>
      <c r="C179" s="244" t="s">
        <v>2310</v>
      </c>
      <c r="D179" s="224" t="s">
        <v>2285</v>
      </c>
      <c r="E179" s="245" t="s">
        <v>2311</v>
      </c>
      <c r="F179" s="224">
        <v>25</v>
      </c>
      <c r="G179" s="246">
        <v>6.5</v>
      </c>
      <c r="H179" s="246">
        <v>162.5</v>
      </c>
    </row>
    <row r="180" spans="2:8" ht="94.2" thickBot="1" x14ac:dyDescent="0.35">
      <c r="B180" s="232">
        <v>2341</v>
      </c>
      <c r="C180" s="244" t="s">
        <v>2312</v>
      </c>
      <c r="D180" s="224" t="s">
        <v>2274</v>
      </c>
      <c r="E180" s="245" t="s">
        <v>2313</v>
      </c>
      <c r="F180" s="237">
        <v>2005</v>
      </c>
      <c r="G180" s="246">
        <v>4.5</v>
      </c>
      <c r="H180" s="246">
        <v>9022.5</v>
      </c>
    </row>
    <row r="181" spans="2:8" x14ac:dyDescent="0.3">
      <c r="B181" s="213">
        <v>2342</v>
      </c>
      <c r="C181" s="220" t="s">
        <v>2314</v>
      </c>
      <c r="D181" s="213" t="s">
        <v>2274</v>
      </c>
      <c r="E181" s="238" t="s">
        <v>2313</v>
      </c>
      <c r="F181" s="213">
        <v>200</v>
      </c>
      <c r="G181" s="240"/>
      <c r="H181" s="240"/>
    </row>
    <row r="182" spans="2:8" ht="16.2" thickBot="1" x14ac:dyDescent="0.35">
      <c r="B182" s="208"/>
      <c r="C182" s="209"/>
      <c r="D182" s="208"/>
      <c r="E182" s="241"/>
      <c r="F182" s="208"/>
      <c r="G182" s="243">
        <v>5.7</v>
      </c>
      <c r="H182" s="243">
        <v>1140</v>
      </c>
    </row>
    <row r="183" spans="2:8" ht="63" thickBot="1" x14ac:dyDescent="0.35">
      <c r="B183" s="232">
        <v>2343</v>
      </c>
      <c r="C183" s="244" t="s">
        <v>2315</v>
      </c>
      <c r="D183" s="224" t="s">
        <v>2274</v>
      </c>
      <c r="E183" s="245" t="s">
        <v>2313</v>
      </c>
      <c r="F183" s="224">
        <v>250</v>
      </c>
      <c r="G183" s="246">
        <v>6.9</v>
      </c>
      <c r="H183" s="246">
        <v>1725</v>
      </c>
    </row>
    <row r="184" spans="2:8" ht="31.8" thickBot="1" x14ac:dyDescent="0.35">
      <c r="B184" s="232">
        <v>2344</v>
      </c>
      <c r="C184" s="244" t="s">
        <v>2316</v>
      </c>
      <c r="D184" s="224" t="s">
        <v>2285</v>
      </c>
      <c r="E184" s="245" t="s">
        <v>2317</v>
      </c>
      <c r="F184" s="224">
        <v>60</v>
      </c>
      <c r="G184" s="246">
        <v>2.5</v>
      </c>
      <c r="H184" s="246">
        <v>150</v>
      </c>
    </row>
    <row r="185" spans="2:8" ht="47.4" thickBot="1" x14ac:dyDescent="0.35">
      <c r="B185" s="232">
        <v>2345</v>
      </c>
      <c r="C185" s="244" t="s">
        <v>2318</v>
      </c>
      <c r="D185" s="224" t="s">
        <v>24</v>
      </c>
      <c r="E185" s="245" t="s">
        <v>2319</v>
      </c>
      <c r="F185" s="224">
        <v>80</v>
      </c>
      <c r="G185" s="246">
        <v>3.45</v>
      </c>
      <c r="H185" s="246">
        <v>276</v>
      </c>
    </row>
    <row r="186" spans="2:8" ht="63" thickBot="1" x14ac:dyDescent="0.35">
      <c r="B186" s="232">
        <v>2346</v>
      </c>
      <c r="C186" s="244" t="s">
        <v>2320</v>
      </c>
      <c r="D186" s="224" t="s">
        <v>2267</v>
      </c>
      <c r="E186" s="247" t="s">
        <v>2321</v>
      </c>
      <c r="F186" s="224">
        <v>20</v>
      </c>
      <c r="G186" s="246">
        <v>49</v>
      </c>
      <c r="H186" s="246">
        <v>980</v>
      </c>
    </row>
    <row r="187" spans="2:8" ht="47.4" thickBot="1" x14ac:dyDescent="0.35">
      <c r="B187" s="232">
        <v>2347</v>
      </c>
      <c r="C187" s="244" t="s">
        <v>2322</v>
      </c>
      <c r="D187" s="224" t="s">
        <v>2267</v>
      </c>
      <c r="E187" s="245" t="s">
        <v>2323</v>
      </c>
      <c r="F187" s="224">
        <v>4</v>
      </c>
      <c r="G187" s="246">
        <v>49</v>
      </c>
      <c r="H187" s="246">
        <v>196</v>
      </c>
    </row>
    <row r="188" spans="2:8" ht="78.599999999999994" thickBot="1" x14ac:dyDescent="0.35">
      <c r="B188" s="232">
        <v>2348</v>
      </c>
      <c r="C188" s="244" t="s">
        <v>2324</v>
      </c>
      <c r="D188" s="224" t="s">
        <v>2274</v>
      </c>
      <c r="E188" s="245" t="s">
        <v>2294</v>
      </c>
      <c r="F188" s="224">
        <v>3</v>
      </c>
      <c r="G188" s="246">
        <v>15.85</v>
      </c>
      <c r="H188" s="246">
        <v>47.55</v>
      </c>
    </row>
    <row r="189" spans="2:8" ht="31.8" thickBot="1" x14ac:dyDescent="0.35">
      <c r="B189" s="232">
        <v>2349</v>
      </c>
      <c r="C189" s="244" t="s">
        <v>2325</v>
      </c>
      <c r="D189" s="224" t="s">
        <v>24</v>
      </c>
      <c r="E189" s="245" t="s">
        <v>2326</v>
      </c>
      <c r="F189" s="224">
        <v>300</v>
      </c>
      <c r="G189" s="246">
        <v>2.9</v>
      </c>
      <c r="H189" s="246">
        <v>870</v>
      </c>
    </row>
    <row r="190" spans="2:8" ht="31.8" thickBot="1" x14ac:dyDescent="0.35">
      <c r="B190" s="232">
        <v>2350</v>
      </c>
      <c r="C190" s="244" t="s">
        <v>2327</v>
      </c>
      <c r="D190" s="224" t="s">
        <v>2285</v>
      </c>
      <c r="E190" s="245" t="s">
        <v>2326</v>
      </c>
      <c r="F190" s="224">
        <v>20</v>
      </c>
      <c r="G190" s="246">
        <v>4.3499999999999996</v>
      </c>
      <c r="H190" s="246">
        <v>87</v>
      </c>
    </row>
    <row r="191" spans="2:8" ht="109.8" thickBot="1" x14ac:dyDescent="0.35">
      <c r="B191" s="232">
        <v>2351</v>
      </c>
      <c r="C191" s="244" t="s">
        <v>2328</v>
      </c>
      <c r="D191" s="224" t="s">
        <v>24</v>
      </c>
      <c r="E191" s="245" t="s">
        <v>2299</v>
      </c>
      <c r="F191" s="224">
        <v>250</v>
      </c>
      <c r="G191" s="246">
        <v>6.9</v>
      </c>
      <c r="H191" s="246">
        <v>1725</v>
      </c>
    </row>
    <row r="192" spans="2:8" ht="78.599999999999994" thickBot="1" x14ac:dyDescent="0.35">
      <c r="B192" s="232">
        <v>2352</v>
      </c>
      <c r="C192" s="244" t="s">
        <v>2329</v>
      </c>
      <c r="D192" s="224" t="s">
        <v>24</v>
      </c>
      <c r="E192" s="245" t="s">
        <v>2302</v>
      </c>
      <c r="F192" s="224">
        <v>260</v>
      </c>
      <c r="G192" s="246">
        <v>3.3</v>
      </c>
      <c r="H192" s="246">
        <v>858</v>
      </c>
    </row>
    <row r="193" spans="2:8" ht="78.599999999999994" thickBot="1" x14ac:dyDescent="0.35">
      <c r="B193" s="232">
        <v>2353</v>
      </c>
      <c r="C193" s="244" t="s">
        <v>2330</v>
      </c>
      <c r="D193" s="224" t="s">
        <v>2331</v>
      </c>
      <c r="E193" s="245" t="s">
        <v>2332</v>
      </c>
      <c r="F193" s="224">
        <v>200</v>
      </c>
      <c r="G193" s="246">
        <v>2.7</v>
      </c>
      <c r="H193" s="246">
        <v>540</v>
      </c>
    </row>
    <row r="194" spans="2:8" ht="78.599999999999994" thickBot="1" x14ac:dyDescent="0.35">
      <c r="B194" s="232">
        <v>2354</v>
      </c>
      <c r="C194" s="244" t="s">
        <v>2333</v>
      </c>
      <c r="D194" s="224" t="s">
        <v>2271</v>
      </c>
      <c r="E194" s="245" t="s">
        <v>2334</v>
      </c>
      <c r="F194" s="237">
        <v>1275</v>
      </c>
      <c r="G194" s="246">
        <v>6.99</v>
      </c>
      <c r="H194" s="246">
        <v>8912.25</v>
      </c>
    </row>
    <row r="195" spans="2:8" ht="78.599999999999994" thickBot="1" x14ac:dyDescent="0.35">
      <c r="B195" s="232">
        <v>2355</v>
      </c>
      <c r="C195" s="244" t="s">
        <v>2335</v>
      </c>
      <c r="D195" s="224" t="s">
        <v>2267</v>
      </c>
      <c r="E195" s="247" t="s">
        <v>2334</v>
      </c>
      <c r="F195" s="224">
        <v>80</v>
      </c>
      <c r="G195" s="225">
        <v>19.899999999999999</v>
      </c>
      <c r="H195" s="225">
        <v>1592</v>
      </c>
    </row>
    <row r="196" spans="2:8" ht="14.4" customHeight="1" x14ac:dyDescent="0.3">
      <c r="B196" s="213">
        <v>2356</v>
      </c>
      <c r="C196" s="220" t="s">
        <v>2336</v>
      </c>
      <c r="D196" s="213" t="s">
        <v>2271</v>
      </c>
      <c r="E196" s="248" t="s">
        <v>2334</v>
      </c>
      <c r="F196" s="239">
        <v>3100</v>
      </c>
      <c r="G196" s="213" t="s">
        <v>2337</v>
      </c>
      <c r="H196" s="240"/>
    </row>
    <row r="197" spans="2:8" ht="16.2" thickBot="1" x14ac:dyDescent="0.35">
      <c r="B197" s="208"/>
      <c r="C197" s="209"/>
      <c r="D197" s="208"/>
      <c r="E197" s="249"/>
      <c r="F197" s="242"/>
      <c r="G197" s="208"/>
      <c r="H197" s="243">
        <v>16120</v>
      </c>
    </row>
    <row r="198" spans="2:8" ht="31.8" thickBot="1" x14ac:dyDescent="0.35">
      <c r="B198" s="232">
        <v>2357</v>
      </c>
      <c r="C198" s="244" t="s">
        <v>2338</v>
      </c>
      <c r="D198" s="224" t="s">
        <v>2267</v>
      </c>
      <c r="E198" s="247" t="s">
        <v>2339</v>
      </c>
      <c r="F198" s="224">
        <v>20</v>
      </c>
      <c r="G198" s="224" t="s">
        <v>2340</v>
      </c>
      <c r="H198" s="243">
        <v>840</v>
      </c>
    </row>
    <row r="199" spans="2:8" ht="78.599999999999994" thickBot="1" x14ac:dyDescent="0.35">
      <c r="B199" s="232">
        <v>2358</v>
      </c>
      <c r="C199" s="244" t="s">
        <v>2341</v>
      </c>
      <c r="D199" s="224" t="s">
        <v>2271</v>
      </c>
      <c r="E199" s="247" t="s">
        <v>2342</v>
      </c>
      <c r="F199" s="237">
        <v>3008</v>
      </c>
      <c r="G199" s="224" t="s">
        <v>2343</v>
      </c>
      <c r="H199" s="243">
        <v>3879.6750000000002</v>
      </c>
    </row>
    <row r="200" spans="2:8" x14ac:dyDescent="0.3">
      <c r="B200" s="213">
        <v>2359</v>
      </c>
      <c r="C200" s="220" t="s">
        <v>2344</v>
      </c>
      <c r="D200" s="213" t="s">
        <v>2271</v>
      </c>
      <c r="E200" s="248" t="s">
        <v>1776</v>
      </c>
      <c r="F200" s="213">
        <v>200</v>
      </c>
      <c r="G200" s="213" t="s">
        <v>2345</v>
      </c>
      <c r="H200" s="240"/>
    </row>
    <row r="201" spans="2:8" ht="16.2" thickBot="1" x14ac:dyDescent="0.35">
      <c r="B201" s="208"/>
      <c r="C201" s="209"/>
      <c r="D201" s="208"/>
      <c r="E201" s="249"/>
      <c r="F201" s="208"/>
      <c r="G201" s="208"/>
      <c r="H201" s="243">
        <v>898</v>
      </c>
    </row>
    <row r="202" spans="2:8" ht="47.4" thickBot="1" x14ac:dyDescent="0.35">
      <c r="B202" s="232">
        <v>2360</v>
      </c>
      <c r="C202" s="244" t="s">
        <v>2346</v>
      </c>
      <c r="D202" s="224" t="s">
        <v>2271</v>
      </c>
      <c r="E202" s="245" t="s">
        <v>2347</v>
      </c>
      <c r="F202" s="237">
        <v>1300</v>
      </c>
      <c r="G202" s="246">
        <v>2.8</v>
      </c>
      <c r="H202" s="246">
        <v>3640</v>
      </c>
    </row>
    <row r="203" spans="2:8" ht="16.2" thickBot="1" x14ac:dyDescent="0.35">
      <c r="B203" s="232">
        <v>2361</v>
      </c>
      <c r="C203" s="244" t="s">
        <v>2348</v>
      </c>
      <c r="D203" s="224" t="s">
        <v>2285</v>
      </c>
      <c r="E203" s="245" t="s">
        <v>2349</v>
      </c>
      <c r="F203" s="224">
        <v>500</v>
      </c>
      <c r="G203" s="246">
        <v>2.15</v>
      </c>
      <c r="H203" s="246">
        <v>1075</v>
      </c>
    </row>
    <row r="204" spans="2:8" ht="94.2" thickBot="1" x14ac:dyDescent="0.35">
      <c r="B204" s="232">
        <v>2362</v>
      </c>
      <c r="C204" s="244" t="s">
        <v>2350</v>
      </c>
      <c r="D204" s="224" t="s">
        <v>24</v>
      </c>
      <c r="E204" s="245" t="s">
        <v>2308</v>
      </c>
      <c r="F204" s="224">
        <v>100</v>
      </c>
      <c r="G204" s="246">
        <v>2.2999999999999998</v>
      </c>
      <c r="H204" s="246">
        <v>230</v>
      </c>
    </row>
    <row r="205" spans="2:8" ht="78.599999999999994" thickBot="1" x14ac:dyDescent="0.35">
      <c r="B205" s="232">
        <v>2363</v>
      </c>
      <c r="C205" s="244" t="s">
        <v>2351</v>
      </c>
      <c r="D205" s="224" t="s">
        <v>24</v>
      </c>
      <c r="E205" s="245" t="s">
        <v>2308</v>
      </c>
      <c r="F205" s="237">
        <v>3250</v>
      </c>
      <c r="G205" s="246">
        <v>2.1</v>
      </c>
      <c r="H205" s="246">
        <v>6825</v>
      </c>
    </row>
    <row r="206" spans="2:8" ht="31.8" thickBot="1" x14ac:dyDescent="0.35">
      <c r="B206" s="232">
        <v>2364</v>
      </c>
      <c r="C206" s="244" t="s">
        <v>2352</v>
      </c>
      <c r="D206" s="224" t="s">
        <v>24</v>
      </c>
      <c r="E206" s="245" t="s">
        <v>2347</v>
      </c>
      <c r="F206" s="224">
        <v>50</v>
      </c>
      <c r="G206" s="246">
        <v>6.35</v>
      </c>
      <c r="H206" s="246">
        <v>317.5</v>
      </c>
    </row>
    <row r="207" spans="2:8" ht="78.599999999999994" thickBot="1" x14ac:dyDescent="0.35">
      <c r="B207" s="232">
        <v>2365</v>
      </c>
      <c r="C207" s="244" t="s">
        <v>2353</v>
      </c>
      <c r="D207" s="224" t="s">
        <v>2271</v>
      </c>
      <c r="E207" s="245" t="s">
        <v>2293</v>
      </c>
      <c r="F207" s="224">
        <v>20</v>
      </c>
      <c r="G207" s="246">
        <v>2.9</v>
      </c>
      <c r="H207" s="246">
        <v>58</v>
      </c>
    </row>
    <row r="208" spans="2:8" ht="63" thickBot="1" x14ac:dyDescent="0.35">
      <c r="B208" s="232">
        <v>2366</v>
      </c>
      <c r="C208" s="244" t="s">
        <v>2354</v>
      </c>
      <c r="D208" s="224" t="s">
        <v>2285</v>
      </c>
      <c r="E208" s="245" t="s">
        <v>2355</v>
      </c>
      <c r="F208" s="224">
        <v>850</v>
      </c>
      <c r="G208" s="246">
        <v>3.1</v>
      </c>
      <c r="H208" s="246">
        <v>2635</v>
      </c>
    </row>
    <row r="209" spans="2:8" ht="47.4" thickBot="1" x14ac:dyDescent="0.35">
      <c r="B209" s="232">
        <v>2367</v>
      </c>
      <c r="C209" s="244" t="s">
        <v>2356</v>
      </c>
      <c r="D209" s="224" t="s">
        <v>24</v>
      </c>
      <c r="E209" s="245" t="s">
        <v>2357</v>
      </c>
      <c r="F209" s="224">
        <v>650</v>
      </c>
      <c r="G209" s="246">
        <v>4.7</v>
      </c>
      <c r="H209" s="246">
        <v>3055</v>
      </c>
    </row>
    <row r="210" spans="2:8" ht="47.4" thickBot="1" x14ac:dyDescent="0.35">
      <c r="B210" s="232">
        <v>2368</v>
      </c>
      <c r="C210" s="244" t="s">
        <v>2358</v>
      </c>
      <c r="D210" s="224" t="s">
        <v>24</v>
      </c>
      <c r="E210" s="245" t="s">
        <v>2317</v>
      </c>
      <c r="F210" s="224">
        <v>450</v>
      </c>
      <c r="G210" s="246">
        <v>4.0999999999999996</v>
      </c>
      <c r="H210" s="246">
        <v>1845</v>
      </c>
    </row>
    <row r="211" spans="2:8" ht="16.2" thickBot="1" x14ac:dyDescent="0.35">
      <c r="B211" s="232">
        <v>2369</v>
      </c>
      <c r="C211" s="244" t="s">
        <v>2359</v>
      </c>
      <c r="D211" s="224" t="s">
        <v>24</v>
      </c>
      <c r="E211" s="245" t="s">
        <v>2301</v>
      </c>
      <c r="F211" s="224">
        <v>40</v>
      </c>
      <c r="G211" s="246">
        <v>3.8</v>
      </c>
      <c r="H211" s="246">
        <v>152</v>
      </c>
    </row>
    <row r="212" spans="2:8" ht="109.8" thickBot="1" x14ac:dyDescent="0.35">
      <c r="B212" s="232">
        <v>2370</v>
      </c>
      <c r="C212" s="244" t="s">
        <v>2360</v>
      </c>
      <c r="D212" s="224" t="s">
        <v>24</v>
      </c>
      <c r="E212" s="245" t="s">
        <v>2349</v>
      </c>
      <c r="F212" s="224">
        <v>20</v>
      </c>
      <c r="G212" s="246">
        <v>2.9</v>
      </c>
      <c r="H212" s="246">
        <v>58</v>
      </c>
    </row>
    <row r="213" spans="2:8" ht="31.8" thickBot="1" x14ac:dyDescent="0.35">
      <c r="B213" s="232">
        <v>2371</v>
      </c>
      <c r="C213" s="244" t="s">
        <v>2361</v>
      </c>
      <c r="D213" s="224" t="s">
        <v>24</v>
      </c>
      <c r="E213" s="245" t="s">
        <v>2362</v>
      </c>
      <c r="F213" s="224">
        <v>90</v>
      </c>
      <c r="G213" s="246">
        <v>4.5</v>
      </c>
      <c r="H213" s="246">
        <v>405</v>
      </c>
    </row>
    <row r="214" spans="2:8" ht="78.599999999999994" thickBot="1" x14ac:dyDescent="0.35">
      <c r="B214" s="232">
        <v>2372</v>
      </c>
      <c r="C214" s="244" t="s">
        <v>2363</v>
      </c>
      <c r="D214" s="224" t="s">
        <v>24</v>
      </c>
      <c r="E214" s="245" t="s">
        <v>2364</v>
      </c>
      <c r="F214" s="224">
        <v>555</v>
      </c>
      <c r="G214" s="246">
        <v>6.4</v>
      </c>
      <c r="H214" s="246">
        <v>3552</v>
      </c>
    </row>
    <row r="215" spans="2:8" ht="63" thickBot="1" x14ac:dyDescent="0.35">
      <c r="B215" s="232">
        <v>2373</v>
      </c>
      <c r="C215" s="244" t="s">
        <v>2365</v>
      </c>
      <c r="D215" s="224" t="s">
        <v>24</v>
      </c>
      <c r="E215" s="245" t="s">
        <v>2272</v>
      </c>
      <c r="F215" s="224">
        <v>100</v>
      </c>
      <c r="G215" s="246">
        <v>3</v>
      </c>
      <c r="H215" s="246">
        <v>300</v>
      </c>
    </row>
    <row r="216" spans="2:8" ht="109.8" thickBot="1" x14ac:dyDescent="0.35">
      <c r="B216" s="232">
        <v>2374</v>
      </c>
      <c r="C216" s="244" t="s">
        <v>2366</v>
      </c>
      <c r="D216" s="224" t="s">
        <v>24</v>
      </c>
      <c r="E216" s="245" t="s">
        <v>2367</v>
      </c>
      <c r="F216" s="224">
        <v>20</v>
      </c>
      <c r="G216" s="246">
        <v>13.99</v>
      </c>
      <c r="H216" s="246">
        <v>279.8</v>
      </c>
    </row>
    <row r="217" spans="2:8" ht="141" thickBot="1" x14ac:dyDescent="0.35">
      <c r="B217" s="232">
        <v>2375</v>
      </c>
      <c r="C217" s="244" t="s">
        <v>2368</v>
      </c>
      <c r="D217" s="224" t="s">
        <v>2271</v>
      </c>
      <c r="E217" s="245" t="s">
        <v>2369</v>
      </c>
      <c r="F217" s="224">
        <v>150</v>
      </c>
      <c r="G217" s="246">
        <v>8.3000000000000007</v>
      </c>
      <c r="H217" s="246">
        <v>1245</v>
      </c>
    </row>
    <row r="218" spans="2:8" ht="63" thickBot="1" x14ac:dyDescent="0.35">
      <c r="B218" s="232">
        <v>2376</v>
      </c>
      <c r="C218" s="244" t="s">
        <v>2370</v>
      </c>
      <c r="D218" s="224" t="s">
        <v>24</v>
      </c>
      <c r="E218" s="245" t="s">
        <v>2371</v>
      </c>
      <c r="F218" s="224">
        <v>25</v>
      </c>
      <c r="G218" s="246">
        <v>9</v>
      </c>
      <c r="H218" s="246">
        <v>225</v>
      </c>
    </row>
    <row r="219" spans="2:8" ht="109.8" thickBot="1" x14ac:dyDescent="0.35">
      <c r="B219" s="232">
        <v>2377</v>
      </c>
      <c r="C219" s="244" t="s">
        <v>2372</v>
      </c>
      <c r="D219" s="224" t="s">
        <v>2271</v>
      </c>
      <c r="E219" s="245" t="s">
        <v>2373</v>
      </c>
      <c r="F219" s="224">
        <v>180</v>
      </c>
      <c r="G219" s="246">
        <v>4.8</v>
      </c>
      <c r="H219" s="246">
        <v>864</v>
      </c>
    </row>
    <row r="220" spans="2:8" ht="109.8" thickBot="1" x14ac:dyDescent="0.35">
      <c r="B220" s="232">
        <v>2378</v>
      </c>
      <c r="C220" s="244" t="s">
        <v>2374</v>
      </c>
      <c r="D220" s="224" t="s">
        <v>2271</v>
      </c>
      <c r="E220" s="245" t="s">
        <v>2375</v>
      </c>
      <c r="F220" s="224">
        <v>85</v>
      </c>
      <c r="G220" s="246">
        <v>4.0999999999999996</v>
      </c>
      <c r="H220" s="246">
        <v>348.5</v>
      </c>
    </row>
    <row r="221" spans="2:8" ht="94.2" thickBot="1" x14ac:dyDescent="0.35">
      <c r="B221" s="232">
        <v>2379</v>
      </c>
      <c r="C221" s="244" t="s">
        <v>2376</v>
      </c>
      <c r="D221" s="224" t="s">
        <v>2271</v>
      </c>
      <c r="E221" s="245" t="s">
        <v>2377</v>
      </c>
      <c r="F221" s="224">
        <v>250</v>
      </c>
      <c r="G221" s="246">
        <v>3.19</v>
      </c>
      <c r="H221" s="246">
        <v>797.5</v>
      </c>
    </row>
    <row r="222" spans="2:8" ht="94.2" thickBot="1" x14ac:dyDescent="0.35">
      <c r="B222" s="232">
        <v>2380</v>
      </c>
      <c r="C222" s="244" t="s">
        <v>2378</v>
      </c>
      <c r="D222" s="224" t="s">
        <v>24</v>
      </c>
      <c r="E222" s="245" t="s">
        <v>2379</v>
      </c>
      <c r="F222" s="224">
        <v>15</v>
      </c>
      <c r="G222" s="246">
        <v>5.99</v>
      </c>
      <c r="H222" s="246">
        <v>89.85</v>
      </c>
    </row>
    <row r="223" spans="2:8" ht="94.2" thickBot="1" x14ac:dyDescent="0.35">
      <c r="B223" s="232">
        <v>2381</v>
      </c>
      <c r="C223" s="244" t="s">
        <v>2380</v>
      </c>
      <c r="D223" s="224" t="s">
        <v>24</v>
      </c>
      <c r="E223" s="245" t="s">
        <v>2379</v>
      </c>
      <c r="F223" s="224">
        <v>15</v>
      </c>
      <c r="G223" s="246">
        <v>5.45</v>
      </c>
      <c r="H223" s="246">
        <v>81.75</v>
      </c>
    </row>
    <row r="224" spans="2:8" ht="63" thickBot="1" x14ac:dyDescent="0.35">
      <c r="B224" s="232">
        <v>2382</v>
      </c>
      <c r="C224" s="244" t="s">
        <v>2381</v>
      </c>
      <c r="D224" s="224" t="s">
        <v>24</v>
      </c>
      <c r="E224" s="245" t="s">
        <v>2382</v>
      </c>
      <c r="F224" s="224">
        <v>240</v>
      </c>
      <c r="G224" s="246">
        <v>6.2</v>
      </c>
      <c r="H224" s="246">
        <v>1488</v>
      </c>
    </row>
    <row r="225" spans="2:8" ht="109.8" thickBot="1" x14ac:dyDescent="0.35">
      <c r="B225" s="232">
        <v>2383</v>
      </c>
      <c r="C225" s="244" t="s">
        <v>2383</v>
      </c>
      <c r="D225" s="224" t="s">
        <v>24</v>
      </c>
      <c r="E225" s="245" t="s">
        <v>2382</v>
      </c>
      <c r="F225" s="224">
        <v>285</v>
      </c>
      <c r="G225" s="246">
        <v>7.75</v>
      </c>
      <c r="H225" s="246">
        <v>2208.75</v>
      </c>
    </row>
    <row r="226" spans="2:8" ht="16.2" thickBot="1" x14ac:dyDescent="0.35">
      <c r="B226" s="232">
        <v>2384</v>
      </c>
      <c r="C226" s="244" t="s">
        <v>2384</v>
      </c>
      <c r="D226" s="224" t="s">
        <v>2274</v>
      </c>
      <c r="E226" s="245" t="s">
        <v>2385</v>
      </c>
      <c r="F226" s="224">
        <v>5</v>
      </c>
      <c r="G226" s="246">
        <v>22.9</v>
      </c>
      <c r="H226" s="246">
        <v>114.5</v>
      </c>
    </row>
    <row r="227" spans="2:8" ht="63" thickBot="1" x14ac:dyDescent="0.35">
      <c r="B227" s="232">
        <v>2385</v>
      </c>
      <c r="C227" s="244" t="s">
        <v>2386</v>
      </c>
      <c r="D227" s="224" t="s">
        <v>2274</v>
      </c>
      <c r="E227" s="245" t="s">
        <v>2387</v>
      </c>
      <c r="F227" s="224">
        <v>425</v>
      </c>
      <c r="G227" s="246">
        <v>0.59</v>
      </c>
      <c r="H227" s="246">
        <v>250.75</v>
      </c>
    </row>
    <row r="228" spans="2:8" ht="47.4" thickBot="1" x14ac:dyDescent="0.35">
      <c r="B228" s="232">
        <v>2386</v>
      </c>
      <c r="C228" s="244" t="s">
        <v>2388</v>
      </c>
      <c r="D228" s="224" t="s">
        <v>2267</v>
      </c>
      <c r="E228" s="245" t="s">
        <v>2389</v>
      </c>
      <c r="F228" s="224">
        <v>475</v>
      </c>
      <c r="G228" s="246">
        <v>3.3</v>
      </c>
      <c r="H228" s="246">
        <v>1567.5</v>
      </c>
    </row>
    <row r="229" spans="2:8" ht="78.599999999999994" thickBot="1" x14ac:dyDescent="0.35">
      <c r="B229" s="232">
        <v>2387</v>
      </c>
      <c r="C229" s="244" t="s">
        <v>2390</v>
      </c>
      <c r="D229" s="224" t="s">
        <v>2274</v>
      </c>
      <c r="E229" s="245" t="s">
        <v>2294</v>
      </c>
      <c r="F229" s="224">
        <v>3</v>
      </c>
      <c r="G229" s="246">
        <v>13.99</v>
      </c>
      <c r="H229" s="246">
        <v>41.97</v>
      </c>
    </row>
    <row r="230" spans="2:8" ht="47.4" thickBot="1" x14ac:dyDescent="0.35">
      <c r="B230" s="232">
        <v>2388</v>
      </c>
      <c r="C230" s="244" t="s">
        <v>2391</v>
      </c>
      <c r="D230" s="224" t="s">
        <v>24</v>
      </c>
      <c r="E230" s="245" t="s">
        <v>2392</v>
      </c>
      <c r="F230" s="224">
        <v>300</v>
      </c>
      <c r="G230" s="246">
        <v>1</v>
      </c>
      <c r="H230" s="246">
        <v>300</v>
      </c>
    </row>
    <row r="231" spans="2:8" ht="78.599999999999994" thickBot="1" x14ac:dyDescent="0.35">
      <c r="B231" s="232">
        <v>2389</v>
      </c>
      <c r="C231" s="244" t="s">
        <v>2393</v>
      </c>
      <c r="D231" s="224" t="s">
        <v>2271</v>
      </c>
      <c r="E231" s="245" t="s">
        <v>2293</v>
      </c>
      <c r="F231" s="224">
        <v>175</v>
      </c>
      <c r="G231" s="246">
        <v>1.69</v>
      </c>
      <c r="H231" s="246">
        <v>295.75</v>
      </c>
    </row>
    <row r="232" spans="2:8" ht="109.8" thickBot="1" x14ac:dyDescent="0.35">
      <c r="B232" s="232">
        <v>2390</v>
      </c>
      <c r="C232" s="244" t="s">
        <v>2394</v>
      </c>
      <c r="D232" s="224" t="s">
        <v>24</v>
      </c>
      <c r="E232" s="245" t="s">
        <v>2294</v>
      </c>
      <c r="F232" s="224">
        <v>500</v>
      </c>
      <c r="G232" s="246">
        <v>2.79</v>
      </c>
      <c r="H232" s="246">
        <v>1395</v>
      </c>
    </row>
    <row r="233" spans="2:8" ht="78.599999999999994" thickBot="1" x14ac:dyDescent="0.35">
      <c r="B233" s="232">
        <v>2391</v>
      </c>
      <c r="C233" s="244" t="s">
        <v>2395</v>
      </c>
      <c r="D233" s="224" t="s">
        <v>2274</v>
      </c>
      <c r="E233" s="245" t="s">
        <v>2294</v>
      </c>
      <c r="F233" s="224">
        <v>540</v>
      </c>
      <c r="G233" s="246">
        <v>3.65</v>
      </c>
      <c r="H233" s="246">
        <v>985.5</v>
      </c>
    </row>
    <row r="234" spans="2:8" ht="109.8" thickBot="1" x14ac:dyDescent="0.35">
      <c r="B234" s="232">
        <v>2392</v>
      </c>
      <c r="C234" s="244" t="s">
        <v>2396</v>
      </c>
      <c r="D234" s="224" t="s">
        <v>2274</v>
      </c>
      <c r="E234" s="245" t="s">
        <v>2294</v>
      </c>
      <c r="F234" s="224">
        <v>270</v>
      </c>
      <c r="G234" s="246">
        <v>3.42</v>
      </c>
      <c r="H234" s="246">
        <v>923.4</v>
      </c>
    </row>
    <row r="235" spans="2:8" ht="78.599999999999994" thickBot="1" x14ac:dyDescent="0.35">
      <c r="B235" s="232">
        <v>2393</v>
      </c>
      <c r="C235" s="244" t="s">
        <v>2397</v>
      </c>
      <c r="D235" s="224" t="s">
        <v>2274</v>
      </c>
      <c r="E235" s="245" t="s">
        <v>2294</v>
      </c>
      <c r="F235" s="237">
        <v>1225</v>
      </c>
      <c r="G235" s="246">
        <v>1.69</v>
      </c>
      <c r="H235" s="246">
        <v>2070.25</v>
      </c>
    </row>
    <row r="236" spans="2:8" ht="78.599999999999994" thickBot="1" x14ac:dyDescent="0.35">
      <c r="B236" s="232">
        <v>2394</v>
      </c>
      <c r="C236" s="244" t="s">
        <v>2398</v>
      </c>
      <c r="D236" s="224" t="s">
        <v>2274</v>
      </c>
      <c r="E236" s="245" t="s">
        <v>2294</v>
      </c>
      <c r="F236" s="224">
        <v>125</v>
      </c>
      <c r="G236" s="246">
        <v>22.9</v>
      </c>
      <c r="H236" s="246">
        <v>2862.5</v>
      </c>
    </row>
    <row r="237" spans="2:8" ht="78.599999999999994" thickBot="1" x14ac:dyDescent="0.35">
      <c r="B237" s="232">
        <v>2395</v>
      </c>
      <c r="C237" s="244" t="s">
        <v>2399</v>
      </c>
      <c r="D237" s="224" t="s">
        <v>2274</v>
      </c>
      <c r="E237" s="245" t="s">
        <v>2294</v>
      </c>
      <c r="F237" s="224">
        <v>25</v>
      </c>
      <c r="G237" s="246">
        <v>13.45</v>
      </c>
      <c r="H237" s="246">
        <v>336.25</v>
      </c>
    </row>
    <row r="238" spans="2:8" ht="109.8" thickBot="1" x14ac:dyDescent="0.35">
      <c r="B238" s="232">
        <v>2396</v>
      </c>
      <c r="C238" s="244" t="s">
        <v>2400</v>
      </c>
      <c r="D238" s="224" t="s">
        <v>2274</v>
      </c>
      <c r="E238" s="245" t="s">
        <v>2294</v>
      </c>
      <c r="F238" s="224">
        <v>200</v>
      </c>
      <c r="G238" s="246">
        <v>3.3</v>
      </c>
      <c r="H238" s="246">
        <v>660</v>
      </c>
    </row>
    <row r="239" spans="2:8" ht="109.8" thickBot="1" x14ac:dyDescent="0.35">
      <c r="B239" s="232">
        <v>2397</v>
      </c>
      <c r="C239" s="244" t="s">
        <v>2401</v>
      </c>
      <c r="D239" s="224" t="s">
        <v>2274</v>
      </c>
      <c r="E239" s="245" t="s">
        <v>2294</v>
      </c>
      <c r="F239" s="237">
        <v>1725</v>
      </c>
      <c r="G239" s="246">
        <v>2.1800000000000002</v>
      </c>
      <c r="H239" s="246">
        <v>3760.5</v>
      </c>
    </row>
    <row r="240" spans="2:8" ht="78.599999999999994" thickBot="1" x14ac:dyDescent="0.35">
      <c r="B240" s="232">
        <v>2398</v>
      </c>
      <c r="C240" s="244" t="s">
        <v>2402</v>
      </c>
      <c r="D240" s="224" t="s">
        <v>2274</v>
      </c>
      <c r="E240" s="245" t="s">
        <v>2294</v>
      </c>
      <c r="F240" s="237">
        <v>1250</v>
      </c>
      <c r="G240" s="246">
        <v>2.7</v>
      </c>
      <c r="H240" s="246">
        <v>3375</v>
      </c>
    </row>
    <row r="241" spans="2:8" ht="78.599999999999994" thickBot="1" x14ac:dyDescent="0.35">
      <c r="B241" s="232">
        <v>2399</v>
      </c>
      <c r="C241" s="244" t="s">
        <v>2403</v>
      </c>
      <c r="D241" s="224" t="s">
        <v>2274</v>
      </c>
      <c r="E241" s="245" t="s">
        <v>2294</v>
      </c>
      <c r="F241" s="237">
        <v>1800</v>
      </c>
      <c r="G241" s="246">
        <v>2.9</v>
      </c>
      <c r="H241" s="246">
        <v>5220</v>
      </c>
    </row>
    <row r="242" spans="2:8" ht="78.599999999999994" thickBot="1" x14ac:dyDescent="0.35">
      <c r="B242" s="232">
        <v>2400</v>
      </c>
      <c r="C242" s="244" t="s">
        <v>2404</v>
      </c>
      <c r="D242" s="224" t="s">
        <v>2274</v>
      </c>
      <c r="E242" s="245" t="s">
        <v>2294</v>
      </c>
      <c r="F242" s="224">
        <v>250</v>
      </c>
      <c r="G242" s="246">
        <v>1.25</v>
      </c>
      <c r="H242" s="246">
        <v>312.5</v>
      </c>
    </row>
    <row r="243" spans="2:8" ht="63" thickBot="1" x14ac:dyDescent="0.35">
      <c r="B243" s="232">
        <v>2401</v>
      </c>
      <c r="C243" s="244" t="s">
        <v>2405</v>
      </c>
      <c r="D243" s="224" t="s">
        <v>2274</v>
      </c>
      <c r="E243" s="245" t="s">
        <v>2272</v>
      </c>
      <c r="F243" s="224">
        <v>20</v>
      </c>
      <c r="G243" s="246">
        <v>1.65</v>
      </c>
      <c r="H243" s="246">
        <v>33</v>
      </c>
    </row>
    <row r="244" spans="2:8" ht="78.599999999999994" thickBot="1" x14ac:dyDescent="0.35">
      <c r="B244" s="232">
        <v>2402</v>
      </c>
      <c r="C244" s="244" t="s">
        <v>2406</v>
      </c>
      <c r="D244" s="224" t="s">
        <v>2274</v>
      </c>
      <c r="E244" s="245" t="s">
        <v>2294</v>
      </c>
      <c r="F244" s="224">
        <v>110</v>
      </c>
      <c r="G244" s="246">
        <v>3.99</v>
      </c>
      <c r="H244" s="246">
        <v>438.9</v>
      </c>
    </row>
    <row r="245" spans="2:8" ht="63" thickBot="1" x14ac:dyDescent="0.35">
      <c r="B245" s="232">
        <v>2403</v>
      </c>
      <c r="C245" s="244" t="s">
        <v>2407</v>
      </c>
      <c r="D245" s="224" t="s">
        <v>2274</v>
      </c>
      <c r="E245" s="245" t="s">
        <v>2272</v>
      </c>
      <c r="F245" s="224">
        <v>95</v>
      </c>
      <c r="G245" s="246">
        <v>2.25</v>
      </c>
      <c r="H245" s="246">
        <v>213.75</v>
      </c>
    </row>
    <row r="246" spans="2:8" ht="78.599999999999994" thickBot="1" x14ac:dyDescent="0.35">
      <c r="B246" s="232">
        <v>2404</v>
      </c>
      <c r="C246" s="244" t="s">
        <v>2408</v>
      </c>
      <c r="D246" s="224" t="s">
        <v>2274</v>
      </c>
      <c r="E246" s="245" t="s">
        <v>2294</v>
      </c>
      <c r="F246" s="224">
        <v>875</v>
      </c>
      <c r="G246" s="246">
        <v>3.99</v>
      </c>
      <c r="H246" s="246">
        <v>3491.25</v>
      </c>
    </row>
    <row r="247" spans="2:8" ht="94.2" thickBot="1" x14ac:dyDescent="0.35">
      <c r="B247" s="232">
        <v>2405</v>
      </c>
      <c r="C247" s="244" t="s">
        <v>2409</v>
      </c>
      <c r="D247" s="224" t="s">
        <v>2274</v>
      </c>
      <c r="E247" s="245" t="s">
        <v>2294</v>
      </c>
      <c r="F247" s="224">
        <v>975</v>
      </c>
      <c r="G247" s="246">
        <v>1.05</v>
      </c>
      <c r="H247" s="246">
        <v>1023.75</v>
      </c>
    </row>
    <row r="248" spans="2:8" ht="94.2" thickBot="1" x14ac:dyDescent="0.35">
      <c r="B248" s="232">
        <v>2406</v>
      </c>
      <c r="C248" s="244" t="s">
        <v>2410</v>
      </c>
      <c r="D248" s="224" t="s">
        <v>2274</v>
      </c>
      <c r="E248" s="245" t="s">
        <v>2294</v>
      </c>
      <c r="F248" s="224">
        <v>200</v>
      </c>
      <c r="G248" s="246">
        <v>1.19</v>
      </c>
      <c r="H248" s="246">
        <v>238</v>
      </c>
    </row>
    <row r="249" spans="2:8" ht="78.599999999999994" thickBot="1" x14ac:dyDescent="0.35">
      <c r="B249" s="232">
        <v>2407</v>
      </c>
      <c r="C249" s="244" t="s">
        <v>2411</v>
      </c>
      <c r="D249" s="224" t="s">
        <v>24</v>
      </c>
      <c r="E249" s="245" t="s">
        <v>2294</v>
      </c>
      <c r="F249" s="224">
        <v>900</v>
      </c>
      <c r="G249" s="246">
        <v>1.47</v>
      </c>
      <c r="H249" s="246">
        <v>1323</v>
      </c>
    </row>
    <row r="250" spans="2:8" ht="78.599999999999994" thickBot="1" x14ac:dyDescent="0.35">
      <c r="B250" s="232">
        <v>2408</v>
      </c>
      <c r="C250" s="244" t="s">
        <v>2412</v>
      </c>
      <c r="D250" s="224" t="s">
        <v>2274</v>
      </c>
      <c r="E250" s="245" t="s">
        <v>2294</v>
      </c>
      <c r="F250" s="237">
        <v>1750</v>
      </c>
      <c r="G250" s="246">
        <v>2.0499999999999998</v>
      </c>
      <c r="H250" s="246">
        <v>3587.5</v>
      </c>
    </row>
    <row r="251" spans="2:8" ht="78.599999999999994" thickBot="1" x14ac:dyDescent="0.35">
      <c r="B251" s="232">
        <v>2409</v>
      </c>
      <c r="C251" s="244" t="s">
        <v>2413</v>
      </c>
      <c r="D251" s="224" t="s">
        <v>2274</v>
      </c>
      <c r="E251" s="245" t="s">
        <v>2294</v>
      </c>
      <c r="F251" s="224">
        <v>600</v>
      </c>
      <c r="G251" s="246">
        <v>1.05</v>
      </c>
      <c r="H251" s="246">
        <v>630</v>
      </c>
    </row>
    <row r="252" spans="2:8" ht="78.599999999999994" thickBot="1" x14ac:dyDescent="0.35">
      <c r="B252" s="232">
        <v>2410</v>
      </c>
      <c r="C252" s="244" t="s">
        <v>2414</v>
      </c>
      <c r="D252" s="224" t="s">
        <v>24</v>
      </c>
      <c r="E252" s="245" t="s">
        <v>2294</v>
      </c>
      <c r="F252" s="224">
        <v>190</v>
      </c>
      <c r="G252" s="246">
        <v>2.19</v>
      </c>
      <c r="H252" s="246">
        <v>416.1</v>
      </c>
    </row>
    <row r="253" spans="2:8" ht="78.599999999999994" thickBot="1" x14ac:dyDescent="0.35">
      <c r="B253" s="232">
        <v>2411</v>
      </c>
      <c r="C253" s="244" t="s">
        <v>2415</v>
      </c>
      <c r="D253" s="224" t="s">
        <v>24</v>
      </c>
      <c r="E253" s="245" t="s">
        <v>2294</v>
      </c>
      <c r="F253" s="224">
        <v>60</v>
      </c>
      <c r="G253" s="246">
        <v>1</v>
      </c>
      <c r="H253" s="246">
        <v>60</v>
      </c>
    </row>
    <row r="254" spans="2:8" ht="78.599999999999994" thickBot="1" x14ac:dyDescent="0.35">
      <c r="B254" s="232">
        <v>2412</v>
      </c>
      <c r="C254" s="244" t="s">
        <v>2416</v>
      </c>
      <c r="D254" s="224" t="s">
        <v>24</v>
      </c>
      <c r="E254" s="245" t="s">
        <v>2294</v>
      </c>
      <c r="F254" s="237">
        <v>1500</v>
      </c>
      <c r="G254" s="246">
        <v>0.5</v>
      </c>
      <c r="H254" s="246">
        <v>750</v>
      </c>
    </row>
    <row r="255" spans="2:8" ht="125.4" thickBot="1" x14ac:dyDescent="0.35">
      <c r="B255" s="232">
        <v>2413</v>
      </c>
      <c r="C255" s="244" t="s">
        <v>2417</v>
      </c>
      <c r="D255" s="224" t="s">
        <v>2274</v>
      </c>
      <c r="E255" s="245" t="s">
        <v>2272</v>
      </c>
      <c r="F255" s="224">
        <v>3</v>
      </c>
      <c r="G255" s="246">
        <v>2.2400000000000002</v>
      </c>
      <c r="H255" s="246">
        <v>6.72</v>
      </c>
    </row>
    <row r="256" spans="2:8" ht="78.599999999999994" thickBot="1" x14ac:dyDescent="0.35">
      <c r="B256" s="232">
        <v>2414</v>
      </c>
      <c r="C256" s="244" t="s">
        <v>2418</v>
      </c>
      <c r="D256" s="224" t="s">
        <v>24</v>
      </c>
      <c r="E256" s="245" t="s">
        <v>2294</v>
      </c>
      <c r="F256" s="224">
        <v>750</v>
      </c>
      <c r="G256" s="246">
        <v>1</v>
      </c>
      <c r="H256" s="246">
        <v>750</v>
      </c>
    </row>
    <row r="257" spans="2:8" ht="63" thickBot="1" x14ac:dyDescent="0.35">
      <c r="B257" s="232">
        <v>2415</v>
      </c>
      <c r="C257" s="244" t="s">
        <v>2419</v>
      </c>
      <c r="D257" s="224" t="s">
        <v>2274</v>
      </c>
      <c r="E257" s="245" t="s">
        <v>2272</v>
      </c>
      <c r="F257" s="224">
        <v>30</v>
      </c>
      <c r="G257" s="246">
        <v>18.79</v>
      </c>
      <c r="H257" s="246">
        <v>563.70000000000005</v>
      </c>
    </row>
    <row r="258" spans="2:8" ht="78.599999999999994" thickBot="1" x14ac:dyDescent="0.35">
      <c r="B258" s="232">
        <v>2416</v>
      </c>
      <c r="C258" s="244" t="s">
        <v>2420</v>
      </c>
      <c r="D258" s="224" t="s">
        <v>24</v>
      </c>
      <c r="E258" s="245" t="s">
        <v>2294</v>
      </c>
      <c r="F258" s="224">
        <v>450</v>
      </c>
      <c r="G258" s="246">
        <v>0.5</v>
      </c>
      <c r="H258" s="246">
        <v>225</v>
      </c>
    </row>
    <row r="259" spans="2:8" ht="63" thickBot="1" x14ac:dyDescent="0.35">
      <c r="B259" s="232">
        <v>2417</v>
      </c>
      <c r="C259" s="244" t="s">
        <v>2421</v>
      </c>
      <c r="D259" s="224" t="s">
        <v>2274</v>
      </c>
      <c r="E259" s="245" t="s">
        <v>2272</v>
      </c>
      <c r="F259" s="224">
        <v>5</v>
      </c>
      <c r="G259" s="246">
        <v>2.5</v>
      </c>
      <c r="H259" s="246">
        <v>12.5</v>
      </c>
    </row>
    <row r="260" spans="2:8" ht="78.599999999999994" thickBot="1" x14ac:dyDescent="0.35">
      <c r="B260" s="232">
        <v>2418</v>
      </c>
      <c r="C260" s="244" t="s">
        <v>2422</v>
      </c>
      <c r="D260" s="224" t="s">
        <v>2274</v>
      </c>
      <c r="E260" s="245" t="s">
        <v>2294</v>
      </c>
      <c r="F260" s="237">
        <v>1000</v>
      </c>
      <c r="G260" s="246">
        <v>2.2999999999999998</v>
      </c>
      <c r="H260" s="246">
        <v>2300</v>
      </c>
    </row>
    <row r="261" spans="2:8" ht="78.599999999999994" thickBot="1" x14ac:dyDescent="0.35">
      <c r="B261" s="232">
        <v>2419</v>
      </c>
      <c r="C261" s="244" t="s">
        <v>2423</v>
      </c>
      <c r="D261" s="224" t="s">
        <v>2274</v>
      </c>
      <c r="E261" s="245" t="s">
        <v>2294</v>
      </c>
      <c r="F261" s="224">
        <v>375</v>
      </c>
      <c r="G261" s="246">
        <v>4</v>
      </c>
      <c r="H261" s="246">
        <v>1500</v>
      </c>
    </row>
    <row r="262" spans="2:8" ht="78.599999999999994" thickBot="1" x14ac:dyDescent="0.35">
      <c r="B262" s="232">
        <v>2420</v>
      </c>
      <c r="C262" s="244" t="s">
        <v>2424</v>
      </c>
      <c r="D262" s="224" t="s">
        <v>2274</v>
      </c>
      <c r="E262" s="245" t="s">
        <v>2294</v>
      </c>
      <c r="F262" s="224">
        <v>10</v>
      </c>
      <c r="G262" s="246">
        <v>10.75</v>
      </c>
      <c r="H262" s="246">
        <v>107.25</v>
      </c>
    </row>
    <row r="263" spans="2:8" ht="78.599999999999994" thickBot="1" x14ac:dyDescent="0.35">
      <c r="B263" s="232">
        <v>2421</v>
      </c>
      <c r="C263" s="244" t="s">
        <v>2425</v>
      </c>
      <c r="D263" s="224" t="s">
        <v>2274</v>
      </c>
      <c r="E263" s="245" t="s">
        <v>2294</v>
      </c>
      <c r="F263" s="224">
        <v>550</v>
      </c>
      <c r="G263" s="246">
        <v>1.1200000000000001</v>
      </c>
      <c r="H263" s="246">
        <v>616</v>
      </c>
    </row>
    <row r="264" spans="2:8" ht="78.599999999999994" thickBot="1" x14ac:dyDescent="0.35">
      <c r="B264" s="232">
        <v>2422</v>
      </c>
      <c r="C264" s="244" t="s">
        <v>2426</v>
      </c>
      <c r="D264" s="224" t="s">
        <v>2274</v>
      </c>
      <c r="E264" s="245" t="s">
        <v>2294</v>
      </c>
      <c r="F264" s="237">
        <v>2000</v>
      </c>
      <c r="G264" s="246">
        <v>2.35</v>
      </c>
      <c r="H264" s="246">
        <v>4700</v>
      </c>
    </row>
    <row r="265" spans="2:8" ht="78.599999999999994" thickBot="1" x14ac:dyDescent="0.35">
      <c r="B265" s="232">
        <v>2423</v>
      </c>
      <c r="C265" s="244" t="s">
        <v>2427</v>
      </c>
      <c r="D265" s="224" t="s">
        <v>2274</v>
      </c>
      <c r="E265" s="245" t="s">
        <v>2294</v>
      </c>
      <c r="F265" s="224">
        <v>125</v>
      </c>
      <c r="G265" s="246">
        <v>2.99</v>
      </c>
      <c r="H265" s="246">
        <v>373.75</v>
      </c>
    </row>
    <row r="266" spans="2:8" ht="78.599999999999994" thickBot="1" x14ac:dyDescent="0.35">
      <c r="B266" s="232">
        <v>2424</v>
      </c>
      <c r="C266" s="244" t="s">
        <v>2428</v>
      </c>
      <c r="D266" s="224" t="s">
        <v>2274</v>
      </c>
      <c r="E266" s="245" t="s">
        <v>2294</v>
      </c>
      <c r="F266" s="224">
        <v>200</v>
      </c>
      <c r="G266" s="246">
        <v>3.95</v>
      </c>
      <c r="H266" s="246">
        <v>790</v>
      </c>
    </row>
    <row r="267" spans="2:8" ht="78.599999999999994" thickBot="1" x14ac:dyDescent="0.35">
      <c r="B267" s="232">
        <v>2425</v>
      </c>
      <c r="C267" s="244" t="s">
        <v>2429</v>
      </c>
      <c r="D267" s="224" t="s">
        <v>2274</v>
      </c>
      <c r="E267" s="245" t="s">
        <v>2294</v>
      </c>
      <c r="F267" s="224">
        <v>275</v>
      </c>
      <c r="G267" s="246">
        <v>5</v>
      </c>
      <c r="H267" s="246">
        <v>1375</v>
      </c>
    </row>
    <row r="268" spans="2:8" ht="78.599999999999994" thickBot="1" x14ac:dyDescent="0.35">
      <c r="B268" s="232">
        <v>2426</v>
      </c>
      <c r="C268" s="244" t="s">
        <v>2430</v>
      </c>
      <c r="D268" s="224" t="s">
        <v>2274</v>
      </c>
      <c r="E268" s="245" t="s">
        <v>2294</v>
      </c>
      <c r="F268" s="237">
        <v>1300</v>
      </c>
      <c r="G268" s="246">
        <v>2.99</v>
      </c>
      <c r="H268" s="246">
        <v>3887</v>
      </c>
    </row>
    <row r="269" spans="2:8" ht="78.599999999999994" thickBot="1" x14ac:dyDescent="0.35">
      <c r="B269" s="232">
        <v>2427</v>
      </c>
      <c r="C269" s="244" t="s">
        <v>2431</v>
      </c>
      <c r="D269" s="224" t="s">
        <v>24</v>
      </c>
      <c r="E269" s="245" t="s">
        <v>2294</v>
      </c>
      <c r="F269" s="237">
        <v>1500</v>
      </c>
      <c r="G269" s="246">
        <v>1</v>
      </c>
      <c r="H269" s="246">
        <v>1500</v>
      </c>
    </row>
    <row r="270" spans="2:8" ht="78.599999999999994" thickBot="1" x14ac:dyDescent="0.35">
      <c r="B270" s="232">
        <v>2428</v>
      </c>
      <c r="C270" s="244" t="s">
        <v>2432</v>
      </c>
      <c r="D270" s="224" t="s">
        <v>2274</v>
      </c>
      <c r="E270" s="245" t="s">
        <v>2294</v>
      </c>
      <c r="F270" s="224">
        <v>800</v>
      </c>
      <c r="G270" s="246">
        <v>5.35</v>
      </c>
      <c r="H270" s="246">
        <v>4280</v>
      </c>
    </row>
    <row r="271" spans="2:8" ht="78.599999999999994" thickBot="1" x14ac:dyDescent="0.35">
      <c r="B271" s="232">
        <v>2429</v>
      </c>
      <c r="C271" s="244" t="s">
        <v>2433</v>
      </c>
      <c r="D271" s="224" t="s">
        <v>2274</v>
      </c>
      <c r="E271" s="245" t="s">
        <v>2294</v>
      </c>
      <c r="F271" s="224">
        <v>175</v>
      </c>
      <c r="G271" s="246">
        <v>5.7</v>
      </c>
      <c r="H271" s="246">
        <v>997.5</v>
      </c>
    </row>
    <row r="272" spans="2:8" ht="78.599999999999994" thickBot="1" x14ac:dyDescent="0.35">
      <c r="B272" s="232">
        <v>2430</v>
      </c>
      <c r="C272" s="244" t="s">
        <v>2434</v>
      </c>
      <c r="D272" s="224" t="s">
        <v>2274</v>
      </c>
      <c r="E272" s="245" t="s">
        <v>2294</v>
      </c>
      <c r="F272" s="224">
        <v>200</v>
      </c>
      <c r="G272" s="246">
        <v>3</v>
      </c>
      <c r="H272" s="246">
        <v>600</v>
      </c>
    </row>
    <row r="273" spans="2:8" ht="63" thickBot="1" x14ac:dyDescent="0.35">
      <c r="B273" s="232">
        <v>2431</v>
      </c>
      <c r="C273" s="244" t="s">
        <v>2435</v>
      </c>
      <c r="D273" s="224" t="s">
        <v>2274</v>
      </c>
      <c r="E273" s="245" t="s">
        <v>2272</v>
      </c>
      <c r="F273" s="224">
        <v>8</v>
      </c>
      <c r="G273" s="246">
        <v>14</v>
      </c>
      <c r="H273" s="246">
        <v>112</v>
      </c>
    </row>
    <row r="274" spans="2:8" ht="78.599999999999994" thickBot="1" x14ac:dyDescent="0.35">
      <c r="B274" s="232">
        <v>2432</v>
      </c>
      <c r="C274" s="244" t="s">
        <v>2436</v>
      </c>
      <c r="D274" s="224" t="s">
        <v>2274</v>
      </c>
      <c r="E274" s="245" t="s">
        <v>2294</v>
      </c>
      <c r="F274" s="224">
        <v>250</v>
      </c>
      <c r="G274" s="246">
        <v>6.5</v>
      </c>
      <c r="H274" s="246">
        <v>1625</v>
      </c>
    </row>
    <row r="275" spans="2:8" ht="78.599999999999994" thickBot="1" x14ac:dyDescent="0.35">
      <c r="B275" s="232">
        <v>2433</v>
      </c>
      <c r="C275" s="244" t="s">
        <v>2437</v>
      </c>
      <c r="D275" s="224" t="s">
        <v>2274</v>
      </c>
      <c r="E275" s="245" t="s">
        <v>2294</v>
      </c>
      <c r="F275" s="224">
        <v>200</v>
      </c>
      <c r="G275" s="246">
        <v>4.5999999999999996</v>
      </c>
      <c r="H275" s="246">
        <v>920</v>
      </c>
    </row>
    <row r="276" spans="2:8" ht="94.2" thickBot="1" x14ac:dyDescent="0.35">
      <c r="B276" s="232">
        <v>2434</v>
      </c>
      <c r="C276" s="244" t="s">
        <v>2438</v>
      </c>
      <c r="D276" s="224" t="s">
        <v>2274</v>
      </c>
      <c r="E276" s="245" t="s">
        <v>2294</v>
      </c>
      <c r="F276" s="237">
        <v>2100</v>
      </c>
      <c r="G276" s="246">
        <v>2.62</v>
      </c>
      <c r="H276" s="246">
        <v>5502</v>
      </c>
    </row>
    <row r="277" spans="2:8" ht="78.599999999999994" thickBot="1" x14ac:dyDescent="0.35">
      <c r="B277" s="232">
        <v>2435</v>
      </c>
      <c r="C277" s="244" t="s">
        <v>2439</v>
      </c>
      <c r="D277" s="224" t="s">
        <v>2274</v>
      </c>
      <c r="E277" s="245" t="s">
        <v>2294</v>
      </c>
      <c r="F277" s="224">
        <v>30</v>
      </c>
      <c r="G277" s="246">
        <v>6.3</v>
      </c>
      <c r="H277" s="246">
        <v>189</v>
      </c>
    </row>
    <row r="278" spans="2:8" ht="78.599999999999994" thickBot="1" x14ac:dyDescent="0.35">
      <c r="B278" s="232">
        <v>2436</v>
      </c>
      <c r="C278" s="244" t="s">
        <v>2440</v>
      </c>
      <c r="D278" s="224" t="s">
        <v>2274</v>
      </c>
      <c r="E278" s="245" t="s">
        <v>2294</v>
      </c>
      <c r="F278" s="224">
        <v>30</v>
      </c>
      <c r="G278" s="246">
        <v>7.5</v>
      </c>
      <c r="H278" s="246">
        <v>225</v>
      </c>
    </row>
    <row r="279" spans="2:8" ht="78.599999999999994" thickBot="1" x14ac:dyDescent="0.35">
      <c r="B279" s="232">
        <v>2437</v>
      </c>
      <c r="C279" s="244" t="s">
        <v>2441</v>
      </c>
      <c r="D279" s="224" t="s">
        <v>2274</v>
      </c>
      <c r="E279" s="245" t="s">
        <v>2294</v>
      </c>
      <c r="F279" s="224">
        <v>175</v>
      </c>
      <c r="G279" s="246">
        <v>4.18</v>
      </c>
      <c r="H279" s="246">
        <v>731.5</v>
      </c>
    </row>
    <row r="280" spans="2:8" ht="78.599999999999994" thickBot="1" x14ac:dyDescent="0.35">
      <c r="B280" s="232">
        <v>2438</v>
      </c>
      <c r="C280" s="244" t="s">
        <v>2442</v>
      </c>
      <c r="D280" s="224" t="s">
        <v>2274</v>
      </c>
      <c r="E280" s="245" t="s">
        <v>2443</v>
      </c>
      <c r="F280" s="224">
        <v>500</v>
      </c>
      <c r="G280" s="246">
        <v>22.8</v>
      </c>
      <c r="H280" s="246">
        <v>11400</v>
      </c>
    </row>
    <row r="281" spans="2:8" ht="78.599999999999994" thickBot="1" x14ac:dyDescent="0.35">
      <c r="B281" s="232">
        <v>2439</v>
      </c>
      <c r="C281" s="244" t="s">
        <v>2444</v>
      </c>
      <c r="D281" s="224" t="s">
        <v>2274</v>
      </c>
      <c r="E281" s="245" t="s">
        <v>2443</v>
      </c>
      <c r="F281" s="224">
        <v>100</v>
      </c>
      <c r="G281" s="246">
        <v>27.8</v>
      </c>
      <c r="H281" s="246">
        <v>2780</v>
      </c>
    </row>
    <row r="282" spans="2:8" ht="78.599999999999994" thickBot="1" x14ac:dyDescent="0.35">
      <c r="B282" s="232">
        <v>2440</v>
      </c>
      <c r="C282" s="244" t="s">
        <v>2445</v>
      </c>
      <c r="D282" s="224" t="s">
        <v>2274</v>
      </c>
      <c r="E282" s="245" t="s">
        <v>2446</v>
      </c>
      <c r="F282" s="237">
        <v>1875</v>
      </c>
      <c r="G282" s="246">
        <v>33.5</v>
      </c>
      <c r="H282" s="246">
        <v>62812.5</v>
      </c>
    </row>
    <row r="283" spans="2:8" ht="78.599999999999994" thickBot="1" x14ac:dyDescent="0.35">
      <c r="B283" s="232">
        <v>2441</v>
      </c>
      <c r="C283" s="244" t="s">
        <v>2445</v>
      </c>
      <c r="D283" s="224" t="s">
        <v>2274</v>
      </c>
      <c r="E283" s="245" t="s">
        <v>2446</v>
      </c>
      <c r="F283" s="224">
        <v>625</v>
      </c>
      <c r="G283" s="246">
        <v>33.5</v>
      </c>
      <c r="H283" s="246">
        <v>20937.75</v>
      </c>
    </row>
    <row r="284" spans="2:8" ht="47.4" thickBot="1" x14ac:dyDescent="0.35">
      <c r="B284" s="232">
        <v>2442</v>
      </c>
      <c r="C284" s="244" t="s">
        <v>2447</v>
      </c>
      <c r="D284" s="224" t="s">
        <v>2274</v>
      </c>
      <c r="E284" s="245" t="s">
        <v>2446</v>
      </c>
      <c r="F284" s="237">
        <v>1050</v>
      </c>
      <c r="G284" s="246">
        <v>11.9</v>
      </c>
      <c r="H284" s="246">
        <v>12495</v>
      </c>
    </row>
    <row r="285" spans="2:8" ht="47.4" thickBot="1" x14ac:dyDescent="0.35">
      <c r="B285" s="232">
        <v>2443</v>
      </c>
      <c r="C285" s="244" t="s">
        <v>2447</v>
      </c>
      <c r="D285" s="224" t="s">
        <v>2274</v>
      </c>
      <c r="E285" s="245" t="s">
        <v>2446</v>
      </c>
      <c r="F285" s="224">
        <v>350</v>
      </c>
      <c r="G285" s="246">
        <v>11.9</v>
      </c>
      <c r="H285" s="246">
        <v>4165</v>
      </c>
    </row>
    <row r="286" spans="2:8" ht="78.599999999999994" thickBot="1" x14ac:dyDescent="0.35">
      <c r="B286" s="232">
        <v>2444</v>
      </c>
      <c r="C286" s="244" t="s">
        <v>2448</v>
      </c>
      <c r="D286" s="224" t="s">
        <v>2274</v>
      </c>
      <c r="E286" s="245" t="s">
        <v>2449</v>
      </c>
      <c r="F286" s="224">
        <v>200</v>
      </c>
      <c r="G286" s="246">
        <v>30.99</v>
      </c>
      <c r="H286" s="246">
        <v>6198</v>
      </c>
    </row>
    <row r="287" spans="2:8" ht="78.599999999999994" thickBot="1" x14ac:dyDescent="0.35">
      <c r="B287" s="232">
        <v>2445</v>
      </c>
      <c r="C287" s="244" t="s">
        <v>2450</v>
      </c>
      <c r="D287" s="224" t="s">
        <v>2274</v>
      </c>
      <c r="E287" s="245" t="s">
        <v>2449</v>
      </c>
      <c r="F287" s="224">
        <v>200</v>
      </c>
      <c r="G287" s="246">
        <v>30.98</v>
      </c>
      <c r="H287" s="246">
        <v>6196</v>
      </c>
    </row>
    <row r="288" spans="2:8" ht="47.4" thickBot="1" x14ac:dyDescent="0.35">
      <c r="B288" s="232">
        <v>2446</v>
      </c>
      <c r="C288" s="244" t="s">
        <v>2451</v>
      </c>
      <c r="D288" s="224" t="s">
        <v>2274</v>
      </c>
      <c r="E288" s="245" t="s">
        <v>2446</v>
      </c>
      <c r="F288" s="250">
        <v>1688</v>
      </c>
      <c r="G288" s="246">
        <v>24</v>
      </c>
      <c r="H288" s="246">
        <v>40512</v>
      </c>
    </row>
    <row r="289" spans="2:8" ht="47.4" thickBot="1" x14ac:dyDescent="0.35">
      <c r="B289" s="232">
        <v>2447</v>
      </c>
      <c r="C289" s="244" t="s">
        <v>2451</v>
      </c>
      <c r="D289" s="224" t="s">
        <v>2274</v>
      </c>
      <c r="E289" s="245" t="s">
        <v>2446</v>
      </c>
      <c r="F289" s="224">
        <v>563</v>
      </c>
      <c r="G289" s="246">
        <v>24</v>
      </c>
      <c r="H289" s="246">
        <v>13512</v>
      </c>
    </row>
    <row r="290" spans="2:8" ht="47.4" thickBot="1" x14ac:dyDescent="0.35">
      <c r="B290" s="232">
        <v>2448</v>
      </c>
      <c r="C290" s="244" t="s">
        <v>2452</v>
      </c>
      <c r="D290" s="224" t="s">
        <v>2274</v>
      </c>
      <c r="E290" s="245" t="s">
        <v>2446</v>
      </c>
      <c r="F290" s="224">
        <v>525</v>
      </c>
      <c r="G290" s="246">
        <v>16.989999999999998</v>
      </c>
      <c r="H290" s="246">
        <v>8919.75</v>
      </c>
    </row>
    <row r="291" spans="2:8" ht="47.4" thickBot="1" x14ac:dyDescent="0.35">
      <c r="B291" s="232">
        <v>2449</v>
      </c>
      <c r="C291" s="244" t="s">
        <v>2453</v>
      </c>
      <c r="D291" s="224" t="s">
        <v>2274</v>
      </c>
      <c r="E291" s="245" t="s">
        <v>2446</v>
      </c>
      <c r="F291" s="237">
        <v>1500</v>
      </c>
      <c r="G291" s="246">
        <v>16.989999999999998</v>
      </c>
      <c r="H291" s="251">
        <v>25485</v>
      </c>
    </row>
    <row r="292" spans="2:8" ht="63" thickBot="1" x14ac:dyDescent="0.35">
      <c r="B292" s="232">
        <v>2450</v>
      </c>
      <c r="C292" s="244" t="s">
        <v>2454</v>
      </c>
      <c r="D292" s="224" t="s">
        <v>2274</v>
      </c>
      <c r="E292" s="245" t="s">
        <v>2455</v>
      </c>
      <c r="F292" s="224">
        <v>600</v>
      </c>
      <c r="G292" s="246">
        <v>8.4499999999999993</v>
      </c>
      <c r="H292" s="246">
        <v>5070</v>
      </c>
    </row>
    <row r="293" spans="2:8" ht="63" thickBot="1" x14ac:dyDescent="0.35">
      <c r="B293" s="232">
        <v>2451</v>
      </c>
      <c r="C293" s="244" t="s">
        <v>2456</v>
      </c>
      <c r="D293" s="224" t="s">
        <v>2274</v>
      </c>
      <c r="E293" s="245" t="s">
        <v>2443</v>
      </c>
      <c r="F293" s="224">
        <v>75</v>
      </c>
      <c r="G293" s="246">
        <v>15.9</v>
      </c>
      <c r="H293" s="246">
        <v>1192.5</v>
      </c>
    </row>
    <row r="294" spans="2:8" ht="78.599999999999994" thickBot="1" x14ac:dyDescent="0.35">
      <c r="B294" s="232">
        <v>2452</v>
      </c>
      <c r="C294" s="244" t="s">
        <v>2457</v>
      </c>
      <c r="D294" s="224" t="s">
        <v>2274</v>
      </c>
      <c r="E294" s="245" t="s">
        <v>2458</v>
      </c>
      <c r="F294" s="237">
        <v>2250</v>
      </c>
      <c r="G294" s="246">
        <v>17.5</v>
      </c>
      <c r="H294" s="246">
        <v>39375</v>
      </c>
    </row>
    <row r="295" spans="2:8" ht="78.599999999999994" thickBot="1" x14ac:dyDescent="0.35">
      <c r="B295" s="232">
        <v>2453</v>
      </c>
      <c r="C295" s="244" t="s">
        <v>2457</v>
      </c>
      <c r="D295" s="224" t="s">
        <v>2274</v>
      </c>
      <c r="E295" s="245" t="s">
        <v>2458</v>
      </c>
      <c r="F295" s="224">
        <v>750</v>
      </c>
      <c r="G295" s="246">
        <v>17.5</v>
      </c>
      <c r="H295" s="246">
        <v>13125</v>
      </c>
    </row>
    <row r="296" spans="2:8" ht="125.4" thickBot="1" x14ac:dyDescent="0.35">
      <c r="B296" s="232">
        <v>2454</v>
      </c>
      <c r="C296" s="244" t="s">
        <v>2459</v>
      </c>
      <c r="D296" s="224" t="s">
        <v>2274</v>
      </c>
      <c r="E296" s="245" t="s">
        <v>2458</v>
      </c>
      <c r="F296" s="237">
        <v>2063</v>
      </c>
      <c r="G296" s="246">
        <v>9.18</v>
      </c>
      <c r="H296" s="246">
        <v>18938.34</v>
      </c>
    </row>
    <row r="297" spans="2:8" ht="125.4" thickBot="1" x14ac:dyDescent="0.35">
      <c r="B297" s="232">
        <v>2455</v>
      </c>
      <c r="C297" s="244" t="s">
        <v>2459</v>
      </c>
      <c r="D297" s="224" t="s">
        <v>2274</v>
      </c>
      <c r="E297" s="245" t="s">
        <v>2458</v>
      </c>
      <c r="F297" s="224">
        <v>688</v>
      </c>
      <c r="G297" s="246">
        <v>9.18</v>
      </c>
      <c r="H297" s="246">
        <v>6315.84</v>
      </c>
    </row>
    <row r="298" spans="2:8" ht="63" thickBot="1" x14ac:dyDescent="0.35">
      <c r="B298" s="232">
        <v>2456</v>
      </c>
      <c r="C298" s="244" t="s">
        <v>2460</v>
      </c>
      <c r="D298" s="224" t="s">
        <v>2274</v>
      </c>
      <c r="E298" s="245" t="s">
        <v>2458</v>
      </c>
      <c r="F298" s="237">
        <v>2475</v>
      </c>
      <c r="G298" s="246">
        <v>9.4499999999999993</v>
      </c>
      <c r="H298" s="246">
        <v>23388.75</v>
      </c>
    </row>
    <row r="299" spans="2:8" ht="63" thickBot="1" x14ac:dyDescent="0.35">
      <c r="B299" s="232">
        <v>2457</v>
      </c>
      <c r="C299" s="244" t="s">
        <v>2460</v>
      </c>
      <c r="D299" s="224" t="s">
        <v>2274</v>
      </c>
      <c r="E299" s="245" t="s">
        <v>2458</v>
      </c>
      <c r="F299" s="224">
        <v>825</v>
      </c>
      <c r="G299" s="246">
        <v>9.4499999999999993</v>
      </c>
      <c r="H299" s="246">
        <v>7796.25</v>
      </c>
    </row>
    <row r="300" spans="2:8" ht="47.4" thickBot="1" x14ac:dyDescent="0.35">
      <c r="B300" s="232">
        <v>2458</v>
      </c>
      <c r="C300" s="244" t="s">
        <v>2461</v>
      </c>
      <c r="D300" s="224" t="s">
        <v>2274</v>
      </c>
      <c r="E300" s="245" t="s">
        <v>2462</v>
      </c>
      <c r="F300" s="224">
        <v>75</v>
      </c>
      <c r="G300" s="246">
        <v>20.99</v>
      </c>
      <c r="H300" s="246">
        <v>1574.25</v>
      </c>
    </row>
    <row r="301" spans="2:8" ht="94.2" thickBot="1" x14ac:dyDescent="0.35">
      <c r="B301" s="232">
        <v>2459</v>
      </c>
      <c r="C301" s="244" t="s">
        <v>2463</v>
      </c>
      <c r="D301" s="224" t="s">
        <v>2274</v>
      </c>
      <c r="E301" s="245" t="s">
        <v>2443</v>
      </c>
      <c r="F301" s="224">
        <v>500</v>
      </c>
      <c r="G301" s="246">
        <v>16.45</v>
      </c>
      <c r="H301" s="246">
        <v>8225</v>
      </c>
    </row>
    <row r="302" spans="2:8" ht="63" thickBot="1" x14ac:dyDescent="0.35">
      <c r="B302" s="232">
        <v>2460</v>
      </c>
      <c r="C302" s="244" t="s">
        <v>2464</v>
      </c>
      <c r="D302" s="224" t="s">
        <v>2274</v>
      </c>
      <c r="E302" s="245" t="s">
        <v>2458</v>
      </c>
      <c r="F302" s="224">
        <v>250</v>
      </c>
      <c r="G302" s="246">
        <v>8</v>
      </c>
      <c r="H302" s="246">
        <v>2000</v>
      </c>
    </row>
    <row r="303" spans="2:8" ht="63" thickBot="1" x14ac:dyDescent="0.35">
      <c r="B303" s="232">
        <v>2461</v>
      </c>
      <c r="C303" s="244" t="s">
        <v>2465</v>
      </c>
      <c r="D303" s="224" t="s">
        <v>2466</v>
      </c>
      <c r="E303" s="245" t="s">
        <v>2467</v>
      </c>
      <c r="F303" s="224">
        <v>750</v>
      </c>
      <c r="G303" s="246">
        <v>11.99</v>
      </c>
      <c r="H303" s="246">
        <v>8992.5</v>
      </c>
    </row>
    <row r="304" spans="2:8" ht="63" thickBot="1" x14ac:dyDescent="0.35">
      <c r="B304" s="232">
        <v>2462</v>
      </c>
      <c r="C304" s="244" t="s">
        <v>2468</v>
      </c>
      <c r="D304" s="224" t="s">
        <v>2274</v>
      </c>
      <c r="E304" s="245" t="s">
        <v>2443</v>
      </c>
      <c r="F304" s="224">
        <v>15</v>
      </c>
      <c r="G304" s="246">
        <v>20.350000000000001</v>
      </c>
      <c r="H304" s="246">
        <v>305.25</v>
      </c>
    </row>
    <row r="305" spans="2:8" ht="63" thickBot="1" x14ac:dyDescent="0.35">
      <c r="B305" s="232">
        <v>2463</v>
      </c>
      <c r="C305" s="244" t="s">
        <v>2469</v>
      </c>
      <c r="D305" s="224" t="s">
        <v>2274</v>
      </c>
      <c r="E305" s="245" t="s">
        <v>2443</v>
      </c>
      <c r="F305" s="224">
        <v>20</v>
      </c>
      <c r="G305" s="246">
        <v>33.799999999999997</v>
      </c>
      <c r="H305" s="246">
        <v>676</v>
      </c>
    </row>
    <row r="306" spans="2:8" ht="63" thickBot="1" x14ac:dyDescent="0.35">
      <c r="B306" s="232">
        <v>2464</v>
      </c>
      <c r="C306" s="244" t="s">
        <v>2470</v>
      </c>
      <c r="D306" s="224" t="s">
        <v>2274</v>
      </c>
      <c r="E306" s="245" t="s">
        <v>2443</v>
      </c>
      <c r="F306" s="224">
        <v>140</v>
      </c>
      <c r="G306" s="246">
        <v>22.3</v>
      </c>
      <c r="H306" s="246">
        <v>3122</v>
      </c>
    </row>
    <row r="307" spans="2:8" ht="94.2" thickBot="1" x14ac:dyDescent="0.35">
      <c r="B307" s="232">
        <v>2465</v>
      </c>
      <c r="C307" s="244" t="s">
        <v>2471</v>
      </c>
      <c r="D307" s="224" t="s">
        <v>2274</v>
      </c>
      <c r="E307" s="245" t="s">
        <v>2472</v>
      </c>
      <c r="F307" s="224">
        <v>700</v>
      </c>
      <c r="G307" s="246">
        <v>34</v>
      </c>
      <c r="H307" s="246">
        <v>23800</v>
      </c>
    </row>
    <row r="308" spans="2:8" x14ac:dyDescent="0.3">
      <c r="B308" s="252">
        <v>2466</v>
      </c>
      <c r="C308" s="220" t="s">
        <v>2473</v>
      </c>
      <c r="D308" s="213" t="s">
        <v>2274</v>
      </c>
      <c r="E308" s="253" t="s">
        <v>2472</v>
      </c>
      <c r="F308" s="213">
        <v>150</v>
      </c>
      <c r="G308" s="254">
        <v>31.9</v>
      </c>
      <c r="H308" s="255">
        <v>4785</v>
      </c>
    </row>
    <row r="309" spans="2:8" ht="15" thickBot="1" x14ac:dyDescent="0.35">
      <c r="B309" s="256"/>
      <c r="C309" s="209"/>
      <c r="D309" s="208"/>
      <c r="E309" s="211"/>
      <c r="F309" s="208"/>
      <c r="G309" s="257"/>
      <c r="H309" s="258"/>
    </row>
    <row r="310" spans="2:8" x14ac:dyDescent="0.3">
      <c r="B310" s="252">
        <v>2467</v>
      </c>
      <c r="C310" s="220" t="s">
        <v>2474</v>
      </c>
      <c r="D310" s="213" t="s">
        <v>2271</v>
      </c>
      <c r="E310" s="253" t="s">
        <v>2458</v>
      </c>
      <c r="F310" s="213">
        <v>600</v>
      </c>
      <c r="G310" s="254">
        <v>6.4</v>
      </c>
      <c r="H310" s="255">
        <v>3840</v>
      </c>
    </row>
    <row r="311" spans="2:8" ht="15" thickBot="1" x14ac:dyDescent="0.35">
      <c r="B311" s="256"/>
      <c r="C311" s="209"/>
      <c r="D311" s="208"/>
      <c r="E311" s="211"/>
      <c r="F311" s="208"/>
      <c r="G311" s="257"/>
      <c r="H311" s="258"/>
    </row>
    <row r="312" spans="2:8" x14ac:dyDescent="0.3">
      <c r="B312" s="252">
        <v>2468</v>
      </c>
      <c r="C312" s="220" t="s">
        <v>2475</v>
      </c>
      <c r="D312" s="213" t="s">
        <v>2274</v>
      </c>
      <c r="E312" s="253" t="s">
        <v>2294</v>
      </c>
      <c r="F312" s="239">
        <v>3550</v>
      </c>
      <c r="G312" s="254">
        <v>1</v>
      </c>
      <c r="H312" s="255">
        <v>3550</v>
      </c>
    </row>
    <row r="313" spans="2:8" ht="15" thickBot="1" x14ac:dyDescent="0.35">
      <c r="B313" s="256"/>
      <c r="C313" s="209"/>
      <c r="D313" s="208"/>
      <c r="E313" s="211"/>
      <c r="F313" s="242"/>
      <c r="G313" s="257"/>
      <c r="H313" s="258"/>
    </row>
    <row r="314" spans="2:8" x14ac:dyDescent="0.3">
      <c r="B314" s="253">
        <v>2469</v>
      </c>
      <c r="C314" s="259" t="s">
        <v>2481</v>
      </c>
      <c r="D314" s="197"/>
      <c r="E314" s="260">
        <v>3750</v>
      </c>
      <c r="F314" s="260">
        <v>3750</v>
      </c>
      <c r="G314" s="261">
        <v>2.98</v>
      </c>
      <c r="H314" s="262">
        <v>11175</v>
      </c>
    </row>
    <row r="315" spans="2:8" ht="31.2" x14ac:dyDescent="0.3">
      <c r="B315" s="203"/>
      <c r="C315" s="263"/>
      <c r="D315" s="198" t="s">
        <v>2268</v>
      </c>
      <c r="E315" s="264"/>
      <c r="F315" s="264"/>
      <c r="G315" s="265"/>
      <c r="H315" s="266"/>
    </row>
    <row r="316" spans="2:8" ht="16.2" thickBot="1" x14ac:dyDescent="0.35">
      <c r="B316" s="211"/>
      <c r="C316" s="267"/>
      <c r="D316" s="199"/>
      <c r="E316" s="268"/>
      <c r="F316" s="268"/>
      <c r="G316" s="269"/>
      <c r="H316" s="270"/>
    </row>
    <row r="317" spans="2:8" ht="14.4" customHeight="1" x14ac:dyDescent="0.3">
      <c r="B317" s="253">
        <v>2470</v>
      </c>
      <c r="C317" s="259" t="s">
        <v>2482</v>
      </c>
      <c r="D317" s="197"/>
      <c r="E317" s="271">
        <v>900</v>
      </c>
      <c r="F317" s="271">
        <v>900</v>
      </c>
      <c r="G317" s="261">
        <v>4.2</v>
      </c>
      <c r="H317" s="262">
        <v>3780</v>
      </c>
    </row>
    <row r="318" spans="2:8" ht="31.2" x14ac:dyDescent="0.3">
      <c r="B318" s="203"/>
      <c r="C318" s="263"/>
      <c r="D318" s="198" t="s">
        <v>2268</v>
      </c>
      <c r="E318" s="272"/>
      <c r="F318" s="272"/>
      <c r="G318" s="265"/>
      <c r="H318" s="266"/>
    </row>
    <row r="319" spans="2:8" ht="16.2" thickBot="1" x14ac:dyDescent="0.35">
      <c r="B319" s="211"/>
      <c r="C319" s="267"/>
      <c r="D319" s="199"/>
      <c r="E319" s="273"/>
      <c r="F319" s="273"/>
      <c r="G319" s="269"/>
      <c r="H319" s="270"/>
    </row>
    <row r="320" spans="2:8" ht="14.4" customHeight="1" x14ac:dyDescent="0.3">
      <c r="B320" s="253">
        <v>2471</v>
      </c>
      <c r="C320" s="259" t="s">
        <v>2483</v>
      </c>
      <c r="D320" s="197"/>
      <c r="E320" s="271">
        <v>900</v>
      </c>
      <c r="F320" s="271">
        <v>900</v>
      </c>
      <c r="G320" s="261">
        <v>6.5</v>
      </c>
      <c r="H320" s="262">
        <v>5850</v>
      </c>
    </row>
    <row r="321" spans="2:8" ht="31.2" x14ac:dyDescent="0.3">
      <c r="B321" s="203"/>
      <c r="C321" s="263"/>
      <c r="D321" s="198" t="s">
        <v>2268</v>
      </c>
      <c r="E321" s="272"/>
      <c r="F321" s="272"/>
      <c r="G321" s="265"/>
      <c r="H321" s="266"/>
    </row>
    <row r="322" spans="2:8" ht="16.2" thickBot="1" x14ac:dyDescent="0.35">
      <c r="B322" s="211"/>
      <c r="C322" s="267"/>
      <c r="D322" s="199"/>
      <c r="E322" s="273"/>
      <c r="F322" s="273"/>
      <c r="G322" s="269"/>
      <c r="H322" s="270"/>
    </row>
    <row r="323" spans="2:8" ht="14.4" customHeight="1" x14ac:dyDescent="0.3">
      <c r="B323" s="253">
        <v>2472</v>
      </c>
      <c r="C323" s="259" t="s">
        <v>2480</v>
      </c>
      <c r="D323" s="197"/>
      <c r="E323" s="271">
        <v>810</v>
      </c>
      <c r="F323" s="271">
        <v>810</v>
      </c>
      <c r="G323" s="261">
        <v>2.99</v>
      </c>
      <c r="H323" s="262">
        <v>2421.9</v>
      </c>
    </row>
    <row r="324" spans="2:8" ht="31.2" x14ac:dyDescent="0.3">
      <c r="B324" s="203"/>
      <c r="C324" s="263"/>
      <c r="D324" s="198" t="s">
        <v>2268</v>
      </c>
      <c r="E324" s="272"/>
      <c r="F324" s="272"/>
      <c r="G324" s="265"/>
      <c r="H324" s="266"/>
    </row>
    <row r="325" spans="2:8" ht="16.2" thickBot="1" x14ac:dyDescent="0.35">
      <c r="B325" s="211"/>
      <c r="C325" s="267"/>
      <c r="D325" s="199"/>
      <c r="E325" s="273"/>
      <c r="F325" s="273"/>
      <c r="G325" s="269"/>
      <c r="H325" s="270"/>
    </row>
    <row r="326" spans="2:8" ht="14.4" customHeight="1" x14ac:dyDescent="0.3">
      <c r="B326" s="253">
        <v>2473</v>
      </c>
      <c r="C326" s="259" t="s">
        <v>2476</v>
      </c>
      <c r="D326" s="197"/>
      <c r="E326" s="260">
        <v>1700</v>
      </c>
      <c r="F326" s="260">
        <v>1700</v>
      </c>
      <c r="G326" s="261">
        <v>3.2</v>
      </c>
      <c r="H326" s="262">
        <v>5440.4</v>
      </c>
    </row>
    <row r="327" spans="2:8" ht="15.6" x14ac:dyDescent="0.3">
      <c r="B327" s="203"/>
      <c r="C327" s="263"/>
      <c r="D327" s="198" t="s">
        <v>2266</v>
      </c>
      <c r="E327" s="264"/>
      <c r="F327" s="264"/>
      <c r="G327" s="265"/>
      <c r="H327" s="266"/>
    </row>
    <row r="328" spans="2:8" ht="16.2" thickBot="1" x14ac:dyDescent="0.35">
      <c r="B328" s="211"/>
      <c r="C328" s="267"/>
      <c r="D328" s="199"/>
      <c r="E328" s="268"/>
      <c r="F328" s="268"/>
      <c r="G328" s="269"/>
      <c r="H328" s="270"/>
    </row>
    <row r="329" spans="2:8" ht="16.2" thickBot="1" x14ac:dyDescent="0.35">
      <c r="B329" s="274">
        <v>2474</v>
      </c>
      <c r="C329" s="275" t="s">
        <v>2477</v>
      </c>
      <c r="D329" s="276" t="s">
        <v>1</v>
      </c>
      <c r="E329" s="276">
        <v>300</v>
      </c>
      <c r="F329" s="276">
        <v>300</v>
      </c>
      <c r="G329" s="277">
        <v>3.6</v>
      </c>
      <c r="H329" s="278">
        <v>1080</v>
      </c>
    </row>
    <row r="330" spans="2:8" ht="42" thickBot="1" x14ac:dyDescent="0.35">
      <c r="B330" s="274">
        <v>2475</v>
      </c>
      <c r="C330" s="275" t="s">
        <v>2478</v>
      </c>
      <c r="D330" s="276" t="s">
        <v>2267</v>
      </c>
      <c r="E330" s="276">
        <v>200</v>
      </c>
      <c r="F330" s="276">
        <v>200</v>
      </c>
      <c r="G330" s="277">
        <v>55</v>
      </c>
      <c r="H330" s="278">
        <v>11000</v>
      </c>
    </row>
    <row r="331" spans="2:8" ht="42" thickBot="1" x14ac:dyDescent="0.35">
      <c r="B331" s="274">
        <v>2476</v>
      </c>
      <c r="C331" s="275" t="s">
        <v>2479</v>
      </c>
      <c r="D331" s="276" t="s">
        <v>24</v>
      </c>
      <c r="E331" s="279">
        <v>1900</v>
      </c>
      <c r="F331" s="279">
        <v>1900</v>
      </c>
      <c r="G331" s="277">
        <v>3.99</v>
      </c>
      <c r="H331" s="278">
        <v>7581</v>
      </c>
    </row>
    <row r="332" spans="2:8" x14ac:dyDescent="0.3">
      <c r="G332" s="164" t="s">
        <v>1973</v>
      </c>
      <c r="H332" s="188">
        <f>SUM(H3:H331)</f>
        <v>675424.53500000003</v>
      </c>
    </row>
  </sheetData>
  <mergeCells count="156">
    <mergeCell ref="B110:B114"/>
    <mergeCell ref="B119:B124"/>
    <mergeCell ref="B144:B147"/>
    <mergeCell ref="H308:H309"/>
    <mergeCell ref="H310:H311"/>
    <mergeCell ref="H312:H313"/>
    <mergeCell ref="B73:B78"/>
    <mergeCell ref="B79:B85"/>
    <mergeCell ref="B86:B90"/>
    <mergeCell ref="B91:B95"/>
    <mergeCell ref="B96:B100"/>
    <mergeCell ref="B101:B106"/>
    <mergeCell ref="B35:B41"/>
    <mergeCell ref="B42:B47"/>
    <mergeCell ref="B48:B56"/>
    <mergeCell ref="B57:B61"/>
    <mergeCell ref="B62:B67"/>
    <mergeCell ref="B68:B72"/>
    <mergeCell ref="F326:F328"/>
    <mergeCell ref="G326:G328"/>
    <mergeCell ref="H326:H328"/>
    <mergeCell ref="B3:B8"/>
    <mergeCell ref="B9:B15"/>
    <mergeCell ref="B16:B20"/>
    <mergeCell ref="B21:B25"/>
    <mergeCell ref="B26:B29"/>
    <mergeCell ref="B30:B34"/>
    <mergeCell ref="B323:B325"/>
    <mergeCell ref="C323:C325"/>
    <mergeCell ref="E323:E325"/>
    <mergeCell ref="F323:F325"/>
    <mergeCell ref="G323:G325"/>
    <mergeCell ref="H323:H325"/>
    <mergeCell ref="B320:B322"/>
    <mergeCell ref="C320:C322"/>
    <mergeCell ref="E320:E322"/>
    <mergeCell ref="F320:F322"/>
    <mergeCell ref="G320:G322"/>
    <mergeCell ref="H320:H322"/>
    <mergeCell ref="B317:B319"/>
    <mergeCell ref="C317:C319"/>
    <mergeCell ref="E317:E319"/>
    <mergeCell ref="F317:F319"/>
    <mergeCell ref="G317:G319"/>
    <mergeCell ref="H317:H319"/>
    <mergeCell ref="B314:B316"/>
    <mergeCell ref="C314:C316"/>
    <mergeCell ref="E314:E316"/>
    <mergeCell ref="F314:F316"/>
    <mergeCell ref="G314:G316"/>
    <mergeCell ref="H314:H316"/>
    <mergeCell ref="B312:B313"/>
    <mergeCell ref="C312:C313"/>
    <mergeCell ref="D312:D313"/>
    <mergeCell ref="E312:E313"/>
    <mergeCell ref="F312:F313"/>
    <mergeCell ref="G312:G313"/>
    <mergeCell ref="B310:B311"/>
    <mergeCell ref="C310:C311"/>
    <mergeCell ref="D310:D311"/>
    <mergeCell ref="E310:E311"/>
    <mergeCell ref="F310:F311"/>
    <mergeCell ref="G310:G311"/>
    <mergeCell ref="B308:B309"/>
    <mergeCell ref="C308:C309"/>
    <mergeCell ref="D308:D309"/>
    <mergeCell ref="E308:E309"/>
    <mergeCell ref="F308:F309"/>
    <mergeCell ref="G308:G309"/>
    <mergeCell ref="B200:B201"/>
    <mergeCell ref="C200:C201"/>
    <mergeCell ref="D200:D201"/>
    <mergeCell ref="E200:E201"/>
    <mergeCell ref="F200:F201"/>
    <mergeCell ref="G200:G201"/>
    <mergeCell ref="B196:B197"/>
    <mergeCell ref="C196:C197"/>
    <mergeCell ref="D196:D197"/>
    <mergeCell ref="E196:E197"/>
    <mergeCell ref="F196:F197"/>
    <mergeCell ref="G196:G197"/>
    <mergeCell ref="C176:C177"/>
    <mergeCell ref="D176:D177"/>
    <mergeCell ref="E176:E177"/>
    <mergeCell ref="F176:F177"/>
    <mergeCell ref="B181:B182"/>
    <mergeCell ref="C181:C182"/>
    <mergeCell ref="D181:D182"/>
    <mergeCell ref="E181:E182"/>
    <mergeCell ref="F181:F182"/>
    <mergeCell ref="D172:D173"/>
    <mergeCell ref="E172:E173"/>
    <mergeCell ref="F172:F173"/>
    <mergeCell ref="B174:B175"/>
    <mergeCell ref="C174:C175"/>
    <mergeCell ref="D174:D175"/>
    <mergeCell ref="E174:E175"/>
    <mergeCell ref="F174:F175"/>
    <mergeCell ref="C164:C165"/>
    <mergeCell ref="B166:B168"/>
    <mergeCell ref="C166:C168"/>
    <mergeCell ref="B169:B171"/>
    <mergeCell ref="C169:C171"/>
    <mergeCell ref="B172:B173"/>
    <mergeCell ref="C172:C173"/>
    <mergeCell ref="C141:C143"/>
    <mergeCell ref="C144:C147"/>
    <mergeCell ref="B148:B151"/>
    <mergeCell ref="C148:C151"/>
    <mergeCell ref="B152:B155"/>
    <mergeCell ref="C152:C155"/>
    <mergeCell ref="B115:B118"/>
    <mergeCell ref="C115:C118"/>
    <mergeCell ref="C119:C124"/>
    <mergeCell ref="B125:B128"/>
    <mergeCell ref="C125:C128"/>
    <mergeCell ref="B129:B132"/>
    <mergeCell ref="C129:C132"/>
    <mergeCell ref="C73:C78"/>
    <mergeCell ref="C79:C85"/>
    <mergeCell ref="C86:C90"/>
    <mergeCell ref="C91:C95"/>
    <mergeCell ref="C96:C100"/>
    <mergeCell ref="C101:C106"/>
    <mergeCell ref="C3:C8"/>
    <mergeCell ref="E3:E8"/>
    <mergeCell ref="F3:F8"/>
    <mergeCell ref="C9:C15"/>
    <mergeCell ref="C16:C20"/>
    <mergeCell ref="D16:D20"/>
    <mergeCell ref="C156:C159"/>
    <mergeCell ref="C160:C163"/>
    <mergeCell ref="C21:C25"/>
    <mergeCell ref="C26:C29"/>
    <mergeCell ref="B326:B328"/>
    <mergeCell ref="C326:C328"/>
    <mergeCell ref="E326:E328"/>
    <mergeCell ref="B176:B177"/>
    <mergeCell ref="B156:B159"/>
    <mergeCell ref="B160:B163"/>
    <mergeCell ref="B164:B165"/>
    <mergeCell ref="B141:B143"/>
    <mergeCell ref="B133:B136"/>
    <mergeCell ref="C133:C136"/>
    <mergeCell ref="B137:B140"/>
    <mergeCell ref="C137:C140"/>
    <mergeCell ref="B107:B109"/>
    <mergeCell ref="C107:C109"/>
    <mergeCell ref="C110:C114"/>
    <mergeCell ref="C48:C56"/>
    <mergeCell ref="C57:C61"/>
    <mergeCell ref="C62:C67"/>
    <mergeCell ref="C68:C72"/>
    <mergeCell ref="C30:C34"/>
    <mergeCell ref="C35:C41"/>
    <mergeCell ref="C42:C47"/>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B2AD3-5200-4943-A85B-57D3300F5B5E}">
  <dimension ref="B2:G11"/>
  <sheetViews>
    <sheetView workbookViewId="0">
      <selection activeCell="B11" sqref="B11"/>
    </sheetView>
  </sheetViews>
  <sheetFormatPr defaultRowHeight="14.4" x14ac:dyDescent="0.3"/>
  <cols>
    <col min="3" max="3" width="45" customWidth="1"/>
    <col min="6" max="6" width="11.21875" bestFit="1" customWidth="1"/>
    <col min="7" max="7" width="11.5546875" bestFit="1" customWidth="1"/>
  </cols>
  <sheetData>
    <row r="2" spans="2:7" ht="14.4" customHeight="1" x14ac:dyDescent="0.3">
      <c r="B2" s="196" t="s">
        <v>2540</v>
      </c>
      <c r="C2" s="196" t="s">
        <v>2263</v>
      </c>
      <c r="D2" s="196" t="s">
        <v>66</v>
      </c>
      <c r="E2" s="196" t="s">
        <v>2264</v>
      </c>
      <c r="F2" s="196" t="s">
        <v>2265</v>
      </c>
      <c r="G2" s="196" t="s">
        <v>2238</v>
      </c>
    </row>
    <row r="3" spans="2:7" x14ac:dyDescent="0.3">
      <c r="B3" s="196"/>
      <c r="C3" s="196"/>
      <c r="D3" s="196"/>
      <c r="E3" s="196"/>
      <c r="F3" s="196"/>
      <c r="G3" s="196"/>
    </row>
    <row r="4" spans="2:7" x14ac:dyDescent="0.3">
      <c r="B4" s="196"/>
      <c r="C4" s="196"/>
      <c r="D4" s="196"/>
      <c r="E4" s="196"/>
      <c r="F4" s="196"/>
      <c r="G4" s="196"/>
    </row>
    <row r="5" spans="2:7" x14ac:dyDescent="0.3">
      <c r="B5" s="181">
        <v>2478</v>
      </c>
      <c r="C5" s="182" t="s">
        <v>2541</v>
      </c>
      <c r="D5" s="280" t="s">
        <v>2538</v>
      </c>
      <c r="E5" s="189">
        <v>400</v>
      </c>
      <c r="F5" s="183">
        <v>2.5</v>
      </c>
      <c r="G5" s="184">
        <v>1000</v>
      </c>
    </row>
    <row r="6" spans="2:7" x14ac:dyDescent="0.3">
      <c r="B6" s="181"/>
      <c r="C6" s="182"/>
      <c r="D6" s="281"/>
      <c r="E6" s="189"/>
      <c r="F6" s="183"/>
      <c r="G6" s="184"/>
    </row>
    <row r="7" spans="2:7" ht="15.6" customHeight="1" x14ac:dyDescent="0.3">
      <c r="B7" s="181"/>
      <c r="C7" s="182"/>
      <c r="D7" s="282"/>
      <c r="E7" s="189"/>
      <c r="F7" s="183"/>
      <c r="G7" s="184"/>
    </row>
    <row r="8" spans="2:7" x14ac:dyDescent="0.3">
      <c r="B8" s="181">
        <v>2479</v>
      </c>
      <c r="C8" s="182" t="s">
        <v>2542</v>
      </c>
      <c r="D8" s="280" t="s">
        <v>2539</v>
      </c>
      <c r="E8" s="189">
        <v>130</v>
      </c>
      <c r="F8" s="183">
        <v>111.29</v>
      </c>
      <c r="G8" s="184">
        <v>14467.7</v>
      </c>
    </row>
    <row r="9" spans="2:7" x14ac:dyDescent="0.3">
      <c r="B9" s="181"/>
      <c r="C9" s="182"/>
      <c r="D9" s="281"/>
      <c r="E9" s="189"/>
      <c r="F9" s="183"/>
      <c r="G9" s="184"/>
    </row>
    <row r="10" spans="2:7" ht="15.6" customHeight="1" x14ac:dyDescent="0.3">
      <c r="B10" s="181"/>
      <c r="C10" s="182"/>
      <c r="D10" s="282"/>
      <c r="E10" s="189"/>
      <c r="F10" s="183"/>
      <c r="G10" s="184"/>
    </row>
    <row r="11" spans="2:7" x14ac:dyDescent="0.3">
      <c r="F11" t="s">
        <v>1973</v>
      </c>
      <c r="G11" s="81">
        <f>SUM(G5:G10)</f>
        <v>15467.7</v>
      </c>
    </row>
  </sheetData>
  <mergeCells count="18">
    <mergeCell ref="E2:E4"/>
    <mergeCell ref="D5:D7"/>
    <mergeCell ref="D8:D10"/>
    <mergeCell ref="G5:G7"/>
    <mergeCell ref="B8:B10"/>
    <mergeCell ref="C8:C10"/>
    <mergeCell ref="E8:E10"/>
    <mergeCell ref="F8:F10"/>
    <mergeCell ref="G8:G10"/>
    <mergeCell ref="B2:B4"/>
    <mergeCell ref="C2:C4"/>
    <mergeCell ref="D2:D4"/>
    <mergeCell ref="F2:F4"/>
    <mergeCell ref="G2:G4"/>
    <mergeCell ref="B5:B7"/>
    <mergeCell ref="C5:C7"/>
    <mergeCell ref="E5:E7"/>
    <mergeCell ref="F5:F7"/>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BED7-AD76-4027-8B4E-105DEC2E4FB6}">
  <dimension ref="B2:G14"/>
  <sheetViews>
    <sheetView topLeftCell="A11" zoomScale="90" zoomScaleNormal="90" workbookViewId="0">
      <selection activeCell="B12" sqref="B12"/>
    </sheetView>
  </sheetViews>
  <sheetFormatPr defaultRowHeight="14.4" x14ac:dyDescent="0.3"/>
  <cols>
    <col min="1" max="1" width="6.5546875" customWidth="1"/>
    <col min="3" max="3" width="60" customWidth="1"/>
    <col min="4" max="4" width="17.109375" customWidth="1"/>
    <col min="6" max="6" width="16.88671875" customWidth="1"/>
    <col min="7" max="7" width="22" customWidth="1"/>
  </cols>
  <sheetData>
    <row r="2" spans="2:7" x14ac:dyDescent="0.3">
      <c r="B2" s="196" t="s">
        <v>2540</v>
      </c>
      <c r="C2" s="196" t="s">
        <v>2263</v>
      </c>
      <c r="D2" s="196" t="s">
        <v>66</v>
      </c>
      <c r="E2" s="196" t="s">
        <v>2264</v>
      </c>
      <c r="F2" s="196" t="s">
        <v>2265</v>
      </c>
      <c r="G2" s="196" t="s">
        <v>2238</v>
      </c>
    </row>
    <row r="3" spans="2:7" x14ac:dyDescent="0.3">
      <c r="B3" s="196"/>
      <c r="C3" s="196"/>
      <c r="D3" s="196"/>
      <c r="E3" s="196"/>
      <c r="F3" s="196"/>
      <c r="G3" s="196"/>
    </row>
    <row r="4" spans="2:7" x14ac:dyDescent="0.3">
      <c r="B4" s="196"/>
      <c r="C4" s="196"/>
      <c r="D4" s="196"/>
      <c r="E4" s="196"/>
      <c r="F4" s="196"/>
      <c r="G4" s="196"/>
    </row>
    <row r="5" spans="2:7" ht="31.2" x14ac:dyDescent="0.3">
      <c r="B5" s="84">
        <v>2480</v>
      </c>
      <c r="C5" s="88" t="s">
        <v>2549</v>
      </c>
      <c r="D5" s="84" t="s">
        <v>66</v>
      </c>
      <c r="E5" s="84">
        <v>150</v>
      </c>
      <c r="F5" s="85">
        <v>268.5</v>
      </c>
      <c r="G5" s="85">
        <v>40275</v>
      </c>
    </row>
    <row r="6" spans="2:7" ht="31.2" x14ac:dyDescent="0.3">
      <c r="B6" s="84">
        <v>2481</v>
      </c>
      <c r="C6" s="88" t="s">
        <v>2550</v>
      </c>
      <c r="D6" s="84" t="s">
        <v>66</v>
      </c>
      <c r="E6" s="84">
        <v>150</v>
      </c>
      <c r="F6" s="85">
        <v>298.5</v>
      </c>
      <c r="G6" s="85">
        <v>44775</v>
      </c>
    </row>
    <row r="7" spans="2:7" ht="78" x14ac:dyDescent="0.3">
      <c r="B7" s="84">
        <v>2482</v>
      </c>
      <c r="C7" s="88" t="s">
        <v>2552</v>
      </c>
      <c r="D7" s="84" t="s">
        <v>66</v>
      </c>
      <c r="E7" s="84">
        <v>5000</v>
      </c>
      <c r="F7" s="85">
        <v>130</v>
      </c>
      <c r="G7" s="85">
        <v>650000</v>
      </c>
    </row>
    <row r="8" spans="2:7" ht="93.6" x14ac:dyDescent="0.3">
      <c r="B8" s="84">
        <v>2483</v>
      </c>
      <c r="C8" s="88" t="s">
        <v>2553</v>
      </c>
      <c r="D8" s="84" t="s">
        <v>66</v>
      </c>
      <c r="E8" s="84">
        <v>1500</v>
      </c>
      <c r="F8" s="85">
        <v>115</v>
      </c>
      <c r="G8" s="85">
        <v>172500</v>
      </c>
    </row>
    <row r="9" spans="2:7" ht="46.8" x14ac:dyDescent="0.3">
      <c r="B9" s="84">
        <v>2484</v>
      </c>
      <c r="C9" s="88" t="s">
        <v>2554</v>
      </c>
      <c r="D9" s="84" t="s">
        <v>66</v>
      </c>
      <c r="E9" s="84">
        <v>100</v>
      </c>
      <c r="F9" s="85">
        <v>135</v>
      </c>
      <c r="G9" s="85">
        <v>13500</v>
      </c>
    </row>
    <row r="10" spans="2:7" ht="46.8" x14ac:dyDescent="0.3">
      <c r="B10" s="84">
        <v>2485</v>
      </c>
      <c r="C10" s="88" t="s">
        <v>2555</v>
      </c>
      <c r="D10" s="84" t="s">
        <v>66</v>
      </c>
      <c r="E10" s="84">
        <v>200</v>
      </c>
      <c r="F10" s="85">
        <v>290</v>
      </c>
      <c r="G10" s="85">
        <v>58000</v>
      </c>
    </row>
    <row r="11" spans="2:7" ht="93.6" x14ac:dyDescent="0.3">
      <c r="B11" s="84">
        <v>2486</v>
      </c>
      <c r="C11" s="88" t="s">
        <v>2556</v>
      </c>
      <c r="D11" s="84" t="s">
        <v>66</v>
      </c>
      <c r="E11" s="84">
        <v>200</v>
      </c>
      <c r="F11" s="85">
        <v>119</v>
      </c>
      <c r="G11" s="85">
        <v>23800</v>
      </c>
    </row>
    <row r="12" spans="2:7" ht="93.6" x14ac:dyDescent="0.3">
      <c r="B12" s="84">
        <v>2487</v>
      </c>
      <c r="C12" s="88" t="s">
        <v>2557</v>
      </c>
      <c r="D12" s="84" t="s">
        <v>66</v>
      </c>
      <c r="E12" s="84">
        <v>200</v>
      </c>
      <c r="F12" s="85">
        <v>119</v>
      </c>
      <c r="G12" s="85">
        <v>23800</v>
      </c>
    </row>
    <row r="13" spans="2:7" ht="31.2" x14ac:dyDescent="0.3">
      <c r="B13" s="84">
        <v>2488</v>
      </c>
      <c r="C13" s="88" t="s">
        <v>2558</v>
      </c>
      <c r="D13" s="84" t="s">
        <v>66</v>
      </c>
      <c r="E13" s="84">
        <v>150</v>
      </c>
      <c r="F13" s="85">
        <v>99.9</v>
      </c>
      <c r="G13" s="85">
        <v>14985</v>
      </c>
    </row>
    <row r="14" spans="2:7" x14ac:dyDescent="0.3">
      <c r="F14" s="78" t="s">
        <v>1973</v>
      </c>
      <c r="G14" s="285">
        <f>SUM(G5:G13)</f>
        <v>1041635</v>
      </c>
    </row>
  </sheetData>
  <mergeCells count="6">
    <mergeCell ref="F2:F4"/>
    <mergeCell ref="G2:G4"/>
    <mergeCell ref="B2:B4"/>
    <mergeCell ref="C2:C4"/>
    <mergeCell ref="D2:D4"/>
    <mergeCell ref="E2:E4"/>
  </mergeCell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3E65-AC69-494A-B60D-ACA194CA5E34}">
  <dimension ref="A2:F44"/>
  <sheetViews>
    <sheetView workbookViewId="0">
      <selection activeCell="A2" sqref="A2:A4"/>
    </sheetView>
  </sheetViews>
  <sheetFormatPr defaultRowHeight="14.4" x14ac:dyDescent="0.3"/>
  <cols>
    <col min="1" max="1" width="5.6640625" customWidth="1"/>
    <col min="2" max="2" width="86.6640625" customWidth="1"/>
    <col min="5" max="5" width="12.5546875" bestFit="1" customWidth="1"/>
    <col min="6" max="6" width="15.33203125" bestFit="1" customWidth="1"/>
  </cols>
  <sheetData>
    <row r="2" spans="1:6" ht="14.4" customHeight="1" x14ac:dyDescent="0.3">
      <c r="A2" s="196" t="s">
        <v>2540</v>
      </c>
      <c r="B2" s="196" t="s">
        <v>2263</v>
      </c>
      <c r="C2" s="196" t="s">
        <v>66</v>
      </c>
      <c r="D2" s="196" t="s">
        <v>2264</v>
      </c>
      <c r="E2" s="196" t="s">
        <v>2265</v>
      </c>
      <c r="F2" s="196" t="s">
        <v>2238</v>
      </c>
    </row>
    <row r="3" spans="1:6" x14ac:dyDescent="0.3">
      <c r="A3" s="196"/>
      <c r="B3" s="196"/>
      <c r="C3" s="196"/>
      <c r="D3" s="196"/>
      <c r="E3" s="196"/>
      <c r="F3" s="196"/>
    </row>
    <row r="4" spans="1:6" x14ac:dyDescent="0.3">
      <c r="A4" s="196"/>
      <c r="B4" s="196"/>
      <c r="C4" s="196"/>
      <c r="D4" s="196"/>
      <c r="E4" s="196"/>
      <c r="F4" s="196"/>
    </row>
    <row r="5" spans="1:6" ht="55.2" x14ac:dyDescent="0.3">
      <c r="A5" s="91">
        <v>2489</v>
      </c>
      <c r="B5" s="185" t="s">
        <v>2562</v>
      </c>
      <c r="C5" s="291" t="s">
        <v>24</v>
      </c>
      <c r="D5" s="292">
        <v>20</v>
      </c>
      <c r="E5" s="332">
        <v>29.3</v>
      </c>
      <c r="F5" s="332">
        <v>586</v>
      </c>
    </row>
    <row r="6" spans="1:6" ht="27.6" x14ac:dyDescent="0.3">
      <c r="A6" s="91">
        <v>2490</v>
      </c>
      <c r="B6" s="185" t="s">
        <v>2563</v>
      </c>
      <c r="C6" s="291" t="s">
        <v>24</v>
      </c>
      <c r="D6" s="292">
        <v>20</v>
      </c>
      <c r="E6" s="332">
        <v>69</v>
      </c>
      <c r="F6" s="332">
        <v>1380</v>
      </c>
    </row>
    <row r="7" spans="1:6" ht="27.6" x14ac:dyDescent="0.3">
      <c r="A7" s="91">
        <v>2491</v>
      </c>
      <c r="B7" s="185" t="s">
        <v>2564</v>
      </c>
      <c r="C7" s="291" t="s">
        <v>24</v>
      </c>
      <c r="D7" s="292">
        <v>20</v>
      </c>
      <c r="E7" s="332">
        <v>40</v>
      </c>
      <c r="F7" s="332">
        <v>800</v>
      </c>
    </row>
    <row r="8" spans="1:6" ht="27.6" x14ac:dyDescent="0.3">
      <c r="A8" s="91">
        <v>2492</v>
      </c>
      <c r="B8" s="185" t="s">
        <v>2565</v>
      </c>
      <c r="C8" s="291" t="s">
        <v>2566</v>
      </c>
      <c r="D8" s="292">
        <v>350</v>
      </c>
      <c r="E8" s="332">
        <v>20.98</v>
      </c>
      <c r="F8" s="332">
        <v>7343</v>
      </c>
    </row>
    <row r="9" spans="1:6" ht="27.6" x14ac:dyDescent="0.3">
      <c r="A9" s="91">
        <v>2493</v>
      </c>
      <c r="B9" s="185" t="s">
        <v>2567</v>
      </c>
      <c r="C9" s="291" t="s">
        <v>2566</v>
      </c>
      <c r="D9" s="292">
        <v>20</v>
      </c>
      <c r="E9" s="332">
        <v>22.04</v>
      </c>
      <c r="F9" s="332">
        <v>440.8</v>
      </c>
    </row>
    <row r="10" spans="1:6" ht="41.4" x14ac:dyDescent="0.3">
      <c r="A10" s="91">
        <v>2494</v>
      </c>
      <c r="B10" s="185" t="s">
        <v>2568</v>
      </c>
      <c r="C10" s="291" t="s">
        <v>2566</v>
      </c>
      <c r="D10" s="292">
        <v>20</v>
      </c>
      <c r="E10" s="332">
        <v>22.6</v>
      </c>
      <c r="F10" s="332">
        <v>452</v>
      </c>
    </row>
    <row r="11" spans="1:6" ht="27.6" x14ac:dyDescent="0.3">
      <c r="A11" s="91">
        <v>2495</v>
      </c>
      <c r="B11" s="185" t="s">
        <v>2569</v>
      </c>
      <c r="C11" s="291" t="s">
        <v>2566</v>
      </c>
      <c r="D11" s="292">
        <v>900</v>
      </c>
      <c r="E11" s="332">
        <v>16.98</v>
      </c>
      <c r="F11" s="332">
        <v>15282</v>
      </c>
    </row>
    <row r="12" spans="1:6" ht="41.4" x14ac:dyDescent="0.3">
      <c r="A12" s="91">
        <v>2496</v>
      </c>
      <c r="B12" s="185" t="s">
        <v>2570</v>
      </c>
      <c r="C12" s="291" t="s">
        <v>2566</v>
      </c>
      <c r="D12" s="292">
        <v>60</v>
      </c>
      <c r="E12" s="332">
        <v>26.94</v>
      </c>
      <c r="F12" s="332">
        <v>538.79999999999995</v>
      </c>
    </row>
    <row r="13" spans="1:6" ht="41.4" x14ac:dyDescent="0.3">
      <c r="A13" s="91">
        <v>2497</v>
      </c>
      <c r="B13" s="185" t="s">
        <v>2571</v>
      </c>
      <c r="C13" s="291" t="s">
        <v>24</v>
      </c>
      <c r="D13" s="292">
        <v>20</v>
      </c>
      <c r="E13" s="332">
        <v>47</v>
      </c>
      <c r="F13" s="332">
        <v>940</v>
      </c>
    </row>
    <row r="14" spans="1:6" ht="41.4" x14ac:dyDescent="0.3">
      <c r="A14" s="91">
        <v>2498</v>
      </c>
      <c r="B14" s="185" t="s">
        <v>2320</v>
      </c>
      <c r="C14" s="291" t="s">
        <v>24</v>
      </c>
      <c r="D14" s="292">
        <v>20</v>
      </c>
      <c r="E14" s="332">
        <v>44.98</v>
      </c>
      <c r="F14" s="332">
        <v>899.6</v>
      </c>
    </row>
    <row r="15" spans="1:6" ht="109.2" x14ac:dyDescent="0.3">
      <c r="A15" s="91">
        <v>2499</v>
      </c>
      <c r="B15" s="88" t="s">
        <v>2572</v>
      </c>
      <c r="C15" s="84" t="s">
        <v>232</v>
      </c>
      <c r="D15" s="84">
        <v>50</v>
      </c>
      <c r="E15" s="330">
        <v>21</v>
      </c>
      <c r="F15" s="330">
        <v>1050</v>
      </c>
    </row>
    <row r="16" spans="1:6" ht="109.2" x14ac:dyDescent="0.3">
      <c r="A16" s="91">
        <v>2500</v>
      </c>
      <c r="B16" s="88" t="s">
        <v>2573</v>
      </c>
      <c r="C16" s="84" t="s">
        <v>529</v>
      </c>
      <c r="D16" s="84">
        <v>125</v>
      </c>
      <c r="E16" s="330">
        <v>78.400000000000006</v>
      </c>
      <c r="F16" s="330">
        <v>9800</v>
      </c>
    </row>
    <row r="17" spans="1:6" ht="109.2" x14ac:dyDescent="0.3">
      <c r="A17" s="91">
        <v>2501</v>
      </c>
      <c r="B17" s="88" t="s">
        <v>2574</v>
      </c>
      <c r="C17" s="84" t="s">
        <v>529</v>
      </c>
      <c r="D17" s="84">
        <v>110</v>
      </c>
      <c r="E17" s="330">
        <v>22</v>
      </c>
      <c r="F17" s="330">
        <v>2420</v>
      </c>
    </row>
    <row r="18" spans="1:6" ht="124.8" x14ac:dyDescent="0.3">
      <c r="A18" s="91">
        <v>2502</v>
      </c>
      <c r="B18" s="88" t="s">
        <v>2575</v>
      </c>
      <c r="C18" s="84" t="s">
        <v>529</v>
      </c>
      <c r="D18" s="84">
        <v>50</v>
      </c>
      <c r="E18" s="330">
        <v>26</v>
      </c>
      <c r="F18" s="330">
        <v>1300</v>
      </c>
    </row>
    <row r="19" spans="1:6" ht="124.8" x14ac:dyDescent="0.3">
      <c r="A19" s="91">
        <v>2503</v>
      </c>
      <c r="B19" s="88" t="s">
        <v>2576</v>
      </c>
      <c r="C19" s="84" t="s">
        <v>529</v>
      </c>
      <c r="D19" s="84">
        <v>150</v>
      </c>
      <c r="E19" s="330">
        <v>47.2</v>
      </c>
      <c r="F19" s="330">
        <v>7080</v>
      </c>
    </row>
    <row r="20" spans="1:6" ht="124.8" x14ac:dyDescent="0.3">
      <c r="A20" s="91">
        <v>2504</v>
      </c>
      <c r="B20" s="88" t="s">
        <v>2577</v>
      </c>
      <c r="C20" s="84" t="s">
        <v>529</v>
      </c>
      <c r="D20" s="84">
        <v>200</v>
      </c>
      <c r="E20" s="330">
        <v>30.9</v>
      </c>
      <c r="F20" s="330">
        <v>6180</v>
      </c>
    </row>
    <row r="21" spans="1:6" ht="93.6" x14ac:dyDescent="0.3">
      <c r="A21" s="91">
        <v>2505</v>
      </c>
      <c r="B21" s="88" t="s">
        <v>2578</v>
      </c>
      <c r="C21" s="84" t="s">
        <v>529</v>
      </c>
      <c r="D21" s="84">
        <v>3600</v>
      </c>
      <c r="E21" s="330">
        <v>32.9</v>
      </c>
      <c r="F21" s="330">
        <v>118440</v>
      </c>
    </row>
    <row r="22" spans="1:6" ht="78" x14ac:dyDescent="0.3">
      <c r="A22" s="91">
        <v>2506</v>
      </c>
      <c r="B22" s="88" t="s">
        <v>2579</v>
      </c>
      <c r="C22" s="84" t="s">
        <v>2580</v>
      </c>
      <c r="D22" s="84">
        <v>300</v>
      </c>
      <c r="E22" s="330">
        <v>31.2</v>
      </c>
      <c r="F22" s="330">
        <v>9360</v>
      </c>
    </row>
    <row r="23" spans="1:6" ht="46.8" x14ac:dyDescent="0.3">
      <c r="A23" s="91">
        <v>2507</v>
      </c>
      <c r="B23" s="88" t="s">
        <v>2568</v>
      </c>
      <c r="C23" s="84" t="s">
        <v>529</v>
      </c>
      <c r="D23" s="84">
        <v>300</v>
      </c>
      <c r="E23" s="330">
        <v>24.2</v>
      </c>
      <c r="F23" s="330">
        <v>7260</v>
      </c>
    </row>
    <row r="24" spans="1:6" ht="62.4" x14ac:dyDescent="0.3">
      <c r="A24" s="91">
        <v>2508</v>
      </c>
      <c r="B24" s="88" t="s">
        <v>2581</v>
      </c>
      <c r="C24" s="84" t="s">
        <v>2582</v>
      </c>
      <c r="D24" s="84">
        <v>1000</v>
      </c>
      <c r="E24" s="330">
        <v>21.5</v>
      </c>
      <c r="F24" s="330">
        <v>21500</v>
      </c>
    </row>
    <row r="25" spans="1:6" ht="62.4" x14ac:dyDescent="0.3">
      <c r="A25" s="91">
        <v>2509</v>
      </c>
      <c r="B25" s="88" t="s">
        <v>2570</v>
      </c>
      <c r="C25" s="84" t="s">
        <v>2580</v>
      </c>
      <c r="D25" s="84">
        <v>400</v>
      </c>
      <c r="E25" s="330">
        <v>42</v>
      </c>
      <c r="F25" s="330">
        <v>16800</v>
      </c>
    </row>
    <row r="26" spans="1:6" ht="78" x14ac:dyDescent="0.3">
      <c r="A26" s="91">
        <v>2510</v>
      </c>
      <c r="B26" s="88" t="s">
        <v>2583</v>
      </c>
      <c r="C26" s="84" t="s">
        <v>2584</v>
      </c>
      <c r="D26" s="84">
        <v>50</v>
      </c>
      <c r="E26" s="330">
        <v>39.200000000000003</v>
      </c>
      <c r="F26" s="330">
        <v>1960</v>
      </c>
    </row>
    <row r="27" spans="1:6" ht="109.2" x14ac:dyDescent="0.3">
      <c r="A27" s="91">
        <v>2511</v>
      </c>
      <c r="B27" s="88" t="s">
        <v>2585</v>
      </c>
      <c r="C27" s="84" t="s">
        <v>529</v>
      </c>
      <c r="D27" s="84">
        <v>205</v>
      </c>
      <c r="E27" s="330">
        <v>132.69999999999999</v>
      </c>
      <c r="F27" s="330">
        <v>27203.5</v>
      </c>
    </row>
    <row r="28" spans="1:6" ht="109.2" x14ac:dyDescent="0.3">
      <c r="A28" s="91">
        <v>2512</v>
      </c>
      <c r="B28" s="88" t="s">
        <v>2586</v>
      </c>
      <c r="C28" s="84" t="s">
        <v>529</v>
      </c>
      <c r="D28" s="84">
        <v>107</v>
      </c>
      <c r="E28" s="330">
        <v>21.4</v>
      </c>
      <c r="F28" s="330">
        <v>2289.8000000000002</v>
      </c>
    </row>
    <row r="29" spans="1:6" ht="62.4" x14ac:dyDescent="0.3">
      <c r="A29" s="91">
        <v>2513</v>
      </c>
      <c r="B29" s="88" t="s">
        <v>2587</v>
      </c>
      <c r="C29" s="84" t="s">
        <v>529</v>
      </c>
      <c r="D29" s="84">
        <v>125</v>
      </c>
      <c r="E29" s="330">
        <v>106.1</v>
      </c>
      <c r="F29" s="330">
        <v>13262.5</v>
      </c>
    </row>
    <row r="30" spans="1:6" ht="46.8" x14ac:dyDescent="0.3">
      <c r="A30" s="91">
        <v>2514</v>
      </c>
      <c r="B30" s="88" t="s">
        <v>2588</v>
      </c>
      <c r="C30" s="84" t="s">
        <v>529</v>
      </c>
      <c r="D30" s="84">
        <v>65</v>
      </c>
      <c r="E30" s="330">
        <v>52.2</v>
      </c>
      <c r="F30" s="330">
        <v>3393</v>
      </c>
    </row>
    <row r="31" spans="1:6" ht="62.4" x14ac:dyDescent="0.3">
      <c r="A31" s="91">
        <v>2515</v>
      </c>
      <c r="B31" s="88" t="s">
        <v>2589</v>
      </c>
      <c r="C31" s="84" t="s">
        <v>529</v>
      </c>
      <c r="D31" s="84">
        <v>300</v>
      </c>
      <c r="E31" s="330">
        <v>27</v>
      </c>
      <c r="F31" s="330">
        <v>8100</v>
      </c>
    </row>
    <row r="32" spans="1:6" ht="109.2" x14ac:dyDescent="0.3">
      <c r="A32" s="91">
        <v>2516</v>
      </c>
      <c r="B32" s="88" t="s">
        <v>2590</v>
      </c>
      <c r="C32" s="84" t="s">
        <v>529</v>
      </c>
      <c r="D32" s="84">
        <v>150</v>
      </c>
      <c r="E32" s="330">
        <v>25.7</v>
      </c>
      <c r="F32" s="330">
        <v>3855</v>
      </c>
    </row>
    <row r="33" spans="1:6" ht="109.2" x14ac:dyDescent="0.3">
      <c r="A33" s="91">
        <v>2517</v>
      </c>
      <c r="B33" s="88" t="s">
        <v>2591</v>
      </c>
      <c r="C33" s="84" t="s">
        <v>529</v>
      </c>
      <c r="D33" s="84">
        <v>5</v>
      </c>
      <c r="E33" s="330">
        <v>164.5</v>
      </c>
      <c r="F33" s="330">
        <v>822.5</v>
      </c>
    </row>
    <row r="34" spans="1:6" ht="15.6" x14ac:dyDescent="0.3">
      <c r="A34" s="91">
        <v>2518</v>
      </c>
      <c r="B34" s="88" t="s">
        <v>2592</v>
      </c>
      <c r="C34" s="84" t="s">
        <v>529</v>
      </c>
      <c r="D34" s="84">
        <v>60</v>
      </c>
      <c r="E34" s="330">
        <v>62</v>
      </c>
      <c r="F34" s="330">
        <v>3720</v>
      </c>
    </row>
    <row r="35" spans="1:6" ht="15.6" x14ac:dyDescent="0.3">
      <c r="A35" s="91">
        <v>2519</v>
      </c>
      <c r="B35" s="88" t="s">
        <v>2593</v>
      </c>
      <c r="C35" s="84" t="s">
        <v>529</v>
      </c>
      <c r="D35" s="84">
        <v>60</v>
      </c>
      <c r="E35" s="330">
        <v>33.799999999999997</v>
      </c>
      <c r="F35" s="330">
        <v>2028</v>
      </c>
    </row>
    <row r="36" spans="1:6" ht="15.6" x14ac:dyDescent="0.3">
      <c r="A36" s="91">
        <v>2520</v>
      </c>
      <c r="B36" s="88" t="s">
        <v>2594</v>
      </c>
      <c r="C36" s="84" t="s">
        <v>529</v>
      </c>
      <c r="D36" s="84">
        <v>60</v>
      </c>
      <c r="E36" s="330">
        <v>109.8</v>
      </c>
      <c r="F36" s="330">
        <v>6588</v>
      </c>
    </row>
    <row r="37" spans="1:6" ht="15.6" x14ac:dyDescent="0.3">
      <c r="A37" s="91">
        <v>2521</v>
      </c>
      <c r="B37" s="88" t="s">
        <v>2595</v>
      </c>
      <c r="C37" s="84" t="s">
        <v>529</v>
      </c>
      <c r="D37" s="84">
        <v>60</v>
      </c>
      <c r="E37" s="330">
        <v>159.9</v>
      </c>
      <c r="F37" s="330">
        <v>9594</v>
      </c>
    </row>
    <row r="38" spans="1:6" ht="15.6" x14ac:dyDescent="0.3">
      <c r="A38" s="91">
        <v>2522</v>
      </c>
      <c r="B38" s="88" t="s">
        <v>2596</v>
      </c>
      <c r="C38" s="84" t="s">
        <v>529</v>
      </c>
      <c r="D38" s="84">
        <v>110</v>
      </c>
      <c r="E38" s="330">
        <v>27.4</v>
      </c>
      <c r="F38" s="330">
        <v>3014</v>
      </c>
    </row>
    <row r="39" spans="1:6" ht="15.6" x14ac:dyDescent="0.3">
      <c r="A39" s="91">
        <v>2523</v>
      </c>
      <c r="B39" s="88" t="s">
        <v>2321</v>
      </c>
      <c r="C39" s="84" t="s">
        <v>529</v>
      </c>
      <c r="D39" s="84">
        <v>75</v>
      </c>
      <c r="E39" s="330">
        <v>25.5</v>
      </c>
      <c r="F39" s="330">
        <v>1912.5</v>
      </c>
    </row>
    <row r="40" spans="1:6" ht="15.6" x14ac:dyDescent="0.3">
      <c r="A40" s="91">
        <v>2524</v>
      </c>
      <c r="B40" s="88" t="s">
        <v>2597</v>
      </c>
      <c r="C40" s="84" t="s">
        <v>529</v>
      </c>
      <c r="D40" s="84">
        <v>60</v>
      </c>
      <c r="E40" s="330">
        <v>55.8</v>
      </c>
      <c r="F40" s="330">
        <v>3348</v>
      </c>
    </row>
    <row r="41" spans="1:6" ht="15.6" x14ac:dyDescent="0.3">
      <c r="A41" s="91">
        <v>2525</v>
      </c>
      <c r="B41" s="88" t="s">
        <v>2598</v>
      </c>
      <c r="C41" s="84" t="s">
        <v>529</v>
      </c>
      <c r="D41" s="84">
        <v>60</v>
      </c>
      <c r="E41" s="330">
        <v>52.7</v>
      </c>
      <c r="F41" s="330">
        <v>3162</v>
      </c>
    </row>
    <row r="42" spans="1:6" ht="15.6" x14ac:dyDescent="0.3">
      <c r="A42" s="91">
        <v>2526</v>
      </c>
      <c r="B42" s="88" t="s">
        <v>2599</v>
      </c>
      <c r="C42" s="84" t="s">
        <v>529</v>
      </c>
      <c r="D42" s="84">
        <v>30</v>
      </c>
      <c r="E42" s="330">
        <v>40.799999999999997</v>
      </c>
      <c r="F42" s="330">
        <v>1224</v>
      </c>
    </row>
    <row r="43" spans="1:6" ht="15.6" x14ac:dyDescent="0.3">
      <c r="A43" s="91">
        <v>2527</v>
      </c>
      <c r="B43" s="88" t="s">
        <v>2600</v>
      </c>
      <c r="C43" s="84" t="s">
        <v>1402</v>
      </c>
      <c r="D43" s="84">
        <v>15</v>
      </c>
      <c r="E43" s="330">
        <v>78.040000000000006</v>
      </c>
      <c r="F43" s="330">
        <v>1170.5999999999999</v>
      </c>
    </row>
    <row r="44" spans="1:6" x14ac:dyDescent="0.3">
      <c r="E44" s="78" t="s">
        <v>1973</v>
      </c>
      <c r="F44" s="188">
        <f>SUM(F5:F43)</f>
        <v>326499.59999999998</v>
      </c>
    </row>
  </sheetData>
  <mergeCells count="6">
    <mergeCell ref="A2:A4"/>
    <mergeCell ref="B2:B4"/>
    <mergeCell ref="C2:C4"/>
    <mergeCell ref="D2:D4"/>
    <mergeCell ref="E2:E4"/>
    <mergeCell ref="F2:F4"/>
  </mergeCell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1B8B-56C9-4B80-9DDC-1AF064B2A746}">
  <dimension ref="B1:G30"/>
  <sheetViews>
    <sheetView zoomScale="90" zoomScaleNormal="90" workbookViewId="0">
      <selection activeCell="B2" sqref="B2"/>
    </sheetView>
  </sheetViews>
  <sheetFormatPr defaultRowHeight="14.4" x14ac:dyDescent="0.3"/>
  <cols>
    <col min="1" max="1" width="5.5546875" customWidth="1"/>
    <col min="3" max="3" width="56.33203125" customWidth="1"/>
    <col min="4" max="4" width="13.77734375" customWidth="1"/>
    <col min="6" max="6" width="14.33203125" customWidth="1"/>
    <col min="7" max="7" width="26.77734375" customWidth="1"/>
  </cols>
  <sheetData>
    <row r="1" spans="2:7" ht="15" customHeight="1" x14ac:dyDescent="0.3"/>
    <row r="2" spans="2:7" ht="31.2" x14ac:dyDescent="0.3">
      <c r="B2" s="298" t="s">
        <v>2540</v>
      </c>
      <c r="C2" s="298" t="s">
        <v>2064</v>
      </c>
      <c r="D2" s="298" t="s">
        <v>66</v>
      </c>
      <c r="E2" s="298" t="s">
        <v>2073</v>
      </c>
      <c r="F2" s="298" t="s">
        <v>2074</v>
      </c>
      <c r="G2" s="298" t="s">
        <v>1970</v>
      </c>
    </row>
    <row r="3" spans="2:7" ht="31.2" x14ac:dyDescent="0.3">
      <c r="B3" s="84">
        <v>2528</v>
      </c>
      <c r="C3" s="88" t="s">
        <v>2601</v>
      </c>
      <c r="D3" s="323" t="s">
        <v>2602</v>
      </c>
      <c r="E3" s="84">
        <v>42</v>
      </c>
      <c r="F3" s="85">
        <v>29.41</v>
      </c>
      <c r="G3" s="330">
        <v>1235.22</v>
      </c>
    </row>
    <row r="4" spans="2:7" ht="15.6" customHeight="1" x14ac:dyDescent="0.3">
      <c r="B4" s="284">
        <v>2529</v>
      </c>
      <c r="C4" s="324" t="s">
        <v>2603</v>
      </c>
      <c r="D4" s="325" t="s">
        <v>2602</v>
      </c>
      <c r="E4" s="284">
        <v>80</v>
      </c>
      <c r="F4" s="326">
        <v>384.99</v>
      </c>
      <c r="G4" s="328">
        <v>30799.200000000001</v>
      </c>
    </row>
    <row r="5" spans="2:7" ht="15.6" customHeight="1" x14ac:dyDescent="0.3">
      <c r="B5" s="284"/>
      <c r="C5" s="324"/>
      <c r="D5" s="325"/>
      <c r="E5" s="284"/>
      <c r="F5" s="326"/>
      <c r="G5" s="329"/>
    </row>
    <row r="6" spans="2:7" ht="62.4" x14ac:dyDescent="0.3">
      <c r="B6" s="84">
        <v>2530</v>
      </c>
      <c r="C6" s="88" t="s">
        <v>2604</v>
      </c>
      <c r="D6" s="323" t="s">
        <v>2602</v>
      </c>
      <c r="E6" s="84">
        <v>24</v>
      </c>
      <c r="F6" s="85">
        <v>54.99</v>
      </c>
      <c r="G6" s="330">
        <v>1319.76</v>
      </c>
    </row>
    <row r="7" spans="2:7" ht="15.6" customHeight="1" x14ac:dyDescent="0.3">
      <c r="B7" s="284">
        <v>2531</v>
      </c>
      <c r="C7" s="327" t="s">
        <v>2605</v>
      </c>
      <c r="D7" s="325" t="s">
        <v>66</v>
      </c>
      <c r="E7" s="284">
        <v>24</v>
      </c>
      <c r="F7" s="326">
        <v>469.99</v>
      </c>
      <c r="G7" s="328">
        <v>11279.76</v>
      </c>
    </row>
    <row r="8" spans="2:7" ht="15.6" customHeight="1" x14ac:dyDescent="0.3">
      <c r="B8" s="284"/>
      <c r="C8" s="327"/>
      <c r="D8" s="325"/>
      <c r="E8" s="284"/>
      <c r="F8" s="326"/>
      <c r="G8" s="329"/>
    </row>
    <row r="9" spans="2:7" ht="171.6" x14ac:dyDescent="0.3">
      <c r="B9" s="84">
        <v>2532</v>
      </c>
      <c r="C9" s="88" t="s">
        <v>2606</v>
      </c>
      <c r="D9" s="323" t="s">
        <v>66</v>
      </c>
      <c r="E9" s="84">
        <v>5</v>
      </c>
      <c r="F9" s="85">
        <v>647.84</v>
      </c>
      <c r="G9" s="330">
        <v>3239.2</v>
      </c>
    </row>
    <row r="10" spans="2:7" ht="31.2" x14ac:dyDescent="0.3">
      <c r="B10" s="84">
        <v>2533</v>
      </c>
      <c r="C10" s="299" t="s">
        <v>2607</v>
      </c>
      <c r="D10" s="323" t="s">
        <v>2602</v>
      </c>
      <c r="E10" s="84">
        <v>12</v>
      </c>
      <c r="F10" s="85">
        <v>10.99</v>
      </c>
      <c r="G10" s="330">
        <v>131.88</v>
      </c>
    </row>
    <row r="11" spans="2:7" ht="31.2" x14ac:dyDescent="0.3">
      <c r="B11" s="84">
        <v>2534</v>
      </c>
      <c r="C11" s="88" t="s">
        <v>2608</v>
      </c>
      <c r="D11" s="323" t="s">
        <v>2602</v>
      </c>
      <c r="E11" s="84">
        <v>12</v>
      </c>
      <c r="F11" s="85">
        <v>34.99</v>
      </c>
      <c r="G11" s="330">
        <v>419.88</v>
      </c>
    </row>
    <row r="12" spans="2:7" ht="171.6" x14ac:dyDescent="0.3">
      <c r="B12" s="84">
        <v>2535</v>
      </c>
      <c r="C12" s="88" t="s">
        <v>2609</v>
      </c>
      <c r="D12" s="323" t="s">
        <v>2610</v>
      </c>
      <c r="E12" s="84">
        <v>80</v>
      </c>
      <c r="F12" s="85">
        <v>70.97</v>
      </c>
      <c r="G12" s="330">
        <v>5677.6</v>
      </c>
    </row>
    <row r="13" spans="2:7" ht="15.6" customHeight="1" x14ac:dyDescent="0.3">
      <c r="B13" s="284">
        <v>2536</v>
      </c>
      <c r="C13" s="327" t="s">
        <v>2611</v>
      </c>
      <c r="D13" s="325" t="s">
        <v>2602</v>
      </c>
      <c r="E13" s="284">
        <v>100</v>
      </c>
      <c r="F13" s="326">
        <v>122.99</v>
      </c>
      <c r="G13" s="328">
        <v>12299</v>
      </c>
    </row>
    <row r="14" spans="2:7" ht="15.6" customHeight="1" x14ac:dyDescent="0.3">
      <c r="B14" s="284"/>
      <c r="C14" s="327"/>
      <c r="D14" s="325"/>
      <c r="E14" s="284"/>
      <c r="F14" s="326"/>
      <c r="G14" s="329"/>
    </row>
    <row r="15" spans="2:7" ht="62.4" x14ac:dyDescent="0.3">
      <c r="B15" s="84">
        <v>2537</v>
      </c>
      <c r="C15" s="88" t="s">
        <v>2612</v>
      </c>
      <c r="D15" s="323" t="s">
        <v>2602</v>
      </c>
      <c r="E15" s="84">
        <v>48</v>
      </c>
      <c r="F15" s="85">
        <v>34.99</v>
      </c>
      <c r="G15" s="330">
        <v>1679.52</v>
      </c>
    </row>
    <row r="16" spans="2:7" ht="140.4" x14ac:dyDescent="0.3">
      <c r="B16" s="84">
        <v>2538</v>
      </c>
      <c r="C16" s="88" t="s">
        <v>2613</v>
      </c>
      <c r="D16" s="323" t="s">
        <v>66</v>
      </c>
      <c r="E16" s="84">
        <v>12</v>
      </c>
      <c r="F16" s="85">
        <v>339.14</v>
      </c>
      <c r="G16" s="330">
        <v>4069.68</v>
      </c>
    </row>
    <row r="17" spans="2:7" ht="15.6" customHeight="1" x14ac:dyDescent="0.3">
      <c r="B17" s="284">
        <v>2539</v>
      </c>
      <c r="C17" s="324" t="s">
        <v>2614</v>
      </c>
      <c r="D17" s="325" t="s">
        <v>2602</v>
      </c>
      <c r="E17" s="284">
        <v>300</v>
      </c>
      <c r="F17" s="326">
        <v>34.99</v>
      </c>
      <c r="G17" s="328">
        <v>10497</v>
      </c>
    </row>
    <row r="18" spans="2:7" ht="15.6" customHeight="1" x14ac:dyDescent="0.3">
      <c r="B18" s="284"/>
      <c r="C18" s="324"/>
      <c r="D18" s="325"/>
      <c r="E18" s="284"/>
      <c r="F18" s="326"/>
      <c r="G18" s="329"/>
    </row>
    <row r="19" spans="2:7" ht="15.6" x14ac:dyDescent="0.3">
      <c r="B19" s="284">
        <v>2540</v>
      </c>
      <c r="C19" s="327" t="s">
        <v>2615</v>
      </c>
      <c r="D19" s="325" t="s">
        <v>2616</v>
      </c>
      <c r="E19" s="84">
        <v>150</v>
      </c>
      <c r="F19" s="326">
        <v>2.4900000000000002</v>
      </c>
      <c r="G19" s="331">
        <v>3735</v>
      </c>
    </row>
    <row r="20" spans="2:7" ht="15.6" x14ac:dyDescent="0.3">
      <c r="B20" s="284"/>
      <c r="C20" s="327"/>
      <c r="D20" s="325"/>
      <c r="E20" s="84">
        <v>0</v>
      </c>
      <c r="F20" s="326"/>
      <c r="G20" s="331"/>
    </row>
    <row r="21" spans="2:7" ht="46.8" x14ac:dyDescent="0.3">
      <c r="B21" s="84">
        <v>2541</v>
      </c>
      <c r="C21" s="88" t="s">
        <v>2617</v>
      </c>
      <c r="D21" s="323" t="s">
        <v>2616</v>
      </c>
      <c r="E21" s="84">
        <v>1500</v>
      </c>
      <c r="F21" s="85">
        <v>2.4900000000000002</v>
      </c>
      <c r="G21" s="330">
        <v>3735</v>
      </c>
    </row>
    <row r="22" spans="2:7" ht="31.2" x14ac:dyDescent="0.3">
      <c r="B22" s="84">
        <v>2542</v>
      </c>
      <c r="C22" s="88" t="s">
        <v>2618</v>
      </c>
      <c r="D22" s="323" t="s">
        <v>66</v>
      </c>
      <c r="E22" s="84">
        <v>30</v>
      </c>
      <c r="F22" s="85">
        <v>36.15</v>
      </c>
      <c r="G22" s="330">
        <v>1084.5</v>
      </c>
    </row>
    <row r="23" spans="2:7" ht="62.4" x14ac:dyDescent="0.3">
      <c r="B23" s="84">
        <v>2543</v>
      </c>
      <c r="C23" s="88" t="s">
        <v>2619</v>
      </c>
      <c r="D23" s="323" t="s">
        <v>66</v>
      </c>
      <c r="E23" s="84">
        <v>40</v>
      </c>
      <c r="F23" s="85">
        <v>58.85</v>
      </c>
      <c r="G23" s="330">
        <v>2354</v>
      </c>
    </row>
    <row r="24" spans="2:7" ht="62.4" x14ac:dyDescent="0.3">
      <c r="B24" s="84">
        <v>2544</v>
      </c>
      <c r="C24" s="88" t="s">
        <v>2620</v>
      </c>
      <c r="D24" s="323" t="s">
        <v>2566</v>
      </c>
      <c r="E24" s="84">
        <v>48</v>
      </c>
      <c r="F24" s="85">
        <v>41.29</v>
      </c>
      <c r="G24" s="330">
        <v>1981.92</v>
      </c>
    </row>
    <row r="25" spans="2:7" ht="202.8" x14ac:dyDescent="0.3">
      <c r="B25" s="84">
        <v>2545</v>
      </c>
      <c r="C25" s="88" t="s">
        <v>2621</v>
      </c>
      <c r="D25" s="323" t="s">
        <v>66</v>
      </c>
      <c r="E25" s="84">
        <v>12</v>
      </c>
      <c r="F25" s="85">
        <v>37.93</v>
      </c>
      <c r="G25" s="330">
        <v>455.16</v>
      </c>
    </row>
    <row r="26" spans="2:7" ht="15.6" x14ac:dyDescent="0.3">
      <c r="B26" s="84">
        <v>2546</v>
      </c>
      <c r="C26" s="299" t="s">
        <v>2622</v>
      </c>
      <c r="D26" s="323" t="s">
        <v>2602</v>
      </c>
      <c r="E26" s="84">
        <v>60</v>
      </c>
      <c r="F26" s="85">
        <v>26.97</v>
      </c>
      <c r="G26" s="330">
        <v>1618.2</v>
      </c>
    </row>
    <row r="27" spans="2:7" ht="15.6" x14ac:dyDescent="0.3">
      <c r="B27" s="84">
        <v>2547</v>
      </c>
      <c r="C27" s="88" t="s">
        <v>2623</v>
      </c>
      <c r="D27" s="323" t="s">
        <v>66</v>
      </c>
      <c r="E27" s="84">
        <v>30</v>
      </c>
      <c r="F27" s="85">
        <v>52.62</v>
      </c>
      <c r="G27" s="330">
        <v>1578.6</v>
      </c>
    </row>
    <row r="28" spans="2:7" ht="31.2" x14ac:dyDescent="0.3">
      <c r="B28" s="84">
        <v>2548</v>
      </c>
      <c r="C28" s="88" t="s">
        <v>2624</v>
      </c>
      <c r="D28" s="323" t="s">
        <v>66</v>
      </c>
      <c r="E28" s="84">
        <v>100</v>
      </c>
      <c r="F28" s="85">
        <v>15.43</v>
      </c>
      <c r="G28" s="330">
        <v>1543</v>
      </c>
    </row>
    <row r="29" spans="2:7" ht="46.8" x14ac:dyDescent="0.3">
      <c r="B29" s="84">
        <v>2549</v>
      </c>
      <c r="C29" s="88" t="s">
        <v>2625</v>
      </c>
      <c r="D29" s="323" t="s">
        <v>2602</v>
      </c>
      <c r="E29" s="84">
        <v>40</v>
      </c>
      <c r="F29" s="85">
        <v>31.98</v>
      </c>
      <c r="G29" s="330">
        <v>1279.2</v>
      </c>
    </row>
    <row r="30" spans="2:7" ht="16.2" thickBot="1" x14ac:dyDescent="0.35">
      <c r="B30" s="320" t="s">
        <v>2071</v>
      </c>
      <c r="C30" s="321"/>
      <c r="D30" s="321"/>
      <c r="E30" s="321"/>
      <c r="F30" s="321"/>
      <c r="G30" s="322">
        <f>SUM(G3:G29)</f>
        <v>102012.28</v>
      </c>
    </row>
  </sheetData>
  <mergeCells count="30">
    <mergeCell ref="B30:F30"/>
    <mergeCell ref="G4:G5"/>
    <mergeCell ref="G7:G8"/>
    <mergeCell ref="G13:G14"/>
    <mergeCell ref="G17:G18"/>
    <mergeCell ref="B19:B20"/>
    <mergeCell ref="C19:C20"/>
    <mergeCell ref="D19:D20"/>
    <mergeCell ref="F19:F20"/>
    <mergeCell ref="G19:G20"/>
    <mergeCell ref="B13:B14"/>
    <mergeCell ref="C13:C14"/>
    <mergeCell ref="D13:D14"/>
    <mergeCell ref="E13:E14"/>
    <mergeCell ref="F13:F14"/>
    <mergeCell ref="B17:B18"/>
    <mergeCell ref="C17:C18"/>
    <mergeCell ref="D17:D18"/>
    <mergeCell ref="E17:E18"/>
    <mergeCell ref="F17:F18"/>
    <mergeCell ref="B4:B5"/>
    <mergeCell ref="C4:C5"/>
    <mergeCell ref="D4:D5"/>
    <mergeCell ref="E4:E5"/>
    <mergeCell ref="F4:F5"/>
    <mergeCell ref="B7:B8"/>
    <mergeCell ref="C7:C8"/>
    <mergeCell ref="D7:D8"/>
    <mergeCell ref="E7:E8"/>
    <mergeCell ref="F7:F8"/>
  </mergeCell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FD41-32AE-4964-9B43-DD57F902BD72}">
  <dimension ref="B2:G253"/>
  <sheetViews>
    <sheetView workbookViewId="0">
      <selection activeCell="B2" sqref="B2"/>
    </sheetView>
  </sheetViews>
  <sheetFormatPr defaultRowHeight="14.4" x14ac:dyDescent="0.3"/>
  <cols>
    <col min="3" max="3" width="75" customWidth="1"/>
    <col min="4" max="4" width="11.6640625" customWidth="1"/>
    <col min="6" max="6" width="12.88671875" customWidth="1"/>
    <col min="7" max="7" width="16" bestFit="1" customWidth="1"/>
  </cols>
  <sheetData>
    <row r="2" spans="2:7" ht="31.2" x14ac:dyDescent="0.3">
      <c r="B2" s="298" t="s">
        <v>2540</v>
      </c>
      <c r="C2" s="298" t="s">
        <v>2064</v>
      </c>
      <c r="D2" s="298" t="s">
        <v>66</v>
      </c>
      <c r="E2" s="298" t="s">
        <v>2073</v>
      </c>
      <c r="F2" s="298" t="s">
        <v>2074</v>
      </c>
      <c r="G2" s="298" t="s">
        <v>1970</v>
      </c>
    </row>
    <row r="3" spans="2:7" ht="46.8" x14ac:dyDescent="0.3">
      <c r="B3" s="84">
        <v>2550</v>
      </c>
      <c r="C3" s="88" t="s">
        <v>2628</v>
      </c>
      <c r="D3" s="84" t="s">
        <v>2282</v>
      </c>
      <c r="E3" s="296">
        <v>6000</v>
      </c>
      <c r="F3" s="85">
        <v>6</v>
      </c>
      <c r="G3" s="85">
        <v>36000</v>
      </c>
    </row>
    <row r="4" spans="2:7" ht="46.8" x14ac:dyDescent="0.3">
      <c r="B4" s="84">
        <v>2551</v>
      </c>
      <c r="C4" s="88" t="s">
        <v>2629</v>
      </c>
      <c r="D4" s="84" t="s">
        <v>2282</v>
      </c>
      <c r="E4" s="84">
        <v>180</v>
      </c>
      <c r="F4" s="85">
        <v>6.1</v>
      </c>
      <c r="G4" s="85">
        <v>1098</v>
      </c>
    </row>
    <row r="5" spans="2:7" ht="62.4" x14ac:dyDescent="0.3">
      <c r="B5" s="84">
        <v>2552</v>
      </c>
      <c r="C5" s="88" t="s">
        <v>2630</v>
      </c>
      <c r="D5" s="84" t="s">
        <v>2631</v>
      </c>
      <c r="E5" s="84">
        <v>360</v>
      </c>
      <c r="F5" s="85">
        <v>4.51</v>
      </c>
      <c r="G5" s="85">
        <v>1623.6</v>
      </c>
    </row>
    <row r="6" spans="2:7" ht="62.4" x14ac:dyDescent="0.3">
      <c r="B6" s="84">
        <v>2553</v>
      </c>
      <c r="C6" s="88" t="s">
        <v>2632</v>
      </c>
      <c r="D6" s="84" t="s">
        <v>2610</v>
      </c>
      <c r="E6" s="84">
        <v>60</v>
      </c>
      <c r="F6" s="85">
        <v>30.03</v>
      </c>
      <c r="G6" s="85">
        <v>1801.8</v>
      </c>
    </row>
    <row r="7" spans="2:7" ht="46.8" x14ac:dyDescent="0.3">
      <c r="B7" s="84">
        <v>2554</v>
      </c>
      <c r="C7" s="88" t="s">
        <v>2633</v>
      </c>
      <c r="D7" s="84" t="s">
        <v>2631</v>
      </c>
      <c r="E7" s="296">
        <v>6000</v>
      </c>
      <c r="F7" s="85">
        <v>5.45</v>
      </c>
      <c r="G7" s="85">
        <v>32700</v>
      </c>
    </row>
    <row r="8" spans="2:7" ht="31.2" x14ac:dyDescent="0.3">
      <c r="B8" s="84">
        <v>2555</v>
      </c>
      <c r="C8" s="88" t="s">
        <v>2634</v>
      </c>
      <c r="D8" s="84" t="s">
        <v>2631</v>
      </c>
      <c r="E8" s="84">
        <v>12</v>
      </c>
      <c r="F8" s="85">
        <v>12.32</v>
      </c>
      <c r="G8" s="85">
        <v>147.84</v>
      </c>
    </row>
    <row r="9" spans="2:7" ht="31.2" x14ac:dyDescent="0.3">
      <c r="B9" s="84">
        <v>2556</v>
      </c>
      <c r="C9" s="88" t="s">
        <v>2635</v>
      </c>
      <c r="D9" s="84" t="s">
        <v>2636</v>
      </c>
      <c r="E9" s="84">
        <v>300</v>
      </c>
      <c r="F9" s="85">
        <v>5.5</v>
      </c>
      <c r="G9" s="85">
        <v>1650</v>
      </c>
    </row>
    <row r="10" spans="2:7" ht="31.2" x14ac:dyDescent="0.3">
      <c r="B10" s="84">
        <v>2557</v>
      </c>
      <c r="C10" s="88" t="s">
        <v>2637</v>
      </c>
      <c r="D10" s="84" t="s">
        <v>2636</v>
      </c>
      <c r="E10" s="84">
        <v>900</v>
      </c>
      <c r="F10" s="85">
        <v>12.24</v>
      </c>
      <c r="G10" s="85">
        <v>11016</v>
      </c>
    </row>
    <row r="11" spans="2:7" ht="31.2" x14ac:dyDescent="0.3">
      <c r="B11" s="84">
        <v>2558</v>
      </c>
      <c r="C11" s="88" t="s">
        <v>2638</v>
      </c>
      <c r="D11" s="84" t="s">
        <v>24</v>
      </c>
      <c r="E11" s="84">
        <v>30</v>
      </c>
      <c r="F11" s="85">
        <v>134</v>
      </c>
      <c r="G11" s="85">
        <v>4020</v>
      </c>
    </row>
    <row r="12" spans="2:7" ht="15.6" x14ac:dyDescent="0.3">
      <c r="B12" s="84">
        <v>2559</v>
      </c>
      <c r="C12" s="88" t="s">
        <v>2639</v>
      </c>
      <c r="D12" s="84" t="s">
        <v>24</v>
      </c>
      <c r="E12" s="84">
        <v>30</v>
      </c>
      <c r="F12" s="85">
        <v>0.6</v>
      </c>
      <c r="G12" s="85">
        <v>18</v>
      </c>
    </row>
    <row r="13" spans="2:7" ht="31.2" x14ac:dyDescent="0.3">
      <c r="B13" s="84">
        <v>2560</v>
      </c>
      <c r="C13" s="88" t="s">
        <v>2640</v>
      </c>
      <c r="D13" s="84" t="s">
        <v>24</v>
      </c>
      <c r="E13" s="296">
        <v>25000</v>
      </c>
      <c r="F13" s="85">
        <v>0.65</v>
      </c>
      <c r="G13" s="85">
        <v>16250</v>
      </c>
    </row>
    <row r="14" spans="2:7" ht="31.2" x14ac:dyDescent="0.3">
      <c r="B14" s="84">
        <v>2561</v>
      </c>
      <c r="C14" s="88" t="s">
        <v>2641</v>
      </c>
      <c r="D14" s="84" t="s">
        <v>24</v>
      </c>
      <c r="E14" s="296">
        <v>1200</v>
      </c>
      <c r="F14" s="85">
        <v>0.9</v>
      </c>
      <c r="G14" s="85">
        <v>1080</v>
      </c>
    </row>
    <row r="15" spans="2:7" ht="31.2" x14ac:dyDescent="0.3">
      <c r="B15" s="84">
        <v>2562</v>
      </c>
      <c r="C15" s="88" t="s">
        <v>2642</v>
      </c>
      <c r="D15" s="84" t="s">
        <v>24</v>
      </c>
      <c r="E15" s="296">
        <v>1200</v>
      </c>
      <c r="F15" s="85">
        <v>1.55</v>
      </c>
      <c r="G15" s="85">
        <v>1860</v>
      </c>
    </row>
    <row r="16" spans="2:7" ht="31.2" x14ac:dyDescent="0.3">
      <c r="B16" s="84">
        <v>2563</v>
      </c>
      <c r="C16" s="88" t="s">
        <v>2643</v>
      </c>
      <c r="D16" s="84" t="s">
        <v>24</v>
      </c>
      <c r="E16" s="296">
        <v>1200</v>
      </c>
      <c r="F16" s="85">
        <v>2.2999999999999998</v>
      </c>
      <c r="G16" s="85">
        <v>2760</v>
      </c>
    </row>
    <row r="17" spans="2:7" ht="31.2" x14ac:dyDescent="0.3">
      <c r="B17" s="84">
        <v>2564</v>
      </c>
      <c r="C17" s="88" t="s">
        <v>2644</v>
      </c>
      <c r="D17" s="84" t="s">
        <v>24</v>
      </c>
      <c r="E17" s="84">
        <v>300</v>
      </c>
      <c r="F17" s="85">
        <v>4</v>
      </c>
      <c r="G17" s="85">
        <v>1200</v>
      </c>
    </row>
    <row r="18" spans="2:7" ht="46.8" x14ac:dyDescent="0.3">
      <c r="B18" s="84">
        <v>2565</v>
      </c>
      <c r="C18" s="88" t="s">
        <v>2645</v>
      </c>
      <c r="D18" s="84" t="s">
        <v>24</v>
      </c>
      <c r="E18" s="84">
        <v>600</v>
      </c>
      <c r="F18" s="85">
        <v>2.2000000000000002</v>
      </c>
      <c r="G18" s="85">
        <v>1320</v>
      </c>
    </row>
    <row r="19" spans="2:7" ht="62.4" x14ac:dyDescent="0.3">
      <c r="B19" s="84">
        <v>2566</v>
      </c>
      <c r="C19" s="88" t="s">
        <v>2646</v>
      </c>
      <c r="D19" s="84" t="s">
        <v>2647</v>
      </c>
      <c r="E19" s="296">
        <v>1800</v>
      </c>
      <c r="F19" s="85">
        <v>8</v>
      </c>
      <c r="G19" s="85">
        <v>14400</v>
      </c>
    </row>
    <row r="20" spans="2:7" ht="15.6" x14ac:dyDescent="0.3">
      <c r="B20" s="84">
        <v>2567</v>
      </c>
      <c r="C20" s="88" t="s">
        <v>2648</v>
      </c>
      <c r="D20" s="84" t="s">
        <v>2271</v>
      </c>
      <c r="E20" s="84">
        <v>30</v>
      </c>
      <c r="F20" s="85">
        <v>43.8</v>
      </c>
      <c r="G20" s="85">
        <v>1314</v>
      </c>
    </row>
    <row r="21" spans="2:7" ht="46.8" x14ac:dyDescent="0.3">
      <c r="B21" s="84">
        <v>2568</v>
      </c>
      <c r="C21" s="88" t="s">
        <v>2649</v>
      </c>
      <c r="D21" s="84" t="s">
        <v>24</v>
      </c>
      <c r="E21" s="84">
        <v>120</v>
      </c>
      <c r="F21" s="85">
        <v>94</v>
      </c>
      <c r="G21" s="85">
        <v>11280</v>
      </c>
    </row>
    <row r="22" spans="2:7" ht="31.2" x14ac:dyDescent="0.3">
      <c r="B22" s="84">
        <v>2569</v>
      </c>
      <c r="C22" s="88" t="s">
        <v>2650</v>
      </c>
      <c r="D22" s="84" t="s">
        <v>24</v>
      </c>
      <c r="E22" s="84">
        <v>600</v>
      </c>
      <c r="F22" s="85">
        <v>0.6</v>
      </c>
      <c r="G22" s="85">
        <v>360</v>
      </c>
    </row>
    <row r="23" spans="2:7" ht="31.2" x14ac:dyDescent="0.3">
      <c r="B23" s="84">
        <v>2570</v>
      </c>
      <c r="C23" s="88" t="s">
        <v>2651</v>
      </c>
      <c r="D23" s="84" t="s">
        <v>24</v>
      </c>
      <c r="E23" s="296">
        <v>1500</v>
      </c>
      <c r="F23" s="85">
        <v>0.6</v>
      </c>
      <c r="G23" s="85">
        <v>900</v>
      </c>
    </row>
    <row r="24" spans="2:7" ht="31.2" x14ac:dyDescent="0.3">
      <c r="B24" s="84">
        <v>2571</v>
      </c>
      <c r="C24" s="88" t="s">
        <v>2652</v>
      </c>
      <c r="D24" s="84" t="s">
        <v>24</v>
      </c>
      <c r="E24" s="296">
        <v>14000</v>
      </c>
      <c r="F24" s="85">
        <v>0.73</v>
      </c>
      <c r="G24" s="85">
        <v>10220</v>
      </c>
    </row>
    <row r="25" spans="2:7" ht="46.8" x14ac:dyDescent="0.3">
      <c r="B25" s="84">
        <v>2572</v>
      </c>
      <c r="C25" s="88" t="s">
        <v>2653</v>
      </c>
      <c r="D25" s="84" t="s">
        <v>24</v>
      </c>
      <c r="E25" s="84">
        <v>12</v>
      </c>
      <c r="F25" s="85">
        <v>1.45</v>
      </c>
      <c r="G25" s="85">
        <v>17.399999999999999</v>
      </c>
    </row>
    <row r="26" spans="2:7" ht="46.8" x14ac:dyDescent="0.3">
      <c r="B26" s="84">
        <v>2573</v>
      </c>
      <c r="C26" s="88" t="s">
        <v>2654</v>
      </c>
      <c r="D26" s="84" t="s">
        <v>24</v>
      </c>
      <c r="E26" s="84">
        <v>12</v>
      </c>
      <c r="F26" s="85">
        <v>1.9</v>
      </c>
      <c r="G26" s="85">
        <v>22.8</v>
      </c>
    </row>
    <row r="27" spans="2:7" ht="15.6" x14ac:dyDescent="0.3">
      <c r="B27" s="84">
        <v>2574</v>
      </c>
      <c r="C27" s="88" t="s">
        <v>2655</v>
      </c>
      <c r="D27" s="84" t="s">
        <v>24</v>
      </c>
      <c r="E27" s="84">
        <v>600</v>
      </c>
      <c r="F27" s="85">
        <v>0.25</v>
      </c>
      <c r="G27" s="85">
        <v>150</v>
      </c>
    </row>
    <row r="28" spans="2:7" ht="31.2" x14ac:dyDescent="0.3">
      <c r="B28" s="84">
        <v>2575</v>
      </c>
      <c r="C28" s="88" t="s">
        <v>2656</v>
      </c>
      <c r="D28" s="84" t="s">
        <v>2566</v>
      </c>
      <c r="E28" s="84">
        <v>900</v>
      </c>
      <c r="F28" s="85">
        <v>15.6</v>
      </c>
      <c r="G28" s="85">
        <v>14040</v>
      </c>
    </row>
    <row r="29" spans="2:7" ht="46.8" x14ac:dyDescent="0.3">
      <c r="B29" s="84">
        <v>2576</v>
      </c>
      <c r="C29" s="88" t="s">
        <v>2657</v>
      </c>
      <c r="D29" s="84" t="s">
        <v>24</v>
      </c>
      <c r="E29" s="84">
        <v>600</v>
      </c>
      <c r="F29" s="85">
        <v>5.6</v>
      </c>
      <c r="G29" s="85">
        <v>3360</v>
      </c>
    </row>
    <row r="30" spans="2:7" ht="31.2" x14ac:dyDescent="0.3">
      <c r="B30" s="84">
        <v>2577</v>
      </c>
      <c r="C30" s="88" t="s">
        <v>2658</v>
      </c>
      <c r="D30" s="84" t="s">
        <v>24</v>
      </c>
      <c r="E30" s="84">
        <v>600</v>
      </c>
      <c r="F30" s="85">
        <v>0.4</v>
      </c>
      <c r="G30" s="85">
        <v>240</v>
      </c>
    </row>
    <row r="31" spans="2:7" ht="46.8" x14ac:dyDescent="0.3">
      <c r="B31" s="84">
        <v>2578</v>
      </c>
      <c r="C31" s="88" t="s">
        <v>2659</v>
      </c>
      <c r="D31" s="84" t="s">
        <v>24</v>
      </c>
      <c r="E31" s="296">
        <v>1800</v>
      </c>
      <c r="F31" s="85">
        <v>3.95</v>
      </c>
      <c r="G31" s="85">
        <v>7110</v>
      </c>
    </row>
    <row r="32" spans="2:7" ht="46.8" x14ac:dyDescent="0.3">
      <c r="B32" s="84">
        <v>2579</v>
      </c>
      <c r="C32" s="88" t="s">
        <v>2660</v>
      </c>
      <c r="D32" s="84" t="s">
        <v>2271</v>
      </c>
      <c r="E32" s="296">
        <v>1200</v>
      </c>
      <c r="F32" s="85">
        <v>53.5</v>
      </c>
      <c r="G32" s="85">
        <v>64200</v>
      </c>
    </row>
    <row r="33" spans="2:7" ht="46.8" x14ac:dyDescent="0.3">
      <c r="B33" s="84">
        <v>2580</v>
      </c>
      <c r="C33" s="88" t="s">
        <v>2661</v>
      </c>
      <c r="D33" s="84" t="s">
        <v>2271</v>
      </c>
      <c r="E33" s="296">
        <v>3500</v>
      </c>
      <c r="F33" s="85">
        <v>5.0999999999999996</v>
      </c>
      <c r="G33" s="85">
        <v>17850</v>
      </c>
    </row>
    <row r="34" spans="2:7" ht="31.2" x14ac:dyDescent="0.3">
      <c r="B34" s="84">
        <v>2581</v>
      </c>
      <c r="C34" s="88" t="s">
        <v>2662</v>
      </c>
      <c r="D34" s="84" t="s">
        <v>2271</v>
      </c>
      <c r="E34" s="84">
        <v>300</v>
      </c>
      <c r="F34" s="85">
        <v>11</v>
      </c>
      <c r="G34" s="85">
        <v>3300</v>
      </c>
    </row>
    <row r="35" spans="2:7" ht="62.4" x14ac:dyDescent="0.3">
      <c r="B35" s="84">
        <v>2582</v>
      </c>
      <c r="C35" s="88" t="s">
        <v>2663</v>
      </c>
      <c r="D35" s="84" t="s">
        <v>24</v>
      </c>
      <c r="E35" s="84">
        <v>300</v>
      </c>
      <c r="F35" s="85">
        <v>1.6</v>
      </c>
      <c r="G35" s="85">
        <v>480</v>
      </c>
    </row>
    <row r="36" spans="2:7" ht="46.8" x14ac:dyDescent="0.3">
      <c r="B36" s="84">
        <v>2583</v>
      </c>
      <c r="C36" s="88" t="s">
        <v>2664</v>
      </c>
      <c r="D36" s="84" t="s">
        <v>24</v>
      </c>
      <c r="E36" s="84">
        <v>600</v>
      </c>
      <c r="F36" s="85">
        <v>1.3</v>
      </c>
      <c r="G36" s="85">
        <v>780</v>
      </c>
    </row>
    <row r="37" spans="2:7" ht="46.8" x14ac:dyDescent="0.3">
      <c r="B37" s="84">
        <v>2584</v>
      </c>
      <c r="C37" s="88" t="s">
        <v>2665</v>
      </c>
      <c r="D37" s="84" t="s">
        <v>24</v>
      </c>
      <c r="E37" s="296">
        <v>3500</v>
      </c>
      <c r="F37" s="85">
        <v>0.8</v>
      </c>
      <c r="G37" s="85">
        <v>2800</v>
      </c>
    </row>
    <row r="38" spans="2:7" ht="78" x14ac:dyDescent="0.3">
      <c r="B38" s="84">
        <v>2585</v>
      </c>
      <c r="C38" s="88" t="s">
        <v>2666</v>
      </c>
      <c r="D38" s="84" t="s">
        <v>24</v>
      </c>
      <c r="E38" s="84">
        <v>420</v>
      </c>
      <c r="F38" s="85">
        <v>68</v>
      </c>
      <c r="G38" s="85">
        <v>28560</v>
      </c>
    </row>
    <row r="39" spans="2:7" ht="31.2" x14ac:dyDescent="0.3">
      <c r="B39" s="84">
        <v>2586</v>
      </c>
      <c r="C39" s="88" t="s">
        <v>2667</v>
      </c>
      <c r="D39" s="84" t="s">
        <v>2636</v>
      </c>
      <c r="E39" s="296">
        <v>3200</v>
      </c>
      <c r="F39" s="85">
        <v>7.4</v>
      </c>
      <c r="G39" s="85">
        <v>23680</v>
      </c>
    </row>
    <row r="40" spans="2:7" ht="15.6" x14ac:dyDescent="0.3">
      <c r="B40" s="84">
        <v>2587</v>
      </c>
      <c r="C40" s="88" t="s">
        <v>2668</v>
      </c>
      <c r="D40" s="84" t="s">
        <v>2282</v>
      </c>
      <c r="E40" s="84">
        <v>120</v>
      </c>
      <c r="F40" s="85">
        <v>86</v>
      </c>
      <c r="G40" s="85">
        <v>10320</v>
      </c>
    </row>
    <row r="41" spans="2:7" ht="15.6" x14ac:dyDescent="0.3">
      <c r="B41" s="84">
        <v>2588</v>
      </c>
      <c r="C41" s="88" t="s">
        <v>2669</v>
      </c>
      <c r="D41" s="84" t="s">
        <v>2282</v>
      </c>
      <c r="E41" s="84">
        <v>120</v>
      </c>
      <c r="F41" s="85">
        <v>90.5</v>
      </c>
      <c r="G41" s="85">
        <v>10860</v>
      </c>
    </row>
    <row r="42" spans="2:7" ht="15.6" x14ac:dyDescent="0.3">
      <c r="B42" s="84">
        <v>2589</v>
      </c>
      <c r="C42" s="88" t="s">
        <v>2670</v>
      </c>
      <c r="D42" s="84" t="s">
        <v>2282</v>
      </c>
      <c r="E42" s="84">
        <v>120</v>
      </c>
      <c r="F42" s="85">
        <v>90.5</v>
      </c>
      <c r="G42" s="85">
        <v>10860</v>
      </c>
    </row>
    <row r="43" spans="2:7" ht="15.6" x14ac:dyDescent="0.3">
      <c r="B43" s="84">
        <v>2590</v>
      </c>
      <c r="C43" s="88" t="s">
        <v>2671</v>
      </c>
      <c r="D43" s="84" t="s">
        <v>2282</v>
      </c>
      <c r="E43" s="84">
        <v>120</v>
      </c>
      <c r="F43" s="85">
        <v>90.5</v>
      </c>
      <c r="G43" s="85">
        <v>10860</v>
      </c>
    </row>
    <row r="44" spans="2:7" ht="15.6" x14ac:dyDescent="0.3">
      <c r="B44" s="84">
        <v>2591</v>
      </c>
      <c r="C44" s="88" t="s">
        <v>2672</v>
      </c>
      <c r="D44" s="84" t="s">
        <v>2282</v>
      </c>
      <c r="E44" s="84">
        <v>120</v>
      </c>
      <c r="F44" s="85">
        <v>90.5</v>
      </c>
      <c r="G44" s="85">
        <v>10860</v>
      </c>
    </row>
    <row r="45" spans="2:7" ht="15.6" x14ac:dyDescent="0.3">
      <c r="B45" s="84">
        <v>2592</v>
      </c>
      <c r="C45" s="88" t="s">
        <v>2673</v>
      </c>
      <c r="D45" s="84" t="s">
        <v>2282</v>
      </c>
      <c r="E45" s="84">
        <v>120</v>
      </c>
      <c r="F45" s="85">
        <v>89.08</v>
      </c>
      <c r="G45" s="85">
        <v>10689.6</v>
      </c>
    </row>
    <row r="46" spans="2:7" ht="15.6" x14ac:dyDescent="0.3">
      <c r="B46" s="84">
        <v>2593</v>
      </c>
      <c r="C46" s="88" t="s">
        <v>2674</v>
      </c>
      <c r="D46" s="84" t="s">
        <v>2282</v>
      </c>
      <c r="E46" s="84">
        <v>120</v>
      </c>
      <c r="F46" s="85">
        <v>90.5</v>
      </c>
      <c r="G46" s="85">
        <v>10860</v>
      </c>
    </row>
    <row r="47" spans="2:7" ht="15.6" x14ac:dyDescent="0.3">
      <c r="B47" s="84">
        <v>2594</v>
      </c>
      <c r="C47" s="88" t="s">
        <v>2675</v>
      </c>
      <c r="D47" s="84" t="s">
        <v>2282</v>
      </c>
      <c r="E47" s="84">
        <v>120</v>
      </c>
      <c r="F47" s="85">
        <v>89</v>
      </c>
      <c r="G47" s="85">
        <v>10680</v>
      </c>
    </row>
    <row r="48" spans="2:7" ht="31.2" x14ac:dyDescent="0.3">
      <c r="B48" s="84">
        <v>2595</v>
      </c>
      <c r="C48" s="88" t="s">
        <v>2676</v>
      </c>
      <c r="D48" s="84" t="s">
        <v>2282</v>
      </c>
      <c r="E48" s="84">
        <v>120</v>
      </c>
      <c r="F48" s="85">
        <v>25.8</v>
      </c>
      <c r="G48" s="85">
        <v>3096</v>
      </c>
    </row>
    <row r="49" spans="2:7" ht="31.2" x14ac:dyDescent="0.3">
      <c r="B49" s="84">
        <v>2596</v>
      </c>
      <c r="C49" s="88" t="s">
        <v>2677</v>
      </c>
      <c r="D49" s="84" t="s">
        <v>2282</v>
      </c>
      <c r="E49" s="84">
        <v>120</v>
      </c>
      <c r="F49" s="85">
        <v>25.8</v>
      </c>
      <c r="G49" s="85">
        <v>3096</v>
      </c>
    </row>
    <row r="50" spans="2:7" ht="31.2" x14ac:dyDescent="0.3">
      <c r="B50" s="84">
        <v>2597</v>
      </c>
      <c r="C50" s="88" t="s">
        <v>2678</v>
      </c>
      <c r="D50" s="84" t="s">
        <v>2282</v>
      </c>
      <c r="E50" s="84">
        <v>120</v>
      </c>
      <c r="F50" s="85">
        <v>25.8</v>
      </c>
      <c r="G50" s="85">
        <v>3096</v>
      </c>
    </row>
    <row r="51" spans="2:7" ht="31.2" x14ac:dyDescent="0.3">
      <c r="B51" s="84">
        <v>2598</v>
      </c>
      <c r="C51" s="88" t="s">
        <v>2679</v>
      </c>
      <c r="D51" s="84" t="s">
        <v>2636</v>
      </c>
      <c r="E51" s="84">
        <v>120</v>
      </c>
      <c r="F51" s="85">
        <v>4.2</v>
      </c>
      <c r="G51" s="85">
        <v>504</v>
      </c>
    </row>
    <row r="52" spans="2:7" ht="31.2" x14ac:dyDescent="0.3">
      <c r="B52" s="84">
        <v>2599</v>
      </c>
      <c r="C52" s="88" t="s">
        <v>2680</v>
      </c>
      <c r="D52" s="84" t="s">
        <v>2636</v>
      </c>
      <c r="E52" s="84">
        <v>120</v>
      </c>
      <c r="F52" s="85">
        <v>4.05</v>
      </c>
      <c r="G52" s="85">
        <v>486</v>
      </c>
    </row>
    <row r="53" spans="2:7" ht="31.2" x14ac:dyDescent="0.3">
      <c r="B53" s="84">
        <v>2600</v>
      </c>
      <c r="C53" s="88" t="s">
        <v>2681</v>
      </c>
      <c r="D53" s="84" t="s">
        <v>2636</v>
      </c>
      <c r="E53" s="296">
        <v>1800</v>
      </c>
      <c r="F53" s="85">
        <v>5.95</v>
      </c>
      <c r="G53" s="85">
        <v>10710</v>
      </c>
    </row>
    <row r="54" spans="2:7" ht="46.8" x14ac:dyDescent="0.3">
      <c r="B54" s="84">
        <v>2601</v>
      </c>
      <c r="C54" s="88" t="s">
        <v>2682</v>
      </c>
      <c r="D54" s="84" t="s">
        <v>24</v>
      </c>
      <c r="E54" s="84">
        <v>300</v>
      </c>
      <c r="F54" s="85">
        <v>0.39</v>
      </c>
      <c r="G54" s="85">
        <v>117</v>
      </c>
    </row>
    <row r="55" spans="2:7" ht="31.2" x14ac:dyDescent="0.3">
      <c r="B55" s="84">
        <v>2602</v>
      </c>
      <c r="C55" s="88" t="s">
        <v>2683</v>
      </c>
      <c r="D55" s="84" t="s">
        <v>24</v>
      </c>
      <c r="E55" s="84">
        <v>300</v>
      </c>
      <c r="F55" s="85">
        <v>0.37</v>
      </c>
      <c r="G55" s="85">
        <v>111</v>
      </c>
    </row>
    <row r="56" spans="2:7" ht="46.8" x14ac:dyDescent="0.3">
      <c r="B56" s="84">
        <v>2603</v>
      </c>
      <c r="C56" s="88" t="s">
        <v>2684</v>
      </c>
      <c r="D56" s="84" t="s">
        <v>2271</v>
      </c>
      <c r="E56" s="84">
        <v>120</v>
      </c>
      <c r="F56" s="85">
        <v>9.4600000000000009</v>
      </c>
      <c r="G56" s="85">
        <v>1135.2</v>
      </c>
    </row>
    <row r="57" spans="2:7" ht="46.8" x14ac:dyDescent="0.3">
      <c r="B57" s="84">
        <v>2604</v>
      </c>
      <c r="C57" s="88" t="s">
        <v>2685</v>
      </c>
      <c r="D57" s="84" t="s">
        <v>2271</v>
      </c>
      <c r="E57" s="84">
        <v>120</v>
      </c>
      <c r="F57" s="85">
        <v>9.4600000000000009</v>
      </c>
      <c r="G57" s="85">
        <v>1135.2</v>
      </c>
    </row>
    <row r="58" spans="2:7" ht="46.8" x14ac:dyDescent="0.3">
      <c r="B58" s="84">
        <v>2605</v>
      </c>
      <c r="C58" s="88" t="s">
        <v>2686</v>
      </c>
      <c r="D58" s="84" t="s">
        <v>2271</v>
      </c>
      <c r="E58" s="84">
        <v>60</v>
      </c>
      <c r="F58" s="85">
        <v>10.7</v>
      </c>
      <c r="G58" s="85">
        <v>642</v>
      </c>
    </row>
    <row r="59" spans="2:7" ht="31.2" x14ac:dyDescent="0.3">
      <c r="B59" s="84">
        <v>2606</v>
      </c>
      <c r="C59" s="88" t="s">
        <v>2687</v>
      </c>
      <c r="D59" s="84" t="s">
        <v>24</v>
      </c>
      <c r="E59" s="296">
        <v>6000</v>
      </c>
      <c r="F59" s="85">
        <v>0.33</v>
      </c>
      <c r="G59" s="85">
        <v>1980</v>
      </c>
    </row>
    <row r="60" spans="2:7" ht="31.2" x14ac:dyDescent="0.3">
      <c r="B60" s="84">
        <v>2607</v>
      </c>
      <c r="C60" s="88" t="s">
        <v>2688</v>
      </c>
      <c r="D60" s="84" t="s">
        <v>2566</v>
      </c>
      <c r="E60" s="84">
        <v>120</v>
      </c>
      <c r="F60" s="85">
        <v>37.770000000000003</v>
      </c>
      <c r="G60" s="85">
        <v>4532.3999999999996</v>
      </c>
    </row>
    <row r="61" spans="2:7" ht="31.2" x14ac:dyDescent="0.3">
      <c r="B61" s="84">
        <v>2608</v>
      </c>
      <c r="C61" s="88" t="s">
        <v>2689</v>
      </c>
      <c r="D61" s="84" t="s">
        <v>24</v>
      </c>
      <c r="E61" s="296">
        <v>12000</v>
      </c>
      <c r="F61" s="85">
        <v>3.24</v>
      </c>
      <c r="G61" s="85">
        <v>38880</v>
      </c>
    </row>
    <row r="62" spans="2:7" ht="31.2" x14ac:dyDescent="0.3">
      <c r="B62" s="84">
        <v>2609</v>
      </c>
      <c r="C62" s="88" t="s">
        <v>2690</v>
      </c>
      <c r="D62" s="84" t="s">
        <v>24</v>
      </c>
      <c r="E62" s="84">
        <v>30</v>
      </c>
      <c r="F62" s="85">
        <v>252.29</v>
      </c>
      <c r="G62" s="85">
        <v>7568.7</v>
      </c>
    </row>
    <row r="63" spans="2:7" ht="46.8" x14ac:dyDescent="0.3">
      <c r="B63" s="84">
        <v>2610</v>
      </c>
      <c r="C63" s="88" t="s">
        <v>2691</v>
      </c>
      <c r="D63" s="84" t="s">
        <v>2282</v>
      </c>
      <c r="E63" s="84">
        <v>30</v>
      </c>
      <c r="F63" s="85">
        <v>25.01</v>
      </c>
      <c r="G63" s="85">
        <v>750.3</v>
      </c>
    </row>
    <row r="64" spans="2:7" ht="46.8" x14ac:dyDescent="0.3">
      <c r="B64" s="84">
        <v>2611</v>
      </c>
      <c r="C64" s="88" t="s">
        <v>2692</v>
      </c>
      <c r="D64" s="84" t="s">
        <v>2282</v>
      </c>
      <c r="E64" s="84">
        <v>90</v>
      </c>
      <c r="F64" s="85">
        <v>23.45</v>
      </c>
      <c r="G64" s="85">
        <v>2110.5</v>
      </c>
    </row>
    <row r="65" spans="2:7" ht="46.8" x14ac:dyDescent="0.3">
      <c r="B65" s="84">
        <v>2612</v>
      </c>
      <c r="C65" s="88" t="s">
        <v>2693</v>
      </c>
      <c r="D65" s="84" t="s">
        <v>2282</v>
      </c>
      <c r="E65" s="84">
        <v>300</v>
      </c>
      <c r="F65" s="85">
        <v>23.01</v>
      </c>
      <c r="G65" s="85">
        <v>6903</v>
      </c>
    </row>
    <row r="66" spans="2:7" ht="31.2" x14ac:dyDescent="0.3">
      <c r="B66" s="84">
        <v>2613</v>
      </c>
      <c r="C66" s="88" t="s">
        <v>2694</v>
      </c>
      <c r="D66" s="84" t="s">
        <v>24</v>
      </c>
      <c r="E66" s="296">
        <v>1200</v>
      </c>
      <c r="F66" s="85">
        <v>8.4499999999999993</v>
      </c>
      <c r="G66" s="85">
        <v>10140</v>
      </c>
    </row>
    <row r="67" spans="2:7" ht="31.2" x14ac:dyDescent="0.3">
      <c r="B67" s="84">
        <v>2614</v>
      </c>
      <c r="C67" s="88" t="s">
        <v>2695</v>
      </c>
      <c r="D67" s="84" t="s">
        <v>2566</v>
      </c>
      <c r="E67" s="84">
        <v>12</v>
      </c>
      <c r="F67" s="85">
        <v>89.99</v>
      </c>
      <c r="G67" s="85">
        <v>1079.8800000000001</v>
      </c>
    </row>
    <row r="68" spans="2:7" ht="31.2" x14ac:dyDescent="0.3">
      <c r="B68" s="84">
        <v>2615</v>
      </c>
      <c r="C68" s="88" t="s">
        <v>2696</v>
      </c>
      <c r="D68" s="84" t="s">
        <v>2697</v>
      </c>
      <c r="E68" s="296">
        <v>6000</v>
      </c>
      <c r="F68" s="85">
        <v>1.19</v>
      </c>
      <c r="G68" s="85">
        <v>7140</v>
      </c>
    </row>
    <row r="69" spans="2:7" ht="31.2" x14ac:dyDescent="0.3">
      <c r="B69" s="84">
        <v>2616</v>
      </c>
      <c r="C69" s="88" t="s">
        <v>2698</v>
      </c>
      <c r="D69" s="84" t="s">
        <v>2697</v>
      </c>
      <c r="E69" s="296">
        <v>6000</v>
      </c>
      <c r="F69" s="85">
        <v>1.18</v>
      </c>
      <c r="G69" s="85">
        <v>7080</v>
      </c>
    </row>
    <row r="70" spans="2:7" ht="46.8" x14ac:dyDescent="0.3">
      <c r="B70" s="84">
        <v>2617</v>
      </c>
      <c r="C70" s="88" t="s">
        <v>2699</v>
      </c>
      <c r="D70" s="84" t="s">
        <v>2282</v>
      </c>
      <c r="E70" s="296">
        <v>1200</v>
      </c>
      <c r="F70" s="85">
        <v>19</v>
      </c>
      <c r="G70" s="85">
        <v>22800</v>
      </c>
    </row>
    <row r="71" spans="2:7" ht="46.8" x14ac:dyDescent="0.3">
      <c r="B71" s="84">
        <v>2618</v>
      </c>
      <c r="C71" s="88" t="s">
        <v>2700</v>
      </c>
      <c r="D71" s="84" t="s">
        <v>2282</v>
      </c>
      <c r="E71" s="296">
        <v>3600</v>
      </c>
      <c r="F71" s="85">
        <v>19.64</v>
      </c>
      <c r="G71" s="85">
        <v>70704</v>
      </c>
    </row>
    <row r="72" spans="2:7" ht="140.4" x14ac:dyDescent="0.3">
      <c r="B72" s="84">
        <v>2619</v>
      </c>
      <c r="C72" s="88" t="s">
        <v>2701</v>
      </c>
      <c r="D72" s="84" t="s">
        <v>24</v>
      </c>
      <c r="E72" s="84">
        <v>120</v>
      </c>
      <c r="F72" s="85">
        <v>6.8</v>
      </c>
      <c r="G72" s="85">
        <v>816</v>
      </c>
    </row>
    <row r="73" spans="2:7" ht="140.4" x14ac:dyDescent="0.3">
      <c r="B73" s="84">
        <v>2620</v>
      </c>
      <c r="C73" s="88" t="s">
        <v>2702</v>
      </c>
      <c r="D73" s="84" t="s">
        <v>24</v>
      </c>
      <c r="E73" s="84">
        <v>120</v>
      </c>
      <c r="F73" s="85">
        <v>6.8</v>
      </c>
      <c r="G73" s="85">
        <v>816</v>
      </c>
    </row>
    <row r="74" spans="2:7" ht="31.2" x14ac:dyDescent="0.3">
      <c r="B74" s="84">
        <v>2621</v>
      </c>
      <c r="C74" s="88" t="s">
        <v>2703</v>
      </c>
      <c r="D74" s="84" t="s">
        <v>24</v>
      </c>
      <c r="E74" s="296">
        <v>6000</v>
      </c>
      <c r="F74" s="85">
        <v>0.47</v>
      </c>
      <c r="G74" s="85">
        <v>2820</v>
      </c>
    </row>
    <row r="75" spans="2:7" ht="31.2" x14ac:dyDescent="0.3">
      <c r="B75" s="84">
        <v>2622</v>
      </c>
      <c r="C75" s="88" t="s">
        <v>2704</v>
      </c>
      <c r="D75" s="84" t="s">
        <v>24</v>
      </c>
      <c r="E75" s="84">
        <v>210</v>
      </c>
      <c r="F75" s="85">
        <v>7.62</v>
      </c>
      <c r="G75" s="85">
        <v>1600.2</v>
      </c>
    </row>
    <row r="76" spans="2:7" ht="31.2" x14ac:dyDescent="0.3">
      <c r="B76" s="84">
        <v>2623</v>
      </c>
      <c r="C76" s="88" t="s">
        <v>2705</v>
      </c>
      <c r="D76" s="84" t="s">
        <v>24</v>
      </c>
      <c r="E76" s="84">
        <v>210</v>
      </c>
      <c r="F76" s="85">
        <v>7.16</v>
      </c>
      <c r="G76" s="85">
        <v>1503.6</v>
      </c>
    </row>
    <row r="77" spans="2:7" ht="46.8" x14ac:dyDescent="0.3">
      <c r="B77" s="84">
        <v>2624</v>
      </c>
      <c r="C77" s="88" t="s">
        <v>2706</v>
      </c>
      <c r="D77" s="84" t="s">
        <v>2707</v>
      </c>
      <c r="E77" s="84">
        <v>30</v>
      </c>
      <c r="F77" s="85">
        <v>7.86</v>
      </c>
      <c r="G77" s="85">
        <v>235.8</v>
      </c>
    </row>
    <row r="78" spans="2:7" ht="46.8" x14ac:dyDescent="0.3">
      <c r="B78" s="84">
        <v>2625</v>
      </c>
      <c r="C78" s="88" t="s">
        <v>2708</v>
      </c>
      <c r="D78" s="84" t="s">
        <v>2707</v>
      </c>
      <c r="E78" s="84">
        <v>30</v>
      </c>
      <c r="F78" s="85">
        <v>7.25</v>
      </c>
      <c r="G78" s="85">
        <v>217.5</v>
      </c>
    </row>
    <row r="79" spans="2:7" ht="46.8" x14ac:dyDescent="0.3">
      <c r="B79" s="84">
        <v>2626</v>
      </c>
      <c r="C79" s="88" t="s">
        <v>2709</v>
      </c>
      <c r="D79" s="84" t="s">
        <v>24</v>
      </c>
      <c r="E79" s="84">
        <v>60</v>
      </c>
      <c r="F79" s="85">
        <v>3.59</v>
      </c>
      <c r="G79" s="85">
        <v>215.4</v>
      </c>
    </row>
    <row r="80" spans="2:7" ht="15.6" x14ac:dyDescent="0.3">
      <c r="B80" s="84">
        <v>2627</v>
      </c>
      <c r="C80" s="88" t="s">
        <v>2710</v>
      </c>
      <c r="D80" s="84" t="s">
        <v>2636</v>
      </c>
      <c r="E80" s="84">
        <v>30</v>
      </c>
      <c r="F80" s="85">
        <v>61.93</v>
      </c>
      <c r="G80" s="85">
        <v>1857.9</v>
      </c>
    </row>
    <row r="81" spans="2:7" ht="46.8" x14ac:dyDescent="0.3">
      <c r="B81" s="84">
        <v>2628</v>
      </c>
      <c r="C81" s="88" t="s">
        <v>2711</v>
      </c>
      <c r="D81" s="84" t="s">
        <v>2636</v>
      </c>
      <c r="E81" s="84">
        <v>30</v>
      </c>
      <c r="F81" s="85">
        <v>92.4</v>
      </c>
      <c r="G81" s="85">
        <v>2772</v>
      </c>
    </row>
    <row r="82" spans="2:7" ht="31.2" x14ac:dyDescent="0.3">
      <c r="B82" s="84">
        <v>2629</v>
      </c>
      <c r="C82" s="88" t="s">
        <v>2712</v>
      </c>
      <c r="D82" s="84" t="s">
        <v>24</v>
      </c>
      <c r="E82" s="84">
        <v>600</v>
      </c>
      <c r="F82" s="85">
        <v>0.86</v>
      </c>
      <c r="G82" s="85">
        <v>516</v>
      </c>
    </row>
    <row r="83" spans="2:7" ht="31.2" x14ac:dyDescent="0.3">
      <c r="B83" s="84">
        <v>2630</v>
      </c>
      <c r="C83" s="88" t="s">
        <v>2713</v>
      </c>
      <c r="D83" s="84" t="s">
        <v>24</v>
      </c>
      <c r="E83" s="84">
        <v>600</v>
      </c>
      <c r="F83" s="85">
        <v>0.75</v>
      </c>
      <c r="G83" s="85">
        <v>450</v>
      </c>
    </row>
    <row r="84" spans="2:7" ht="62.4" x14ac:dyDescent="0.3">
      <c r="B84" s="84">
        <v>2631</v>
      </c>
      <c r="C84" s="88" t="s">
        <v>2714</v>
      </c>
      <c r="D84" s="84" t="s">
        <v>2282</v>
      </c>
      <c r="E84" s="84">
        <v>300</v>
      </c>
      <c r="F84" s="85">
        <v>27.49</v>
      </c>
      <c r="G84" s="85">
        <v>8247</v>
      </c>
    </row>
    <row r="85" spans="2:7" ht="31.2" x14ac:dyDescent="0.3">
      <c r="B85" s="84">
        <v>2632</v>
      </c>
      <c r="C85" s="88" t="s">
        <v>2715</v>
      </c>
      <c r="D85" s="84" t="s">
        <v>24</v>
      </c>
      <c r="E85" s="296">
        <v>42000</v>
      </c>
      <c r="F85" s="85">
        <v>0.28000000000000003</v>
      </c>
      <c r="G85" s="85">
        <v>11760</v>
      </c>
    </row>
    <row r="86" spans="2:7" ht="31.2" x14ac:dyDescent="0.3">
      <c r="B86" s="84">
        <v>2633</v>
      </c>
      <c r="C86" s="88" t="s">
        <v>2716</v>
      </c>
      <c r="D86" s="84" t="s">
        <v>24</v>
      </c>
      <c r="E86" s="296">
        <v>42000</v>
      </c>
      <c r="F86" s="85">
        <v>0.18</v>
      </c>
      <c r="G86" s="85">
        <v>7560</v>
      </c>
    </row>
    <row r="87" spans="2:7" ht="31.2" x14ac:dyDescent="0.3">
      <c r="B87" s="84">
        <v>2634</v>
      </c>
      <c r="C87" s="88" t="s">
        <v>2717</v>
      </c>
      <c r="D87" s="84" t="s">
        <v>24</v>
      </c>
      <c r="E87" s="84">
        <v>300</v>
      </c>
      <c r="F87" s="85">
        <v>1.29</v>
      </c>
      <c r="G87" s="85">
        <v>387</v>
      </c>
    </row>
    <row r="88" spans="2:7" ht="46.8" x14ac:dyDescent="0.3">
      <c r="B88" s="84">
        <v>2635</v>
      </c>
      <c r="C88" s="88" t="s">
        <v>2718</v>
      </c>
      <c r="D88" s="84" t="s">
        <v>24</v>
      </c>
      <c r="E88" s="296">
        <v>45000</v>
      </c>
      <c r="F88" s="85">
        <v>0.21</v>
      </c>
      <c r="G88" s="85">
        <v>9450</v>
      </c>
    </row>
    <row r="89" spans="2:7" ht="31.2" x14ac:dyDescent="0.3">
      <c r="B89" s="84">
        <v>2636</v>
      </c>
      <c r="C89" s="88" t="s">
        <v>2719</v>
      </c>
      <c r="D89" s="84" t="s">
        <v>24</v>
      </c>
      <c r="E89" s="84">
        <v>300</v>
      </c>
      <c r="F89" s="85">
        <v>0.75</v>
      </c>
      <c r="G89" s="85">
        <v>225</v>
      </c>
    </row>
    <row r="90" spans="2:7" ht="31.2" x14ac:dyDescent="0.3">
      <c r="B90" s="84">
        <v>2637</v>
      </c>
      <c r="C90" s="88" t="s">
        <v>2720</v>
      </c>
      <c r="D90" s="84" t="s">
        <v>24</v>
      </c>
      <c r="E90" s="84">
        <v>300</v>
      </c>
      <c r="F90" s="85">
        <v>0.8</v>
      </c>
      <c r="G90" s="85">
        <v>240</v>
      </c>
    </row>
    <row r="91" spans="2:7" ht="31.2" x14ac:dyDescent="0.3">
      <c r="B91" s="84">
        <v>2638</v>
      </c>
      <c r="C91" s="88" t="s">
        <v>2721</v>
      </c>
      <c r="D91" s="84" t="s">
        <v>24</v>
      </c>
      <c r="E91" s="84">
        <v>300</v>
      </c>
      <c r="F91" s="85">
        <v>0.6</v>
      </c>
      <c r="G91" s="85">
        <v>180</v>
      </c>
    </row>
    <row r="92" spans="2:7" ht="31.2" x14ac:dyDescent="0.3">
      <c r="B92" s="84">
        <v>2639</v>
      </c>
      <c r="C92" s="88" t="s">
        <v>2722</v>
      </c>
      <c r="D92" s="84" t="s">
        <v>24</v>
      </c>
      <c r="E92" s="84">
        <v>300</v>
      </c>
      <c r="F92" s="85">
        <v>0.56999999999999995</v>
      </c>
      <c r="G92" s="85">
        <v>171</v>
      </c>
    </row>
    <row r="93" spans="2:7" ht="31.2" x14ac:dyDescent="0.3">
      <c r="B93" s="84">
        <v>2640</v>
      </c>
      <c r="C93" s="88" t="s">
        <v>2723</v>
      </c>
      <c r="D93" s="84" t="s">
        <v>24</v>
      </c>
      <c r="E93" s="84">
        <v>300</v>
      </c>
      <c r="F93" s="85">
        <v>0.5</v>
      </c>
      <c r="G93" s="85">
        <v>150</v>
      </c>
    </row>
    <row r="94" spans="2:7" ht="31.2" x14ac:dyDescent="0.3">
      <c r="B94" s="84">
        <v>2641</v>
      </c>
      <c r="C94" s="88" t="s">
        <v>2724</v>
      </c>
      <c r="D94" s="84" t="s">
        <v>24</v>
      </c>
      <c r="E94" s="84">
        <v>300</v>
      </c>
      <c r="F94" s="85">
        <v>0.56000000000000005</v>
      </c>
      <c r="G94" s="85">
        <v>168</v>
      </c>
    </row>
    <row r="95" spans="2:7" ht="31.2" x14ac:dyDescent="0.3">
      <c r="B95" s="84">
        <v>2642</v>
      </c>
      <c r="C95" s="88" t="s">
        <v>2725</v>
      </c>
      <c r="D95" s="84" t="s">
        <v>24</v>
      </c>
      <c r="E95" s="84">
        <v>300</v>
      </c>
      <c r="F95" s="85">
        <v>3.1</v>
      </c>
      <c r="G95" s="85">
        <v>930</v>
      </c>
    </row>
    <row r="96" spans="2:7" ht="31.2" x14ac:dyDescent="0.3">
      <c r="B96" s="84">
        <v>2643</v>
      </c>
      <c r="C96" s="88" t="s">
        <v>2726</v>
      </c>
      <c r="D96" s="84" t="s">
        <v>24</v>
      </c>
      <c r="E96" s="84">
        <v>300</v>
      </c>
      <c r="F96" s="85">
        <v>2.6</v>
      </c>
      <c r="G96" s="85">
        <v>780</v>
      </c>
    </row>
    <row r="97" spans="2:7" ht="31.2" x14ac:dyDescent="0.3">
      <c r="B97" s="84">
        <v>2644</v>
      </c>
      <c r="C97" s="88" t="s">
        <v>2727</v>
      </c>
      <c r="D97" s="84" t="s">
        <v>24</v>
      </c>
      <c r="E97" s="84">
        <v>420</v>
      </c>
      <c r="F97" s="85">
        <v>2.2999999999999998</v>
      </c>
      <c r="G97" s="85">
        <v>966</v>
      </c>
    </row>
    <row r="98" spans="2:7" ht="31.2" x14ac:dyDescent="0.3">
      <c r="B98" s="84">
        <v>2645</v>
      </c>
      <c r="C98" s="88" t="s">
        <v>2728</v>
      </c>
      <c r="D98" s="84" t="s">
        <v>24</v>
      </c>
      <c r="E98" s="84">
        <v>360</v>
      </c>
      <c r="F98" s="85">
        <v>2.11</v>
      </c>
      <c r="G98" s="85">
        <v>759.6</v>
      </c>
    </row>
    <row r="99" spans="2:7" ht="31.2" x14ac:dyDescent="0.3">
      <c r="B99" s="84">
        <v>2646</v>
      </c>
      <c r="C99" s="88" t="s">
        <v>2729</v>
      </c>
      <c r="D99" s="84" t="s">
        <v>24</v>
      </c>
      <c r="E99" s="84">
        <v>480</v>
      </c>
      <c r="F99" s="85">
        <v>2.19</v>
      </c>
      <c r="G99" s="85">
        <v>1051.2</v>
      </c>
    </row>
    <row r="100" spans="2:7" ht="31.2" x14ac:dyDescent="0.3">
      <c r="B100" s="84">
        <v>2647</v>
      </c>
      <c r="C100" s="88" t="s">
        <v>2730</v>
      </c>
      <c r="D100" s="84" t="s">
        <v>24</v>
      </c>
      <c r="E100" s="84">
        <v>480</v>
      </c>
      <c r="F100" s="85">
        <v>2.2000000000000002</v>
      </c>
      <c r="G100" s="85">
        <v>1056</v>
      </c>
    </row>
    <row r="101" spans="2:7" ht="31.2" x14ac:dyDescent="0.3">
      <c r="B101" s="84">
        <v>2648</v>
      </c>
      <c r="C101" s="88" t="s">
        <v>2731</v>
      </c>
      <c r="D101" s="84" t="s">
        <v>24</v>
      </c>
      <c r="E101" s="84">
        <v>300</v>
      </c>
      <c r="F101" s="85">
        <v>2.37</v>
      </c>
      <c r="G101" s="85">
        <v>711</v>
      </c>
    </row>
    <row r="102" spans="2:7" ht="31.2" x14ac:dyDescent="0.3">
      <c r="B102" s="84">
        <v>2649</v>
      </c>
      <c r="C102" s="88" t="s">
        <v>2732</v>
      </c>
      <c r="D102" s="84" t="s">
        <v>24</v>
      </c>
      <c r="E102" s="84">
        <v>300</v>
      </c>
      <c r="F102" s="85">
        <v>2.4</v>
      </c>
      <c r="G102" s="85">
        <v>720</v>
      </c>
    </row>
    <row r="103" spans="2:7" ht="31.2" x14ac:dyDescent="0.3">
      <c r="B103" s="84">
        <v>2650</v>
      </c>
      <c r="C103" s="88" t="s">
        <v>2733</v>
      </c>
      <c r="D103" s="84" t="s">
        <v>24</v>
      </c>
      <c r="E103" s="84">
        <v>240</v>
      </c>
      <c r="F103" s="85">
        <v>2.54</v>
      </c>
      <c r="G103" s="85">
        <v>609.6</v>
      </c>
    </row>
    <row r="104" spans="2:7" ht="31.2" x14ac:dyDescent="0.3">
      <c r="B104" s="84">
        <v>2651</v>
      </c>
      <c r="C104" s="88" t="s">
        <v>2734</v>
      </c>
      <c r="D104" s="84" t="s">
        <v>24</v>
      </c>
      <c r="E104" s="84">
        <v>30</v>
      </c>
      <c r="F104" s="85">
        <v>2.5</v>
      </c>
      <c r="G104" s="85">
        <v>75</v>
      </c>
    </row>
    <row r="105" spans="2:7" ht="31.2" x14ac:dyDescent="0.3">
      <c r="B105" s="84">
        <v>2652</v>
      </c>
      <c r="C105" s="88" t="s">
        <v>2735</v>
      </c>
      <c r="D105" s="84" t="s">
        <v>24</v>
      </c>
      <c r="E105" s="84">
        <v>30</v>
      </c>
      <c r="F105" s="85">
        <v>2.5299999999999998</v>
      </c>
      <c r="G105" s="85">
        <v>75.900000000000006</v>
      </c>
    </row>
    <row r="106" spans="2:7" ht="31.2" x14ac:dyDescent="0.3">
      <c r="B106" s="84">
        <v>2653</v>
      </c>
      <c r="C106" s="88" t="s">
        <v>2736</v>
      </c>
      <c r="D106" s="84" t="s">
        <v>24</v>
      </c>
      <c r="E106" s="84">
        <v>30</v>
      </c>
      <c r="F106" s="85">
        <v>3.38</v>
      </c>
      <c r="G106" s="85">
        <v>101.4</v>
      </c>
    </row>
    <row r="107" spans="2:7" ht="31.2" x14ac:dyDescent="0.3">
      <c r="B107" s="84">
        <v>2654</v>
      </c>
      <c r="C107" s="88" t="s">
        <v>2737</v>
      </c>
      <c r="D107" s="84" t="s">
        <v>24</v>
      </c>
      <c r="E107" s="84">
        <v>30</v>
      </c>
      <c r="F107" s="85">
        <v>3.09</v>
      </c>
      <c r="G107" s="85">
        <v>92.7</v>
      </c>
    </row>
    <row r="108" spans="2:7" ht="31.2" x14ac:dyDescent="0.3">
      <c r="B108" s="84">
        <v>2655</v>
      </c>
      <c r="C108" s="88" t="s">
        <v>2738</v>
      </c>
      <c r="D108" s="84" t="s">
        <v>24</v>
      </c>
      <c r="E108" s="84">
        <v>30</v>
      </c>
      <c r="F108" s="85">
        <v>3.01</v>
      </c>
      <c r="G108" s="85">
        <v>90.3</v>
      </c>
    </row>
    <row r="109" spans="2:7" ht="31.2" x14ac:dyDescent="0.3">
      <c r="B109" s="84">
        <v>2656</v>
      </c>
      <c r="C109" s="88" t="s">
        <v>2739</v>
      </c>
      <c r="D109" s="84" t="s">
        <v>24</v>
      </c>
      <c r="E109" s="84">
        <v>60</v>
      </c>
      <c r="F109" s="85">
        <v>3.1</v>
      </c>
      <c r="G109" s="85">
        <v>186</v>
      </c>
    </row>
    <row r="110" spans="2:7" ht="31.2" x14ac:dyDescent="0.3">
      <c r="B110" s="84">
        <v>2657</v>
      </c>
      <c r="C110" s="88" t="s">
        <v>2740</v>
      </c>
      <c r="D110" s="84" t="s">
        <v>24</v>
      </c>
      <c r="E110" s="84">
        <v>60</v>
      </c>
      <c r="F110" s="85">
        <v>3.26</v>
      </c>
      <c r="G110" s="85">
        <v>195.6</v>
      </c>
    </row>
    <row r="111" spans="2:7" ht="31.2" x14ac:dyDescent="0.3">
      <c r="B111" s="84">
        <v>2658</v>
      </c>
      <c r="C111" s="88" t="s">
        <v>2741</v>
      </c>
      <c r="D111" s="84" t="s">
        <v>24</v>
      </c>
      <c r="E111" s="84">
        <v>60</v>
      </c>
      <c r="F111" s="85">
        <v>3.01</v>
      </c>
      <c r="G111" s="85">
        <v>180.6</v>
      </c>
    </row>
    <row r="112" spans="2:7" ht="31.2" x14ac:dyDescent="0.3">
      <c r="B112" s="84">
        <v>2659</v>
      </c>
      <c r="C112" s="88" t="s">
        <v>2742</v>
      </c>
      <c r="D112" s="84" t="s">
        <v>24</v>
      </c>
      <c r="E112" s="84">
        <v>60</v>
      </c>
      <c r="F112" s="85">
        <v>3.6</v>
      </c>
      <c r="G112" s="85">
        <v>216</v>
      </c>
    </row>
    <row r="113" spans="2:7" ht="31.2" x14ac:dyDescent="0.3">
      <c r="B113" s="84">
        <v>2660</v>
      </c>
      <c r="C113" s="88" t="s">
        <v>2743</v>
      </c>
      <c r="D113" s="84" t="s">
        <v>24</v>
      </c>
      <c r="E113" s="84">
        <v>300</v>
      </c>
      <c r="F113" s="85">
        <v>0.63</v>
      </c>
      <c r="G113" s="85">
        <v>189</v>
      </c>
    </row>
    <row r="114" spans="2:7" ht="31.2" x14ac:dyDescent="0.3">
      <c r="B114" s="84">
        <v>2661</v>
      </c>
      <c r="C114" s="88" t="s">
        <v>2744</v>
      </c>
      <c r="D114" s="84" t="s">
        <v>24</v>
      </c>
      <c r="E114" s="296">
        <v>1200</v>
      </c>
      <c r="F114" s="85">
        <v>0.51</v>
      </c>
      <c r="G114" s="85">
        <v>612</v>
      </c>
    </row>
    <row r="115" spans="2:7" ht="31.2" x14ac:dyDescent="0.3">
      <c r="B115" s="84">
        <v>2662</v>
      </c>
      <c r="C115" s="88" t="s">
        <v>2745</v>
      </c>
      <c r="D115" s="84" t="s">
        <v>24</v>
      </c>
      <c r="E115" s="84">
        <v>300</v>
      </c>
      <c r="F115" s="85">
        <v>0.49</v>
      </c>
      <c r="G115" s="85">
        <v>147</v>
      </c>
    </row>
    <row r="116" spans="2:7" ht="31.2" x14ac:dyDescent="0.3">
      <c r="B116" s="84">
        <v>2663</v>
      </c>
      <c r="C116" s="88" t="s">
        <v>2746</v>
      </c>
      <c r="D116" s="84" t="s">
        <v>24</v>
      </c>
      <c r="E116" s="84">
        <v>300</v>
      </c>
      <c r="F116" s="85">
        <v>0.69</v>
      </c>
      <c r="G116" s="85">
        <v>207</v>
      </c>
    </row>
    <row r="117" spans="2:7" ht="31.2" x14ac:dyDescent="0.3">
      <c r="B117" s="84">
        <v>2664</v>
      </c>
      <c r="C117" s="88" t="s">
        <v>2747</v>
      </c>
      <c r="D117" s="84" t="s">
        <v>24</v>
      </c>
      <c r="E117" s="84">
        <v>300</v>
      </c>
      <c r="F117" s="85">
        <v>0.56000000000000005</v>
      </c>
      <c r="G117" s="85">
        <v>168</v>
      </c>
    </row>
    <row r="118" spans="2:7" ht="31.2" x14ac:dyDescent="0.3">
      <c r="B118" s="84">
        <v>2665</v>
      </c>
      <c r="C118" s="88" t="s">
        <v>2748</v>
      </c>
      <c r="D118" s="84" t="s">
        <v>24</v>
      </c>
      <c r="E118" s="296">
        <v>1200</v>
      </c>
      <c r="F118" s="85">
        <v>0.42</v>
      </c>
      <c r="G118" s="85">
        <v>504</v>
      </c>
    </row>
    <row r="119" spans="2:7" ht="31.2" x14ac:dyDescent="0.3">
      <c r="B119" s="84">
        <v>2666</v>
      </c>
      <c r="C119" s="88" t="s">
        <v>2749</v>
      </c>
      <c r="D119" s="84" t="s">
        <v>24</v>
      </c>
      <c r="E119" s="296">
        <v>9300</v>
      </c>
      <c r="F119" s="85">
        <v>0.44</v>
      </c>
      <c r="G119" s="85">
        <v>4092</v>
      </c>
    </row>
    <row r="120" spans="2:7" ht="31.2" x14ac:dyDescent="0.3">
      <c r="B120" s="84">
        <v>2667</v>
      </c>
      <c r="C120" s="88" t="s">
        <v>2750</v>
      </c>
      <c r="D120" s="84" t="s">
        <v>24</v>
      </c>
      <c r="E120" s="84">
        <v>60</v>
      </c>
      <c r="F120" s="85">
        <v>0.59</v>
      </c>
      <c r="G120" s="85">
        <v>35.4</v>
      </c>
    </row>
    <row r="121" spans="2:7" ht="46.8" x14ac:dyDescent="0.3">
      <c r="B121" s="84">
        <v>2668</v>
      </c>
      <c r="C121" s="88" t="s">
        <v>2751</v>
      </c>
      <c r="D121" s="84" t="s">
        <v>24</v>
      </c>
      <c r="E121" s="84">
        <v>120</v>
      </c>
      <c r="F121" s="85">
        <v>9.5500000000000007</v>
      </c>
      <c r="G121" s="85">
        <v>1146</v>
      </c>
    </row>
    <row r="122" spans="2:7" ht="31.2" x14ac:dyDescent="0.3">
      <c r="B122" s="84">
        <v>2669</v>
      </c>
      <c r="C122" s="88" t="s">
        <v>2752</v>
      </c>
      <c r="D122" s="84" t="s">
        <v>24</v>
      </c>
      <c r="E122" s="296">
        <v>12000</v>
      </c>
      <c r="F122" s="85">
        <v>0.66</v>
      </c>
      <c r="G122" s="85">
        <v>7920</v>
      </c>
    </row>
    <row r="123" spans="2:7" ht="31.2" x14ac:dyDescent="0.3">
      <c r="B123" s="84">
        <v>2670</v>
      </c>
      <c r="C123" s="88" t="s">
        <v>2753</v>
      </c>
      <c r="D123" s="84" t="s">
        <v>24</v>
      </c>
      <c r="E123" s="296">
        <v>12000</v>
      </c>
      <c r="F123" s="85">
        <v>2.81</v>
      </c>
      <c r="G123" s="85">
        <v>33720</v>
      </c>
    </row>
    <row r="124" spans="2:7" ht="31.2" x14ac:dyDescent="0.3">
      <c r="B124" s="84">
        <v>2671</v>
      </c>
      <c r="C124" s="88" t="s">
        <v>2754</v>
      </c>
      <c r="D124" s="84" t="s">
        <v>24</v>
      </c>
      <c r="E124" s="84">
        <v>600</v>
      </c>
      <c r="F124" s="85">
        <v>12.34</v>
      </c>
      <c r="G124" s="85">
        <v>7404</v>
      </c>
    </row>
    <row r="125" spans="2:7" ht="31.2" x14ac:dyDescent="0.3">
      <c r="B125" s="84">
        <v>2672</v>
      </c>
      <c r="C125" s="88" t="s">
        <v>2755</v>
      </c>
      <c r="D125" s="84" t="s">
        <v>2566</v>
      </c>
      <c r="E125" s="84">
        <v>30</v>
      </c>
      <c r="F125" s="85">
        <v>28</v>
      </c>
      <c r="G125" s="85">
        <v>840</v>
      </c>
    </row>
    <row r="126" spans="2:7" ht="31.2" x14ac:dyDescent="0.3">
      <c r="B126" s="84">
        <v>2673</v>
      </c>
      <c r="C126" s="88" t="s">
        <v>2756</v>
      </c>
      <c r="D126" s="84" t="s">
        <v>24</v>
      </c>
      <c r="E126" s="84">
        <v>300</v>
      </c>
      <c r="F126" s="85">
        <v>24</v>
      </c>
      <c r="G126" s="85">
        <v>7200</v>
      </c>
    </row>
    <row r="127" spans="2:7" ht="31.2" x14ac:dyDescent="0.3">
      <c r="B127" s="84">
        <v>2674</v>
      </c>
      <c r="C127" s="88" t="s">
        <v>2757</v>
      </c>
      <c r="D127" s="84" t="s">
        <v>2271</v>
      </c>
      <c r="E127" s="84">
        <v>30</v>
      </c>
      <c r="F127" s="85">
        <v>5.15</v>
      </c>
      <c r="G127" s="85">
        <v>154.5</v>
      </c>
    </row>
    <row r="128" spans="2:7" ht="46.8" x14ac:dyDescent="0.3">
      <c r="B128" s="84">
        <v>2675</v>
      </c>
      <c r="C128" s="88" t="s">
        <v>2758</v>
      </c>
      <c r="D128" s="84" t="s">
        <v>2271</v>
      </c>
      <c r="E128" s="84">
        <v>180</v>
      </c>
      <c r="F128" s="85">
        <v>8.7799999999999994</v>
      </c>
      <c r="G128" s="85">
        <v>1580.4</v>
      </c>
    </row>
    <row r="129" spans="2:7" ht="31.2" x14ac:dyDescent="0.3">
      <c r="B129" s="84">
        <v>2676</v>
      </c>
      <c r="C129" s="88" t="s">
        <v>2759</v>
      </c>
      <c r="D129" s="84" t="s">
        <v>2631</v>
      </c>
      <c r="E129" s="84">
        <v>600</v>
      </c>
      <c r="F129" s="85">
        <v>5.2</v>
      </c>
      <c r="G129" s="85">
        <v>3120</v>
      </c>
    </row>
    <row r="130" spans="2:7" ht="31.2" x14ac:dyDescent="0.3">
      <c r="B130" s="84">
        <v>2677</v>
      </c>
      <c r="C130" s="88" t="s">
        <v>2760</v>
      </c>
      <c r="D130" s="84" t="s">
        <v>24</v>
      </c>
      <c r="E130" s="84">
        <v>300</v>
      </c>
      <c r="F130" s="85">
        <v>4.68</v>
      </c>
      <c r="G130" s="85">
        <v>1404</v>
      </c>
    </row>
    <row r="131" spans="2:7" ht="31.2" x14ac:dyDescent="0.3">
      <c r="B131" s="84">
        <v>2678</v>
      </c>
      <c r="C131" s="88" t="s">
        <v>2761</v>
      </c>
      <c r="D131" s="84" t="s">
        <v>24</v>
      </c>
      <c r="E131" s="84">
        <v>300</v>
      </c>
      <c r="F131" s="85">
        <v>4.78</v>
      </c>
      <c r="G131" s="85">
        <v>1434</v>
      </c>
    </row>
    <row r="132" spans="2:7" ht="31.2" x14ac:dyDescent="0.3">
      <c r="B132" s="84">
        <v>2679</v>
      </c>
      <c r="C132" s="88" t="s">
        <v>2762</v>
      </c>
      <c r="D132" s="84" t="s">
        <v>24</v>
      </c>
      <c r="E132" s="84">
        <v>1200</v>
      </c>
      <c r="F132" s="85">
        <v>3.42</v>
      </c>
      <c r="G132" s="85">
        <v>4104</v>
      </c>
    </row>
    <row r="133" spans="2:7" ht="46.8" x14ac:dyDescent="0.3">
      <c r="B133" s="84">
        <v>2680</v>
      </c>
      <c r="C133" s="88" t="s">
        <v>2763</v>
      </c>
      <c r="D133" s="84" t="s">
        <v>2282</v>
      </c>
      <c r="E133" s="84">
        <v>120</v>
      </c>
      <c r="F133" s="85">
        <v>6.34</v>
      </c>
      <c r="G133" s="85">
        <v>760.8</v>
      </c>
    </row>
    <row r="134" spans="2:7" ht="46.8" x14ac:dyDescent="0.3">
      <c r="B134" s="84">
        <v>2681</v>
      </c>
      <c r="C134" s="88" t="s">
        <v>2764</v>
      </c>
      <c r="D134" s="84" t="s">
        <v>2282</v>
      </c>
      <c r="E134" s="84">
        <v>60</v>
      </c>
      <c r="F134" s="85">
        <v>6.32</v>
      </c>
      <c r="G134" s="85">
        <v>379.2</v>
      </c>
    </row>
    <row r="135" spans="2:7" ht="46.8" x14ac:dyDescent="0.3">
      <c r="B135" s="84">
        <v>2682</v>
      </c>
      <c r="C135" s="88" t="s">
        <v>2765</v>
      </c>
      <c r="D135" s="84" t="s">
        <v>2282</v>
      </c>
      <c r="E135" s="84">
        <v>6000</v>
      </c>
      <c r="F135" s="85">
        <v>5.98</v>
      </c>
      <c r="G135" s="85">
        <v>35880</v>
      </c>
    </row>
    <row r="136" spans="2:7" ht="31.2" x14ac:dyDescent="0.3">
      <c r="B136" s="84">
        <v>2683</v>
      </c>
      <c r="C136" s="88" t="s">
        <v>2766</v>
      </c>
      <c r="D136" s="84" t="s">
        <v>24</v>
      </c>
      <c r="E136" s="84">
        <v>180</v>
      </c>
      <c r="F136" s="85">
        <v>2.75</v>
      </c>
      <c r="G136" s="85">
        <v>495</v>
      </c>
    </row>
    <row r="137" spans="2:7" ht="31.2" x14ac:dyDescent="0.3">
      <c r="B137" s="84">
        <v>2684</v>
      </c>
      <c r="C137" s="88" t="s">
        <v>2767</v>
      </c>
      <c r="D137" s="84" t="s">
        <v>24</v>
      </c>
      <c r="E137" s="84">
        <v>600</v>
      </c>
      <c r="F137" s="85">
        <v>3.45</v>
      </c>
      <c r="G137" s="85">
        <v>2070</v>
      </c>
    </row>
    <row r="138" spans="2:7" ht="31.2" x14ac:dyDescent="0.3">
      <c r="B138" s="84">
        <v>2685</v>
      </c>
      <c r="C138" s="88" t="s">
        <v>2768</v>
      </c>
      <c r="D138" s="84" t="s">
        <v>24</v>
      </c>
      <c r="E138" s="84">
        <v>180</v>
      </c>
      <c r="F138" s="85">
        <v>4.7699999999999996</v>
      </c>
      <c r="G138" s="85">
        <v>858.6</v>
      </c>
    </row>
    <row r="139" spans="2:7" ht="31.2" x14ac:dyDescent="0.3">
      <c r="B139" s="84">
        <v>2686</v>
      </c>
      <c r="C139" s="88" t="s">
        <v>2769</v>
      </c>
      <c r="D139" s="84" t="s">
        <v>24</v>
      </c>
      <c r="E139" s="84">
        <v>180</v>
      </c>
      <c r="F139" s="85">
        <v>5</v>
      </c>
      <c r="G139" s="85">
        <v>900</v>
      </c>
    </row>
    <row r="140" spans="2:7" ht="31.2" x14ac:dyDescent="0.3">
      <c r="B140" s="84">
        <v>2687</v>
      </c>
      <c r="C140" s="88" t="s">
        <v>2770</v>
      </c>
      <c r="D140" s="84" t="s">
        <v>24</v>
      </c>
      <c r="E140" s="84">
        <v>30</v>
      </c>
      <c r="F140" s="85">
        <v>152</v>
      </c>
      <c r="G140" s="85">
        <v>4560</v>
      </c>
    </row>
    <row r="141" spans="2:7" ht="31.2" x14ac:dyDescent="0.3">
      <c r="B141" s="84">
        <v>2688</v>
      </c>
      <c r="C141" s="88" t="s">
        <v>2771</v>
      </c>
      <c r="D141" s="84" t="s">
        <v>24</v>
      </c>
      <c r="E141" s="84">
        <v>30000</v>
      </c>
      <c r="F141" s="85">
        <v>0.37</v>
      </c>
      <c r="G141" s="85">
        <v>11100</v>
      </c>
    </row>
    <row r="142" spans="2:7" ht="31.2" x14ac:dyDescent="0.3">
      <c r="B142" s="84">
        <v>2689</v>
      </c>
      <c r="C142" s="88" t="s">
        <v>2772</v>
      </c>
      <c r="D142" s="84" t="s">
        <v>24</v>
      </c>
      <c r="E142" s="84">
        <v>25000</v>
      </c>
      <c r="F142" s="85">
        <v>0.56000000000000005</v>
      </c>
      <c r="G142" s="85">
        <v>14000</v>
      </c>
    </row>
    <row r="143" spans="2:7" ht="46.8" x14ac:dyDescent="0.3">
      <c r="B143" s="84">
        <v>2690</v>
      </c>
      <c r="C143" s="88" t="s">
        <v>2773</v>
      </c>
      <c r="D143" s="84" t="s">
        <v>24</v>
      </c>
      <c r="E143" s="84">
        <v>9000</v>
      </c>
      <c r="F143" s="85">
        <v>1.2</v>
      </c>
      <c r="G143" s="85">
        <v>10800</v>
      </c>
    </row>
    <row r="144" spans="2:7" ht="31.2" x14ac:dyDescent="0.3">
      <c r="B144" s="84">
        <v>2691</v>
      </c>
      <c r="C144" s="88" t="s">
        <v>2774</v>
      </c>
      <c r="D144" s="84" t="s">
        <v>24</v>
      </c>
      <c r="E144" s="84">
        <v>60</v>
      </c>
      <c r="F144" s="85">
        <v>23.9</v>
      </c>
      <c r="G144" s="85">
        <v>1434</v>
      </c>
    </row>
    <row r="145" spans="2:7" ht="62.4" x14ac:dyDescent="0.3">
      <c r="B145" s="84">
        <v>2692</v>
      </c>
      <c r="C145" s="88" t="s">
        <v>2775</v>
      </c>
      <c r="D145" s="84" t="s">
        <v>2271</v>
      </c>
      <c r="E145" s="84">
        <v>120</v>
      </c>
      <c r="F145" s="85">
        <v>109</v>
      </c>
      <c r="G145" s="85">
        <v>13080</v>
      </c>
    </row>
    <row r="146" spans="2:7" ht="46.8" x14ac:dyDescent="0.3">
      <c r="B146" s="84">
        <v>2693</v>
      </c>
      <c r="C146" s="88" t="s">
        <v>2776</v>
      </c>
      <c r="D146" s="84" t="s">
        <v>24</v>
      </c>
      <c r="E146" s="84">
        <v>120</v>
      </c>
      <c r="F146" s="85">
        <v>50.9</v>
      </c>
      <c r="G146" s="85">
        <v>6108</v>
      </c>
    </row>
    <row r="147" spans="2:7" ht="31.2" x14ac:dyDescent="0.3">
      <c r="B147" s="84">
        <v>2694</v>
      </c>
      <c r="C147" s="88" t="s">
        <v>2777</v>
      </c>
      <c r="D147" s="84" t="s">
        <v>24</v>
      </c>
      <c r="E147" s="84">
        <v>3000</v>
      </c>
      <c r="F147" s="85">
        <v>0.56000000000000005</v>
      </c>
      <c r="G147" s="85">
        <v>1680</v>
      </c>
    </row>
    <row r="148" spans="2:7" ht="31.2" x14ac:dyDescent="0.3">
      <c r="B148" s="84">
        <v>2695</v>
      </c>
      <c r="C148" s="88" t="s">
        <v>2778</v>
      </c>
      <c r="D148" s="84" t="s">
        <v>24</v>
      </c>
      <c r="E148" s="84">
        <v>18000</v>
      </c>
      <c r="F148" s="85">
        <v>0.7</v>
      </c>
      <c r="G148" s="85">
        <v>12600</v>
      </c>
    </row>
    <row r="149" spans="2:7" ht="15.6" x14ac:dyDescent="0.3">
      <c r="B149" s="84">
        <v>2696</v>
      </c>
      <c r="C149" s="88" t="s">
        <v>2779</v>
      </c>
      <c r="D149" s="84" t="s">
        <v>24</v>
      </c>
      <c r="E149" s="84">
        <v>1800</v>
      </c>
      <c r="F149" s="85">
        <v>0.55000000000000004</v>
      </c>
      <c r="G149" s="85">
        <v>990</v>
      </c>
    </row>
    <row r="150" spans="2:7" ht="15.6" x14ac:dyDescent="0.3">
      <c r="B150" s="84">
        <v>2697</v>
      </c>
      <c r="C150" s="88" t="s">
        <v>2780</v>
      </c>
      <c r="D150" s="84" t="s">
        <v>24</v>
      </c>
      <c r="E150" s="84">
        <v>600</v>
      </c>
      <c r="F150" s="85">
        <v>0.99</v>
      </c>
      <c r="G150" s="85">
        <v>594</v>
      </c>
    </row>
    <row r="151" spans="2:7" ht="31.2" x14ac:dyDescent="0.3">
      <c r="B151" s="84">
        <v>2698</v>
      </c>
      <c r="C151" s="88" t="s">
        <v>2781</v>
      </c>
      <c r="D151" s="84" t="s">
        <v>2631</v>
      </c>
      <c r="E151" s="84">
        <v>300</v>
      </c>
      <c r="F151" s="85">
        <v>2.2599999999999998</v>
      </c>
      <c r="G151" s="85">
        <v>678</v>
      </c>
    </row>
    <row r="152" spans="2:7" ht="46.8" x14ac:dyDescent="0.3">
      <c r="B152" s="84">
        <v>2699</v>
      </c>
      <c r="C152" s="88" t="s">
        <v>2782</v>
      </c>
      <c r="D152" s="84" t="s">
        <v>24</v>
      </c>
      <c r="E152" s="84">
        <v>60</v>
      </c>
      <c r="F152" s="85">
        <v>15.47</v>
      </c>
      <c r="G152" s="85">
        <v>928.2</v>
      </c>
    </row>
    <row r="153" spans="2:7" ht="15.6" x14ac:dyDescent="0.3">
      <c r="B153" s="84">
        <v>2700</v>
      </c>
      <c r="C153" s="88" t="s">
        <v>2783</v>
      </c>
      <c r="D153" s="84" t="s">
        <v>24</v>
      </c>
      <c r="E153" s="84">
        <v>60</v>
      </c>
      <c r="F153" s="85">
        <v>17</v>
      </c>
      <c r="G153" s="85">
        <v>1020</v>
      </c>
    </row>
    <row r="154" spans="2:7" ht="46.8" x14ac:dyDescent="0.3">
      <c r="B154" s="84">
        <v>2701</v>
      </c>
      <c r="C154" s="88" t="s">
        <v>2784</v>
      </c>
      <c r="D154" s="84" t="s">
        <v>24</v>
      </c>
      <c r="E154" s="84">
        <v>1000</v>
      </c>
      <c r="F154" s="85">
        <v>3.23</v>
      </c>
      <c r="G154" s="85">
        <v>3230</v>
      </c>
    </row>
    <row r="155" spans="2:7" ht="46.8" x14ac:dyDescent="0.3">
      <c r="B155" s="84">
        <v>2702</v>
      </c>
      <c r="C155" s="88" t="s">
        <v>2785</v>
      </c>
      <c r="D155" s="84" t="s">
        <v>24</v>
      </c>
      <c r="E155" s="84">
        <v>1200</v>
      </c>
      <c r="F155" s="85">
        <v>4.09</v>
      </c>
      <c r="G155" s="85">
        <v>4908</v>
      </c>
    </row>
    <row r="156" spans="2:7" ht="31.2" x14ac:dyDescent="0.3">
      <c r="B156" s="84">
        <v>2703</v>
      </c>
      <c r="C156" s="88" t="s">
        <v>2786</v>
      </c>
      <c r="D156" s="84" t="s">
        <v>24</v>
      </c>
      <c r="E156" s="84">
        <v>600</v>
      </c>
      <c r="F156" s="85">
        <v>0.4</v>
      </c>
      <c r="G156" s="85">
        <v>240</v>
      </c>
    </row>
    <row r="157" spans="2:7" ht="46.8" x14ac:dyDescent="0.3">
      <c r="B157" s="84">
        <v>2704</v>
      </c>
      <c r="C157" s="88" t="s">
        <v>2787</v>
      </c>
      <c r="D157" s="84" t="s">
        <v>24</v>
      </c>
      <c r="E157" s="84">
        <v>120</v>
      </c>
      <c r="F157" s="85">
        <v>3</v>
      </c>
      <c r="G157" s="85">
        <v>360</v>
      </c>
    </row>
    <row r="158" spans="2:7" ht="31.2" x14ac:dyDescent="0.3">
      <c r="B158" s="84">
        <v>2705</v>
      </c>
      <c r="C158" s="88" t="s">
        <v>2788</v>
      </c>
      <c r="D158" s="84" t="s">
        <v>2271</v>
      </c>
      <c r="E158" s="84">
        <v>180000</v>
      </c>
      <c r="F158" s="85">
        <v>0.45</v>
      </c>
      <c r="G158" s="85">
        <v>81000</v>
      </c>
    </row>
    <row r="159" spans="2:7" ht="46.8" x14ac:dyDescent="0.3">
      <c r="B159" s="84">
        <v>2706</v>
      </c>
      <c r="C159" s="88" t="s">
        <v>2789</v>
      </c>
      <c r="D159" s="84" t="s">
        <v>24</v>
      </c>
      <c r="E159" s="84">
        <v>180</v>
      </c>
      <c r="F159" s="85">
        <v>0.62</v>
      </c>
      <c r="G159" s="85">
        <v>111.6</v>
      </c>
    </row>
    <row r="160" spans="2:7" ht="31.2" x14ac:dyDescent="0.3">
      <c r="B160" s="84">
        <v>2707</v>
      </c>
      <c r="C160" s="88" t="s">
        <v>2790</v>
      </c>
      <c r="D160" s="84" t="s">
        <v>2566</v>
      </c>
      <c r="E160" s="84">
        <v>30</v>
      </c>
      <c r="F160" s="85">
        <v>20</v>
      </c>
      <c r="G160" s="85">
        <v>600</v>
      </c>
    </row>
    <row r="161" spans="2:7" ht="15.6" x14ac:dyDescent="0.3">
      <c r="B161" s="84">
        <v>2708</v>
      </c>
      <c r="C161" s="88" t="s">
        <v>2791</v>
      </c>
      <c r="D161" s="84" t="s">
        <v>24</v>
      </c>
      <c r="E161" s="84">
        <v>30</v>
      </c>
      <c r="F161" s="85">
        <v>3.5</v>
      </c>
      <c r="G161" s="85">
        <v>105</v>
      </c>
    </row>
    <row r="162" spans="2:7" ht="15.6" x14ac:dyDescent="0.3">
      <c r="B162" s="84">
        <v>2709</v>
      </c>
      <c r="C162" s="88" t="s">
        <v>2792</v>
      </c>
      <c r="D162" s="84" t="s">
        <v>24</v>
      </c>
      <c r="E162" s="84">
        <v>30</v>
      </c>
      <c r="F162" s="85">
        <v>2.5</v>
      </c>
      <c r="G162" s="85">
        <v>75</v>
      </c>
    </row>
    <row r="163" spans="2:7" ht="15.6" x14ac:dyDescent="0.3">
      <c r="B163" s="84">
        <v>2710</v>
      </c>
      <c r="C163" s="88" t="s">
        <v>2793</v>
      </c>
      <c r="D163" s="84" t="s">
        <v>24</v>
      </c>
      <c r="E163" s="84">
        <v>30</v>
      </c>
      <c r="F163" s="85">
        <v>3.5</v>
      </c>
      <c r="G163" s="85">
        <v>105</v>
      </c>
    </row>
    <row r="164" spans="2:7" ht="46.8" x14ac:dyDescent="0.3">
      <c r="B164" s="84">
        <v>2711</v>
      </c>
      <c r="C164" s="88" t="s">
        <v>2794</v>
      </c>
      <c r="D164" s="84" t="s">
        <v>24</v>
      </c>
      <c r="E164" s="84">
        <v>30000</v>
      </c>
      <c r="F164" s="85">
        <v>0.9</v>
      </c>
      <c r="G164" s="85">
        <v>27000</v>
      </c>
    </row>
    <row r="165" spans="2:7" ht="46.8" x14ac:dyDescent="0.3">
      <c r="B165" s="84">
        <v>2712</v>
      </c>
      <c r="C165" s="88" t="s">
        <v>2795</v>
      </c>
      <c r="D165" s="84" t="s">
        <v>24</v>
      </c>
      <c r="E165" s="84">
        <v>1200</v>
      </c>
      <c r="F165" s="85">
        <v>3</v>
      </c>
      <c r="G165" s="85">
        <v>3600</v>
      </c>
    </row>
    <row r="166" spans="2:7" ht="15.6" x14ac:dyDescent="0.3">
      <c r="B166" s="84">
        <v>2713</v>
      </c>
      <c r="C166" s="88" t="s">
        <v>2796</v>
      </c>
      <c r="D166" s="84" t="s">
        <v>24</v>
      </c>
      <c r="E166" s="84">
        <v>900</v>
      </c>
      <c r="F166" s="85">
        <v>1.75</v>
      </c>
      <c r="G166" s="85">
        <v>1575</v>
      </c>
    </row>
    <row r="167" spans="2:7" ht="31.2" x14ac:dyDescent="0.3">
      <c r="B167" s="84">
        <v>2714</v>
      </c>
      <c r="C167" s="88" t="s">
        <v>2797</v>
      </c>
      <c r="D167" s="84" t="s">
        <v>2636</v>
      </c>
      <c r="E167" s="84">
        <v>1800</v>
      </c>
      <c r="F167" s="85">
        <v>5</v>
      </c>
      <c r="G167" s="85">
        <v>9000</v>
      </c>
    </row>
    <row r="168" spans="2:7" ht="31.2" x14ac:dyDescent="0.3">
      <c r="B168" s="84">
        <v>2715</v>
      </c>
      <c r="C168" s="88" t="s">
        <v>2798</v>
      </c>
      <c r="D168" s="84" t="s">
        <v>2566</v>
      </c>
      <c r="E168" s="84">
        <v>12</v>
      </c>
      <c r="F168" s="85">
        <v>32</v>
      </c>
      <c r="G168" s="85">
        <v>384</v>
      </c>
    </row>
    <row r="169" spans="2:7" ht="78" x14ac:dyDescent="0.3">
      <c r="B169" s="84">
        <v>2716</v>
      </c>
      <c r="C169" s="88" t="s">
        <v>2799</v>
      </c>
      <c r="D169" s="84" t="s">
        <v>2647</v>
      </c>
      <c r="E169" s="84">
        <v>300</v>
      </c>
      <c r="F169" s="85">
        <v>39.630000000000003</v>
      </c>
      <c r="G169" s="85">
        <v>11889</v>
      </c>
    </row>
    <row r="170" spans="2:7" ht="15.6" x14ac:dyDescent="0.3">
      <c r="B170" s="84">
        <v>2717</v>
      </c>
      <c r="C170" s="88" t="s">
        <v>2800</v>
      </c>
      <c r="D170" s="84" t="s">
        <v>2282</v>
      </c>
      <c r="E170" s="84">
        <v>120</v>
      </c>
      <c r="F170" s="85">
        <v>90</v>
      </c>
      <c r="G170" s="85">
        <v>10800</v>
      </c>
    </row>
    <row r="171" spans="2:7" ht="15.6" x14ac:dyDescent="0.3">
      <c r="B171" s="84">
        <v>2718</v>
      </c>
      <c r="C171" s="88" t="s">
        <v>2801</v>
      </c>
      <c r="D171" s="84" t="s">
        <v>2282</v>
      </c>
      <c r="E171" s="84">
        <v>120</v>
      </c>
      <c r="F171" s="85">
        <v>90</v>
      </c>
      <c r="G171" s="85">
        <v>10800</v>
      </c>
    </row>
    <row r="172" spans="2:7" ht="15.6" x14ac:dyDescent="0.3">
      <c r="B172" s="84">
        <v>2719</v>
      </c>
      <c r="C172" s="88" t="s">
        <v>2802</v>
      </c>
      <c r="D172" s="84" t="s">
        <v>2282</v>
      </c>
      <c r="E172" s="84">
        <v>120</v>
      </c>
      <c r="F172" s="85">
        <v>90</v>
      </c>
      <c r="G172" s="85">
        <v>10800</v>
      </c>
    </row>
    <row r="173" spans="2:7" ht="15.6" x14ac:dyDescent="0.3">
      <c r="B173" s="84">
        <v>2720</v>
      </c>
      <c r="C173" s="88" t="s">
        <v>2803</v>
      </c>
      <c r="D173" s="84" t="s">
        <v>2282</v>
      </c>
      <c r="E173" s="84">
        <v>120</v>
      </c>
      <c r="F173" s="85">
        <v>90</v>
      </c>
      <c r="G173" s="85">
        <v>10800</v>
      </c>
    </row>
    <row r="174" spans="2:7" ht="15.6" x14ac:dyDescent="0.3">
      <c r="B174" s="84">
        <v>2721</v>
      </c>
      <c r="C174" s="88" t="s">
        <v>2804</v>
      </c>
      <c r="D174" s="84" t="s">
        <v>2282</v>
      </c>
      <c r="E174" s="84">
        <v>120</v>
      </c>
      <c r="F174" s="85">
        <v>90</v>
      </c>
      <c r="G174" s="85">
        <v>10800</v>
      </c>
    </row>
    <row r="175" spans="2:7" ht="15.6" x14ac:dyDescent="0.3">
      <c r="B175" s="84">
        <v>2722</v>
      </c>
      <c r="C175" s="88" t="s">
        <v>2805</v>
      </c>
      <c r="D175" s="84" t="s">
        <v>2282</v>
      </c>
      <c r="E175" s="84">
        <v>120</v>
      </c>
      <c r="F175" s="85">
        <v>90</v>
      </c>
      <c r="G175" s="85">
        <v>10800</v>
      </c>
    </row>
    <row r="176" spans="2:7" ht="31.2" x14ac:dyDescent="0.3">
      <c r="B176" s="84">
        <v>2723</v>
      </c>
      <c r="C176" s="88" t="s">
        <v>2806</v>
      </c>
      <c r="D176" s="84" t="s">
        <v>2282</v>
      </c>
      <c r="E176" s="84">
        <v>120</v>
      </c>
      <c r="F176" s="85">
        <v>25</v>
      </c>
      <c r="G176" s="85">
        <v>3000</v>
      </c>
    </row>
    <row r="177" spans="2:7" ht="31.2" x14ac:dyDescent="0.3">
      <c r="B177" s="84">
        <v>2724</v>
      </c>
      <c r="C177" s="88" t="s">
        <v>2807</v>
      </c>
      <c r="D177" s="84" t="s">
        <v>2282</v>
      </c>
      <c r="E177" s="84">
        <v>120</v>
      </c>
      <c r="F177" s="85">
        <v>25</v>
      </c>
      <c r="G177" s="85">
        <v>3000</v>
      </c>
    </row>
    <row r="178" spans="2:7" ht="15.6" x14ac:dyDescent="0.3">
      <c r="B178" s="84">
        <v>2725</v>
      </c>
      <c r="C178" s="88" t="s">
        <v>2808</v>
      </c>
      <c r="D178" s="84" t="s">
        <v>2282</v>
      </c>
      <c r="E178" s="84">
        <v>60</v>
      </c>
      <c r="F178" s="85">
        <v>43</v>
      </c>
      <c r="G178" s="85">
        <v>2580</v>
      </c>
    </row>
    <row r="179" spans="2:7" ht="15.6" x14ac:dyDescent="0.3">
      <c r="B179" s="84">
        <v>2726</v>
      </c>
      <c r="C179" s="88" t="s">
        <v>2809</v>
      </c>
      <c r="D179" s="84" t="s">
        <v>2282</v>
      </c>
      <c r="E179" s="84">
        <v>60</v>
      </c>
      <c r="F179" s="85">
        <v>43.5</v>
      </c>
      <c r="G179" s="85">
        <v>2610</v>
      </c>
    </row>
    <row r="180" spans="2:7" ht="15.6" x14ac:dyDescent="0.3">
      <c r="B180" s="84">
        <v>2727</v>
      </c>
      <c r="C180" s="88" t="s">
        <v>2810</v>
      </c>
      <c r="D180" s="84" t="s">
        <v>2282</v>
      </c>
      <c r="E180" s="84">
        <v>60</v>
      </c>
      <c r="F180" s="85">
        <v>41.5</v>
      </c>
      <c r="G180" s="85">
        <v>2490</v>
      </c>
    </row>
    <row r="181" spans="2:7" ht="31.2" x14ac:dyDescent="0.3">
      <c r="B181" s="84">
        <v>2728</v>
      </c>
      <c r="C181" s="88" t="s">
        <v>2811</v>
      </c>
      <c r="D181" s="84" t="s">
        <v>2282</v>
      </c>
      <c r="E181" s="84">
        <v>30</v>
      </c>
      <c r="F181" s="85">
        <v>175</v>
      </c>
      <c r="G181" s="85">
        <v>5250</v>
      </c>
    </row>
    <row r="182" spans="2:7" ht="31.2" x14ac:dyDescent="0.3">
      <c r="B182" s="84">
        <v>2729</v>
      </c>
      <c r="C182" s="88" t="s">
        <v>2812</v>
      </c>
      <c r="D182" s="84" t="s">
        <v>2282</v>
      </c>
      <c r="E182" s="84">
        <v>30</v>
      </c>
      <c r="F182" s="85">
        <v>175</v>
      </c>
      <c r="G182" s="85">
        <v>5250</v>
      </c>
    </row>
    <row r="183" spans="2:7" ht="31.2" x14ac:dyDescent="0.3">
      <c r="B183" s="84">
        <v>2730</v>
      </c>
      <c r="C183" s="88" t="s">
        <v>2813</v>
      </c>
      <c r="D183" s="84" t="s">
        <v>2282</v>
      </c>
      <c r="E183" s="84">
        <v>30</v>
      </c>
      <c r="F183" s="85">
        <v>240</v>
      </c>
      <c r="G183" s="85">
        <v>7200</v>
      </c>
    </row>
    <row r="184" spans="2:7" ht="31.2" x14ac:dyDescent="0.3">
      <c r="B184" s="84">
        <v>2731</v>
      </c>
      <c r="C184" s="88" t="s">
        <v>2814</v>
      </c>
      <c r="D184" s="84" t="s">
        <v>2282</v>
      </c>
      <c r="E184" s="84">
        <v>120</v>
      </c>
      <c r="F184" s="85">
        <v>58</v>
      </c>
      <c r="G184" s="85">
        <v>6960</v>
      </c>
    </row>
    <row r="185" spans="2:7" ht="46.8" x14ac:dyDescent="0.3">
      <c r="B185" s="84">
        <v>2732</v>
      </c>
      <c r="C185" s="88" t="s">
        <v>2815</v>
      </c>
      <c r="D185" s="84" t="s">
        <v>2282</v>
      </c>
      <c r="E185" s="84">
        <v>120</v>
      </c>
      <c r="F185" s="85">
        <v>50.5</v>
      </c>
      <c r="G185" s="85">
        <v>6060</v>
      </c>
    </row>
    <row r="186" spans="2:7" ht="46.8" x14ac:dyDescent="0.3">
      <c r="B186" s="84">
        <v>2733</v>
      </c>
      <c r="C186" s="88" t="s">
        <v>2816</v>
      </c>
      <c r="D186" s="84" t="s">
        <v>2282</v>
      </c>
      <c r="E186" s="84">
        <v>120</v>
      </c>
      <c r="F186" s="85">
        <v>48.5</v>
      </c>
      <c r="G186" s="85">
        <v>5820</v>
      </c>
    </row>
    <row r="187" spans="2:7" ht="15.6" x14ac:dyDescent="0.3">
      <c r="B187" s="84">
        <v>2734</v>
      </c>
      <c r="C187" s="88" t="s">
        <v>2817</v>
      </c>
      <c r="D187" s="84" t="s">
        <v>24</v>
      </c>
      <c r="E187" s="84">
        <v>120</v>
      </c>
      <c r="F187" s="85">
        <v>8</v>
      </c>
      <c r="G187" s="85">
        <v>960</v>
      </c>
    </row>
    <row r="188" spans="2:7" ht="31.2" x14ac:dyDescent="0.3">
      <c r="B188" s="84">
        <v>2735</v>
      </c>
      <c r="C188" s="88" t="s">
        <v>2818</v>
      </c>
      <c r="D188" s="84" t="s">
        <v>2566</v>
      </c>
      <c r="E188" s="84">
        <v>60</v>
      </c>
      <c r="F188" s="85">
        <v>9.5</v>
      </c>
      <c r="G188" s="85">
        <v>570</v>
      </c>
    </row>
    <row r="189" spans="2:7" ht="46.8" x14ac:dyDescent="0.3">
      <c r="B189" s="84">
        <v>2736</v>
      </c>
      <c r="C189" s="88" t="s">
        <v>2819</v>
      </c>
      <c r="D189" s="84" t="s">
        <v>24</v>
      </c>
      <c r="E189" s="84">
        <v>300</v>
      </c>
      <c r="F189" s="85">
        <v>0.55000000000000004</v>
      </c>
      <c r="G189" s="85">
        <v>165</v>
      </c>
    </row>
    <row r="190" spans="2:7" ht="46.8" x14ac:dyDescent="0.3">
      <c r="B190" s="84">
        <v>2737</v>
      </c>
      <c r="C190" s="88" t="s">
        <v>2820</v>
      </c>
      <c r="D190" s="84" t="s">
        <v>24</v>
      </c>
      <c r="E190" s="84">
        <v>300</v>
      </c>
      <c r="F190" s="85">
        <v>0.45</v>
      </c>
      <c r="G190" s="85">
        <v>135</v>
      </c>
    </row>
    <row r="191" spans="2:7" ht="46.8" x14ac:dyDescent="0.3">
      <c r="B191" s="84">
        <v>2738</v>
      </c>
      <c r="C191" s="88" t="s">
        <v>2821</v>
      </c>
      <c r="D191" s="84" t="s">
        <v>2271</v>
      </c>
      <c r="E191" s="84">
        <v>180</v>
      </c>
      <c r="F191" s="85">
        <v>8.5</v>
      </c>
      <c r="G191" s="85">
        <v>1530</v>
      </c>
    </row>
    <row r="192" spans="2:7" ht="31.2" x14ac:dyDescent="0.3">
      <c r="B192" s="84">
        <v>2739</v>
      </c>
      <c r="C192" s="88" t="s">
        <v>2822</v>
      </c>
      <c r="D192" s="84" t="s">
        <v>24</v>
      </c>
      <c r="E192" s="84">
        <v>4800</v>
      </c>
      <c r="F192" s="85">
        <v>0.85</v>
      </c>
      <c r="G192" s="85">
        <v>4080</v>
      </c>
    </row>
    <row r="193" spans="2:7" ht="31.2" x14ac:dyDescent="0.3">
      <c r="B193" s="84">
        <v>2740</v>
      </c>
      <c r="C193" s="88" t="s">
        <v>2823</v>
      </c>
      <c r="D193" s="84" t="s">
        <v>24</v>
      </c>
      <c r="E193" s="84">
        <v>1800</v>
      </c>
      <c r="F193" s="85">
        <v>1.2</v>
      </c>
      <c r="G193" s="85">
        <v>2160</v>
      </c>
    </row>
    <row r="194" spans="2:7" ht="15.6" x14ac:dyDescent="0.3">
      <c r="B194" s="84">
        <v>2741</v>
      </c>
      <c r="C194" s="88" t="s">
        <v>2824</v>
      </c>
      <c r="D194" s="84" t="s">
        <v>2825</v>
      </c>
      <c r="E194" s="84">
        <v>90</v>
      </c>
      <c r="F194" s="85">
        <v>6.15</v>
      </c>
      <c r="G194" s="85">
        <v>553.5</v>
      </c>
    </row>
    <row r="195" spans="2:7" ht="31.2" x14ac:dyDescent="0.3">
      <c r="B195" s="84">
        <v>2742</v>
      </c>
      <c r="C195" s="88" t="s">
        <v>2826</v>
      </c>
      <c r="D195" s="84" t="s">
        <v>2825</v>
      </c>
      <c r="E195" s="84">
        <v>300</v>
      </c>
      <c r="F195" s="85">
        <v>6.8</v>
      </c>
      <c r="G195" s="85">
        <v>2040</v>
      </c>
    </row>
    <row r="196" spans="2:7" ht="31.2" x14ac:dyDescent="0.3">
      <c r="B196" s="84">
        <v>2743</v>
      </c>
      <c r="C196" s="88" t="s">
        <v>2827</v>
      </c>
      <c r="D196" s="84" t="s">
        <v>24</v>
      </c>
      <c r="E196" s="84">
        <v>300</v>
      </c>
      <c r="F196" s="85">
        <v>37.5</v>
      </c>
      <c r="G196" s="85">
        <v>11250</v>
      </c>
    </row>
    <row r="197" spans="2:7" ht="31.2" x14ac:dyDescent="0.3">
      <c r="B197" s="84">
        <v>2744</v>
      </c>
      <c r="C197" s="88" t="s">
        <v>2828</v>
      </c>
      <c r="D197" s="84" t="s">
        <v>24</v>
      </c>
      <c r="E197" s="84">
        <v>3000</v>
      </c>
      <c r="F197" s="85">
        <v>3.2</v>
      </c>
      <c r="G197" s="85">
        <v>9600</v>
      </c>
    </row>
    <row r="198" spans="2:7" ht="31.2" x14ac:dyDescent="0.3">
      <c r="B198" s="84">
        <v>2745</v>
      </c>
      <c r="C198" s="88" t="s">
        <v>2829</v>
      </c>
      <c r="D198" s="84" t="s">
        <v>24</v>
      </c>
      <c r="E198" s="84">
        <v>10000</v>
      </c>
      <c r="F198" s="85">
        <v>3.2</v>
      </c>
      <c r="G198" s="85">
        <v>32000</v>
      </c>
    </row>
    <row r="199" spans="2:7" ht="46.8" x14ac:dyDescent="0.3">
      <c r="B199" s="84">
        <v>2746</v>
      </c>
      <c r="C199" s="88" t="s">
        <v>2830</v>
      </c>
      <c r="D199" s="84" t="s">
        <v>2282</v>
      </c>
      <c r="E199" s="84">
        <v>120</v>
      </c>
      <c r="F199" s="85">
        <v>22.5</v>
      </c>
      <c r="G199" s="85">
        <v>2700</v>
      </c>
    </row>
    <row r="200" spans="2:7" ht="46.8" x14ac:dyDescent="0.3">
      <c r="B200" s="84">
        <v>2747</v>
      </c>
      <c r="C200" s="88" t="s">
        <v>2831</v>
      </c>
      <c r="D200" s="84" t="s">
        <v>2282</v>
      </c>
      <c r="E200" s="84">
        <v>135</v>
      </c>
      <c r="F200" s="85">
        <v>22.5</v>
      </c>
      <c r="G200" s="85">
        <v>3037.5</v>
      </c>
    </row>
    <row r="201" spans="2:7" ht="46.8" x14ac:dyDescent="0.3">
      <c r="B201" s="84">
        <v>2748</v>
      </c>
      <c r="C201" s="88" t="s">
        <v>2832</v>
      </c>
      <c r="D201" s="84" t="s">
        <v>2282</v>
      </c>
      <c r="E201" s="84">
        <v>180</v>
      </c>
      <c r="F201" s="85">
        <v>23</v>
      </c>
      <c r="G201" s="85">
        <v>4140</v>
      </c>
    </row>
    <row r="202" spans="2:7" ht="31.2" x14ac:dyDescent="0.3">
      <c r="B202" s="84">
        <v>2749</v>
      </c>
      <c r="C202" s="88" t="s">
        <v>2833</v>
      </c>
      <c r="D202" s="84" t="s">
        <v>24</v>
      </c>
      <c r="E202" s="84">
        <v>100000</v>
      </c>
      <c r="F202" s="85">
        <v>0.05</v>
      </c>
      <c r="G202" s="85">
        <v>5000</v>
      </c>
    </row>
    <row r="203" spans="2:7" ht="31.2" x14ac:dyDescent="0.3">
      <c r="B203" s="84">
        <v>2750</v>
      </c>
      <c r="C203" s="88" t="s">
        <v>2834</v>
      </c>
      <c r="D203" s="84" t="s">
        <v>24</v>
      </c>
      <c r="E203" s="84">
        <v>600</v>
      </c>
      <c r="F203" s="85">
        <v>4.95</v>
      </c>
      <c r="G203" s="85">
        <v>2970</v>
      </c>
    </row>
    <row r="204" spans="2:7" ht="31.2" x14ac:dyDescent="0.3">
      <c r="B204" s="84">
        <v>2751</v>
      </c>
      <c r="C204" s="88" t="s">
        <v>2835</v>
      </c>
      <c r="D204" s="84" t="s">
        <v>2697</v>
      </c>
      <c r="E204" s="84">
        <v>12000</v>
      </c>
      <c r="F204" s="85">
        <v>1.1499999999999999</v>
      </c>
      <c r="G204" s="85">
        <v>13800</v>
      </c>
    </row>
    <row r="205" spans="2:7" ht="31.2" x14ac:dyDescent="0.3">
      <c r="B205" s="84">
        <v>2752</v>
      </c>
      <c r="C205" s="88" t="s">
        <v>2836</v>
      </c>
      <c r="D205" s="84" t="s">
        <v>2697</v>
      </c>
      <c r="E205" s="84">
        <v>1200</v>
      </c>
      <c r="F205" s="85">
        <v>1.1000000000000001</v>
      </c>
      <c r="G205" s="85">
        <v>1320</v>
      </c>
    </row>
    <row r="206" spans="2:7" ht="46.8" x14ac:dyDescent="0.3">
      <c r="B206" s="84">
        <v>2753</v>
      </c>
      <c r="C206" s="88" t="s">
        <v>2837</v>
      </c>
      <c r="D206" s="84" t="s">
        <v>2282</v>
      </c>
      <c r="E206" s="84">
        <v>4200</v>
      </c>
      <c r="F206" s="85">
        <v>19.5</v>
      </c>
      <c r="G206" s="85">
        <v>81900</v>
      </c>
    </row>
    <row r="207" spans="2:7" ht="46.8" x14ac:dyDescent="0.3">
      <c r="B207" s="84">
        <v>2754</v>
      </c>
      <c r="C207" s="88" t="s">
        <v>2838</v>
      </c>
      <c r="D207" s="84" t="s">
        <v>24</v>
      </c>
      <c r="E207" s="84">
        <v>300</v>
      </c>
      <c r="F207" s="85">
        <v>18.5</v>
      </c>
      <c r="G207" s="85">
        <v>5550</v>
      </c>
    </row>
    <row r="208" spans="2:7" ht="31.2" x14ac:dyDescent="0.3">
      <c r="B208" s="84">
        <v>2755</v>
      </c>
      <c r="C208" s="88" t="s">
        <v>2839</v>
      </c>
      <c r="D208" s="84" t="s">
        <v>24</v>
      </c>
      <c r="E208" s="84">
        <v>180000</v>
      </c>
      <c r="F208" s="85">
        <v>0.06</v>
      </c>
      <c r="G208" s="85">
        <v>10800</v>
      </c>
    </row>
    <row r="209" spans="2:7" ht="46.8" x14ac:dyDescent="0.3">
      <c r="B209" s="84">
        <v>2756</v>
      </c>
      <c r="C209" s="88" t="s">
        <v>2840</v>
      </c>
      <c r="D209" s="84" t="s">
        <v>2636</v>
      </c>
      <c r="E209" s="84">
        <v>30</v>
      </c>
      <c r="F209" s="85">
        <v>135</v>
      </c>
      <c r="G209" s="85">
        <v>4050</v>
      </c>
    </row>
    <row r="210" spans="2:7" ht="46.8" x14ac:dyDescent="0.3">
      <c r="B210" s="84">
        <v>2757</v>
      </c>
      <c r="C210" s="88" t="s">
        <v>2841</v>
      </c>
      <c r="D210" s="84" t="s">
        <v>2636</v>
      </c>
      <c r="E210" s="84">
        <v>12</v>
      </c>
      <c r="F210" s="85">
        <v>70</v>
      </c>
      <c r="G210" s="85">
        <v>840</v>
      </c>
    </row>
    <row r="211" spans="2:7" ht="15.6" x14ac:dyDescent="0.3">
      <c r="B211" s="84">
        <v>2758</v>
      </c>
      <c r="C211" s="88" t="s">
        <v>2842</v>
      </c>
      <c r="D211" s="84" t="s">
        <v>24</v>
      </c>
      <c r="E211" s="84">
        <v>300</v>
      </c>
      <c r="F211" s="85">
        <v>1.1499999999999999</v>
      </c>
      <c r="G211" s="85">
        <v>345</v>
      </c>
    </row>
    <row r="212" spans="2:7" ht="15.6" x14ac:dyDescent="0.3">
      <c r="B212" s="84">
        <v>2759</v>
      </c>
      <c r="C212" s="88" t="s">
        <v>2843</v>
      </c>
      <c r="D212" s="84" t="s">
        <v>24</v>
      </c>
      <c r="E212" s="84">
        <v>300</v>
      </c>
      <c r="F212" s="85">
        <v>1.72</v>
      </c>
      <c r="G212" s="85">
        <v>516</v>
      </c>
    </row>
    <row r="213" spans="2:7" ht="15.6" x14ac:dyDescent="0.3">
      <c r="B213" s="84">
        <v>2760</v>
      </c>
      <c r="C213" s="88" t="s">
        <v>2844</v>
      </c>
      <c r="D213" s="84" t="s">
        <v>24</v>
      </c>
      <c r="E213" s="84">
        <v>300</v>
      </c>
      <c r="F213" s="85">
        <v>0.36</v>
      </c>
      <c r="G213" s="85">
        <v>108</v>
      </c>
    </row>
    <row r="214" spans="2:7" ht="46.8" x14ac:dyDescent="0.3">
      <c r="B214" s="84">
        <v>2761</v>
      </c>
      <c r="C214" s="88" t="s">
        <v>2845</v>
      </c>
      <c r="D214" s="84" t="s">
        <v>2271</v>
      </c>
      <c r="E214" s="84">
        <v>1200</v>
      </c>
      <c r="F214" s="85">
        <v>9.25</v>
      </c>
      <c r="G214" s="85">
        <v>11100</v>
      </c>
    </row>
    <row r="215" spans="2:7" ht="31.2" x14ac:dyDescent="0.3">
      <c r="B215" s="84">
        <v>2762</v>
      </c>
      <c r="C215" s="88" t="s">
        <v>2846</v>
      </c>
      <c r="D215" s="84" t="s">
        <v>2566</v>
      </c>
      <c r="E215" s="84">
        <v>60</v>
      </c>
      <c r="F215" s="85">
        <v>11.4</v>
      </c>
      <c r="G215" s="85">
        <v>684</v>
      </c>
    </row>
    <row r="216" spans="2:7" ht="31.2" x14ac:dyDescent="0.3">
      <c r="B216" s="84">
        <v>2763</v>
      </c>
      <c r="C216" s="88" t="s">
        <v>2847</v>
      </c>
      <c r="D216" s="84" t="s">
        <v>2610</v>
      </c>
      <c r="E216" s="84">
        <v>60</v>
      </c>
      <c r="F216" s="85">
        <v>28</v>
      </c>
      <c r="G216" s="85">
        <v>1680</v>
      </c>
    </row>
    <row r="217" spans="2:7" ht="31.2" x14ac:dyDescent="0.3">
      <c r="B217" s="84">
        <v>2764</v>
      </c>
      <c r="C217" s="88" t="s">
        <v>2848</v>
      </c>
      <c r="D217" s="84" t="s">
        <v>2566</v>
      </c>
      <c r="E217" s="84">
        <v>60</v>
      </c>
      <c r="F217" s="85">
        <v>14</v>
      </c>
      <c r="G217" s="85">
        <v>840</v>
      </c>
    </row>
    <row r="218" spans="2:7" ht="31.2" x14ac:dyDescent="0.3">
      <c r="B218" s="84">
        <v>2765</v>
      </c>
      <c r="C218" s="88" t="s">
        <v>2849</v>
      </c>
      <c r="D218" s="84" t="s">
        <v>2271</v>
      </c>
      <c r="E218" s="84">
        <v>30</v>
      </c>
      <c r="F218" s="85">
        <v>27</v>
      </c>
      <c r="G218" s="85">
        <v>810</v>
      </c>
    </row>
    <row r="219" spans="2:7" ht="15.6" x14ac:dyDescent="0.3">
      <c r="B219" s="84">
        <v>2766</v>
      </c>
      <c r="C219" s="88" t="s">
        <v>2850</v>
      </c>
      <c r="D219" s="84" t="s">
        <v>24</v>
      </c>
      <c r="E219" s="84">
        <v>1500</v>
      </c>
      <c r="F219" s="85">
        <v>0.2</v>
      </c>
      <c r="G219" s="85">
        <v>300</v>
      </c>
    </row>
    <row r="220" spans="2:7" ht="15.6" x14ac:dyDescent="0.3">
      <c r="B220" s="84">
        <v>2767</v>
      </c>
      <c r="C220" s="88" t="s">
        <v>2851</v>
      </c>
      <c r="D220" s="84" t="s">
        <v>24</v>
      </c>
      <c r="E220" s="84">
        <v>3000</v>
      </c>
      <c r="F220" s="85">
        <v>0.2</v>
      </c>
      <c r="G220" s="85">
        <v>600</v>
      </c>
    </row>
    <row r="221" spans="2:7" ht="15.6" x14ac:dyDescent="0.3">
      <c r="B221" s="84">
        <v>2768</v>
      </c>
      <c r="C221" s="88" t="s">
        <v>2852</v>
      </c>
      <c r="D221" s="84" t="s">
        <v>24</v>
      </c>
      <c r="E221" s="84">
        <v>3300</v>
      </c>
      <c r="F221" s="85">
        <v>0.2</v>
      </c>
      <c r="G221" s="85">
        <v>660</v>
      </c>
    </row>
    <row r="222" spans="2:7" ht="15.6" x14ac:dyDescent="0.3">
      <c r="B222" s="84">
        <v>2769</v>
      </c>
      <c r="C222" s="88" t="s">
        <v>2853</v>
      </c>
      <c r="D222" s="84" t="s">
        <v>24</v>
      </c>
      <c r="E222" s="84">
        <v>600</v>
      </c>
      <c r="F222" s="85">
        <v>0.24</v>
      </c>
      <c r="G222" s="85">
        <v>144</v>
      </c>
    </row>
    <row r="223" spans="2:7" ht="15.6" x14ac:dyDescent="0.3">
      <c r="B223" s="84">
        <v>2770</v>
      </c>
      <c r="C223" s="88" t="s">
        <v>2854</v>
      </c>
      <c r="D223" s="84" t="s">
        <v>24</v>
      </c>
      <c r="E223" s="84">
        <v>600</v>
      </c>
      <c r="F223" s="85">
        <v>0.22</v>
      </c>
      <c r="G223" s="85">
        <v>132</v>
      </c>
    </row>
    <row r="224" spans="2:7" ht="31.2" x14ac:dyDescent="0.3">
      <c r="B224" s="84">
        <v>2771</v>
      </c>
      <c r="C224" s="88" t="s">
        <v>2855</v>
      </c>
      <c r="D224" s="84" t="s">
        <v>24</v>
      </c>
      <c r="E224" s="84">
        <v>34000</v>
      </c>
      <c r="F224" s="85">
        <v>0.35</v>
      </c>
      <c r="G224" s="85">
        <v>11900</v>
      </c>
    </row>
    <row r="225" spans="2:7" ht="31.2" x14ac:dyDescent="0.3">
      <c r="B225" s="84">
        <v>2772</v>
      </c>
      <c r="C225" s="88" t="s">
        <v>2856</v>
      </c>
      <c r="D225" s="84" t="s">
        <v>24</v>
      </c>
      <c r="E225" s="84">
        <v>45000</v>
      </c>
      <c r="F225" s="85">
        <v>0.15</v>
      </c>
      <c r="G225" s="85">
        <v>6750</v>
      </c>
    </row>
    <row r="226" spans="2:7" ht="31.2" x14ac:dyDescent="0.3">
      <c r="B226" s="84">
        <v>2773</v>
      </c>
      <c r="C226" s="88" t="s">
        <v>2857</v>
      </c>
      <c r="D226" s="84" t="s">
        <v>24</v>
      </c>
      <c r="E226" s="84">
        <v>450000</v>
      </c>
      <c r="F226" s="85">
        <v>0.19</v>
      </c>
      <c r="G226" s="85">
        <v>85500</v>
      </c>
    </row>
    <row r="227" spans="2:7" ht="15.6" x14ac:dyDescent="0.3">
      <c r="B227" s="84">
        <v>2774</v>
      </c>
      <c r="C227" s="88" t="s">
        <v>2858</v>
      </c>
      <c r="D227" s="84" t="s">
        <v>24</v>
      </c>
      <c r="E227" s="84">
        <v>60</v>
      </c>
      <c r="F227" s="85">
        <v>2.78</v>
      </c>
      <c r="G227" s="85">
        <v>166.8</v>
      </c>
    </row>
    <row r="228" spans="2:7" ht="15.6" x14ac:dyDescent="0.3">
      <c r="B228" s="84">
        <v>2775</v>
      </c>
      <c r="C228" s="88" t="s">
        <v>2859</v>
      </c>
      <c r="D228" s="84" t="s">
        <v>24</v>
      </c>
      <c r="E228" s="84">
        <v>60</v>
      </c>
      <c r="F228" s="85">
        <v>3.3</v>
      </c>
      <c r="G228" s="85">
        <v>198</v>
      </c>
    </row>
    <row r="229" spans="2:7" ht="15.6" x14ac:dyDescent="0.3">
      <c r="B229" s="84">
        <v>2776</v>
      </c>
      <c r="C229" s="88" t="s">
        <v>2860</v>
      </c>
      <c r="D229" s="84" t="s">
        <v>24</v>
      </c>
      <c r="E229" s="84">
        <v>60</v>
      </c>
      <c r="F229" s="85">
        <v>2.75</v>
      </c>
      <c r="G229" s="85">
        <v>165</v>
      </c>
    </row>
    <row r="230" spans="2:7" ht="15.6" x14ac:dyDescent="0.3">
      <c r="B230" s="84">
        <v>2777</v>
      </c>
      <c r="C230" s="88" t="s">
        <v>2861</v>
      </c>
      <c r="D230" s="84" t="s">
        <v>24</v>
      </c>
      <c r="E230" s="84">
        <v>60</v>
      </c>
      <c r="F230" s="85">
        <v>2.65</v>
      </c>
      <c r="G230" s="85">
        <v>159</v>
      </c>
    </row>
    <row r="231" spans="2:7" ht="31.2" x14ac:dyDescent="0.3">
      <c r="B231" s="84">
        <v>2778</v>
      </c>
      <c r="C231" s="88" t="s">
        <v>2862</v>
      </c>
      <c r="D231" s="84" t="s">
        <v>24</v>
      </c>
      <c r="E231" s="84">
        <v>60</v>
      </c>
      <c r="F231" s="85">
        <v>3.5</v>
      </c>
      <c r="G231" s="85">
        <v>210</v>
      </c>
    </row>
    <row r="232" spans="2:7" ht="31.2" x14ac:dyDescent="0.3">
      <c r="B232" s="84">
        <v>2779</v>
      </c>
      <c r="C232" s="88" t="s">
        <v>2863</v>
      </c>
      <c r="D232" s="84" t="s">
        <v>24</v>
      </c>
      <c r="E232" s="84">
        <v>60</v>
      </c>
      <c r="F232" s="85">
        <v>3.42</v>
      </c>
      <c r="G232" s="85">
        <v>205.2</v>
      </c>
    </row>
    <row r="233" spans="2:7" ht="15.6" x14ac:dyDescent="0.3">
      <c r="B233" s="84">
        <v>2780</v>
      </c>
      <c r="C233" s="88" t="s">
        <v>2864</v>
      </c>
      <c r="D233" s="84" t="s">
        <v>24</v>
      </c>
      <c r="E233" s="84">
        <v>120</v>
      </c>
      <c r="F233" s="85">
        <v>0.68</v>
      </c>
      <c r="G233" s="85">
        <v>81.599999999999994</v>
      </c>
    </row>
    <row r="234" spans="2:7" ht="31.2" x14ac:dyDescent="0.3">
      <c r="B234" s="84">
        <v>2781</v>
      </c>
      <c r="C234" s="88" t="s">
        <v>2865</v>
      </c>
      <c r="D234" s="84" t="s">
        <v>24</v>
      </c>
      <c r="E234" s="84">
        <v>300</v>
      </c>
      <c r="F234" s="85">
        <v>0.89</v>
      </c>
      <c r="G234" s="85">
        <v>267</v>
      </c>
    </row>
    <row r="235" spans="2:7" ht="15.6" x14ac:dyDescent="0.3">
      <c r="B235" s="84">
        <v>2782</v>
      </c>
      <c r="C235" s="88" t="s">
        <v>2866</v>
      </c>
      <c r="D235" s="84" t="s">
        <v>24</v>
      </c>
      <c r="E235" s="84">
        <v>300</v>
      </c>
      <c r="F235" s="85">
        <v>0.65</v>
      </c>
      <c r="G235" s="85">
        <v>195</v>
      </c>
    </row>
    <row r="236" spans="2:7" ht="31.2" x14ac:dyDescent="0.3">
      <c r="B236" s="84">
        <v>2783</v>
      </c>
      <c r="C236" s="88" t="s">
        <v>2867</v>
      </c>
      <c r="D236" s="84" t="s">
        <v>24</v>
      </c>
      <c r="E236" s="84">
        <v>300</v>
      </c>
      <c r="F236" s="85">
        <v>0.81</v>
      </c>
      <c r="G236" s="85">
        <v>243</v>
      </c>
    </row>
    <row r="237" spans="2:7" ht="15.6" x14ac:dyDescent="0.3">
      <c r="B237" s="84">
        <v>2784</v>
      </c>
      <c r="C237" s="88" t="s">
        <v>2868</v>
      </c>
      <c r="D237" s="84" t="s">
        <v>24</v>
      </c>
      <c r="E237" s="84">
        <v>180</v>
      </c>
      <c r="F237" s="85">
        <v>0.74</v>
      </c>
      <c r="G237" s="85">
        <v>133.19999999999999</v>
      </c>
    </row>
    <row r="238" spans="2:7" ht="31.2" x14ac:dyDescent="0.3">
      <c r="B238" s="84">
        <v>2785</v>
      </c>
      <c r="C238" s="88" t="s">
        <v>2869</v>
      </c>
      <c r="D238" s="84" t="s">
        <v>24</v>
      </c>
      <c r="E238" s="84">
        <v>300</v>
      </c>
      <c r="F238" s="85">
        <v>0.95</v>
      </c>
      <c r="G238" s="85">
        <v>285</v>
      </c>
    </row>
    <row r="239" spans="2:7" ht="15.6" x14ac:dyDescent="0.3">
      <c r="B239" s="84">
        <v>2786</v>
      </c>
      <c r="C239" s="88" t="s">
        <v>2870</v>
      </c>
      <c r="D239" s="84" t="s">
        <v>24</v>
      </c>
      <c r="E239" s="84">
        <v>180</v>
      </c>
      <c r="F239" s="85">
        <v>0.95</v>
      </c>
      <c r="G239" s="85">
        <v>171</v>
      </c>
    </row>
    <row r="240" spans="2:7" ht="15.6" x14ac:dyDescent="0.3">
      <c r="B240" s="84">
        <v>2787</v>
      </c>
      <c r="C240" s="88" t="s">
        <v>2871</v>
      </c>
      <c r="D240" s="84" t="s">
        <v>24</v>
      </c>
      <c r="E240" s="84">
        <v>180</v>
      </c>
      <c r="F240" s="85">
        <v>1.28</v>
      </c>
      <c r="G240" s="85">
        <v>230.4</v>
      </c>
    </row>
    <row r="241" spans="2:7" ht="31.2" x14ac:dyDescent="0.3">
      <c r="B241" s="84">
        <v>2788</v>
      </c>
      <c r="C241" s="88" t="s">
        <v>2872</v>
      </c>
      <c r="D241" s="84" t="s">
        <v>24</v>
      </c>
      <c r="E241" s="84">
        <v>300</v>
      </c>
      <c r="F241" s="85">
        <v>0.83</v>
      </c>
      <c r="G241" s="85">
        <v>249</v>
      </c>
    </row>
    <row r="242" spans="2:7" ht="31.2" x14ac:dyDescent="0.3">
      <c r="B242" s="84">
        <v>2789</v>
      </c>
      <c r="C242" s="88" t="s">
        <v>2873</v>
      </c>
      <c r="D242" s="84" t="s">
        <v>24</v>
      </c>
      <c r="E242" s="84">
        <v>180</v>
      </c>
      <c r="F242" s="85">
        <v>1.21</v>
      </c>
      <c r="G242" s="85">
        <v>217.8</v>
      </c>
    </row>
    <row r="243" spans="2:7" ht="15.6" x14ac:dyDescent="0.3">
      <c r="B243" s="84">
        <v>2790</v>
      </c>
      <c r="C243" s="88" t="s">
        <v>2874</v>
      </c>
      <c r="D243" s="84" t="s">
        <v>24</v>
      </c>
      <c r="E243" s="84">
        <v>180</v>
      </c>
      <c r="F243" s="85">
        <v>0.53</v>
      </c>
      <c r="G243" s="85">
        <v>95.4</v>
      </c>
    </row>
    <row r="244" spans="2:7" ht="31.2" x14ac:dyDescent="0.3">
      <c r="B244" s="84">
        <v>2791</v>
      </c>
      <c r="C244" s="88" t="s">
        <v>2875</v>
      </c>
      <c r="D244" s="84" t="s">
        <v>24</v>
      </c>
      <c r="E244" s="84">
        <v>180</v>
      </c>
      <c r="F244" s="85">
        <v>0.75</v>
      </c>
      <c r="G244" s="85">
        <v>135</v>
      </c>
    </row>
    <row r="245" spans="2:7" ht="15.6" x14ac:dyDescent="0.3">
      <c r="B245" s="84">
        <v>2792</v>
      </c>
      <c r="C245" s="88" t="s">
        <v>2876</v>
      </c>
      <c r="D245" s="84" t="s">
        <v>24</v>
      </c>
      <c r="E245" s="84">
        <v>180</v>
      </c>
      <c r="F245" s="85">
        <v>0.64</v>
      </c>
      <c r="G245" s="85">
        <v>115.2</v>
      </c>
    </row>
    <row r="246" spans="2:7" ht="31.2" x14ac:dyDescent="0.3">
      <c r="B246" s="84">
        <v>2793</v>
      </c>
      <c r="C246" s="88" t="s">
        <v>2877</v>
      </c>
      <c r="D246" s="84" t="s">
        <v>24</v>
      </c>
      <c r="E246" s="84">
        <v>300</v>
      </c>
      <c r="F246" s="85">
        <v>0.86</v>
      </c>
      <c r="G246" s="85">
        <v>258</v>
      </c>
    </row>
    <row r="247" spans="2:7" ht="31.2" x14ac:dyDescent="0.3">
      <c r="B247" s="84">
        <v>2794</v>
      </c>
      <c r="C247" s="88" t="s">
        <v>2878</v>
      </c>
      <c r="D247" s="84" t="s">
        <v>24</v>
      </c>
      <c r="E247" s="84">
        <v>3000</v>
      </c>
      <c r="F247" s="85">
        <v>0.49</v>
      </c>
      <c r="G247" s="85">
        <v>1470</v>
      </c>
    </row>
    <row r="248" spans="2:7" ht="31.2" x14ac:dyDescent="0.3">
      <c r="B248" s="84">
        <v>2795</v>
      </c>
      <c r="C248" s="88" t="s">
        <v>2879</v>
      </c>
      <c r="D248" s="84" t="s">
        <v>24</v>
      </c>
      <c r="E248" s="84">
        <v>7500</v>
      </c>
      <c r="F248" s="85">
        <v>0.54</v>
      </c>
      <c r="G248" s="85">
        <v>4050</v>
      </c>
    </row>
    <row r="249" spans="2:7" ht="31.2" x14ac:dyDescent="0.3">
      <c r="B249" s="84">
        <v>2796</v>
      </c>
      <c r="C249" s="88" t="s">
        <v>2880</v>
      </c>
      <c r="D249" s="84" t="s">
        <v>24</v>
      </c>
      <c r="E249" s="84">
        <v>30</v>
      </c>
      <c r="F249" s="85">
        <v>45</v>
      </c>
      <c r="G249" s="85">
        <v>1350</v>
      </c>
    </row>
    <row r="250" spans="2:7" ht="46.8" x14ac:dyDescent="0.3">
      <c r="B250" s="84">
        <v>2797</v>
      </c>
      <c r="C250" s="88" t="s">
        <v>2881</v>
      </c>
      <c r="D250" s="84" t="s">
        <v>2282</v>
      </c>
      <c r="E250" s="84">
        <v>2200</v>
      </c>
      <c r="F250" s="85">
        <v>16.5</v>
      </c>
      <c r="G250" s="85">
        <v>36300</v>
      </c>
    </row>
    <row r="251" spans="2:7" ht="15.6" x14ac:dyDescent="0.3">
      <c r="B251" s="84">
        <v>2798</v>
      </c>
      <c r="C251" s="88" t="s">
        <v>2882</v>
      </c>
      <c r="D251" s="84" t="s">
        <v>2271</v>
      </c>
      <c r="E251" s="84">
        <v>30</v>
      </c>
      <c r="F251" s="85">
        <v>18.899999999999999</v>
      </c>
      <c r="G251" s="85">
        <v>567</v>
      </c>
    </row>
    <row r="252" spans="2:7" ht="31.2" x14ac:dyDescent="0.3">
      <c r="B252" s="84">
        <v>2799</v>
      </c>
      <c r="C252" s="88" t="s">
        <v>2883</v>
      </c>
      <c r="D252" s="84" t="s">
        <v>2271</v>
      </c>
      <c r="E252" s="84">
        <v>300</v>
      </c>
      <c r="F252" s="85">
        <v>6.8</v>
      </c>
      <c r="G252" s="85">
        <v>2040</v>
      </c>
    </row>
    <row r="253" spans="2:7" ht="15.6" x14ac:dyDescent="0.3">
      <c r="B253" s="297" t="s">
        <v>2071</v>
      </c>
      <c r="C253" s="297"/>
      <c r="D253" s="297"/>
      <c r="E253" s="297"/>
      <c r="F253" s="297"/>
      <c r="G253" s="294">
        <f>SUM(G3:G252)</f>
        <v>1501428.8199999996</v>
      </c>
    </row>
  </sheetData>
  <mergeCells count="1">
    <mergeCell ref="B253:F253"/>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D57C-02C7-4B97-97FB-67F4164D236F}">
  <dimension ref="A1:AP34"/>
  <sheetViews>
    <sheetView zoomScale="90" zoomScaleNormal="90" workbookViewId="0">
      <pane xSplit="5" ySplit="2" topLeftCell="F3" activePane="bottomRight" state="frozen"/>
      <selection pane="topRight" activeCell="G1" sqref="G1"/>
      <selection pane="bottomLeft" activeCell="A3" sqref="A3"/>
      <selection pane="bottomRight" activeCell="B5" sqref="B5"/>
    </sheetView>
  </sheetViews>
  <sheetFormatPr defaultColWidth="9.109375" defaultRowHeight="14.4" x14ac:dyDescent="0.3"/>
  <cols>
    <col min="1" max="1" width="5.5546875" style="3" customWidth="1"/>
    <col min="2" max="2" width="69" style="3" customWidth="1"/>
    <col min="3" max="3" width="9.33203125" style="4" bestFit="1" customWidth="1"/>
    <col min="4" max="4" width="12.44140625" style="3" customWidth="1"/>
    <col min="5" max="5" width="17.109375" style="3" customWidth="1"/>
    <col min="6" max="6" width="15.88671875" style="3" bestFit="1" customWidth="1"/>
    <col min="7" max="7" width="17" style="3" bestFit="1" customWidth="1"/>
    <col min="8" max="8" width="15" style="3" bestFit="1" customWidth="1"/>
    <col min="9" max="9" width="15" style="3" customWidth="1"/>
    <col min="10" max="10" width="15.44140625" style="3" bestFit="1" customWidth="1"/>
    <col min="11" max="11" width="15.44140625" style="3" customWidth="1"/>
    <col min="12" max="12" width="12.109375" style="4" customWidth="1"/>
    <col min="13" max="13" width="16" style="4" bestFit="1" customWidth="1"/>
    <col min="14" max="14" width="19.33203125" style="4" customWidth="1"/>
    <col min="15" max="15" width="18.88671875" style="4" customWidth="1"/>
    <col min="16" max="17" width="15.5546875" style="4" customWidth="1"/>
    <col min="18" max="18" width="23.44140625" style="4" customWidth="1"/>
    <col min="19" max="19" width="17.109375" style="4" customWidth="1"/>
    <col min="20" max="21" width="16.109375" style="4" customWidth="1"/>
    <col min="22" max="23" width="20.33203125" style="4" customWidth="1"/>
    <col min="24" max="25" width="15.5546875" style="3" customWidth="1"/>
    <col min="26" max="27" width="12.88671875" style="3" customWidth="1"/>
    <col min="28" max="29" width="15.5546875" style="3" customWidth="1"/>
    <col min="30" max="30" width="14.77734375" style="3" customWidth="1"/>
    <col min="31" max="31" width="13.5546875" style="3" customWidth="1"/>
    <col min="32" max="33" width="13" style="3" customWidth="1"/>
    <col min="34" max="35" width="14.109375" style="3" customWidth="1"/>
    <col min="36" max="37" width="13.44140625" style="3" customWidth="1"/>
    <col min="38" max="39" width="18.109375" style="3" customWidth="1"/>
    <col min="40" max="41" width="17.33203125" style="3" customWidth="1"/>
    <col min="42" max="42" width="9.109375" style="3" customWidth="1"/>
    <col min="43" max="43" width="12.44140625" style="3" customWidth="1"/>
    <col min="44" max="16384" width="9.109375" style="3"/>
  </cols>
  <sheetData>
    <row r="1" spans="1:42" x14ac:dyDescent="0.3">
      <c r="A1" s="152"/>
      <c r="B1" s="152"/>
      <c r="C1" s="152"/>
      <c r="D1" s="152"/>
      <c r="E1" s="152"/>
    </row>
    <row r="2" spans="1:42" s="5" customFormat="1" ht="28.8" x14ac:dyDescent="0.3">
      <c r="A2" s="97" t="s">
        <v>2015</v>
      </c>
      <c r="B2" s="107" t="s">
        <v>0</v>
      </c>
      <c r="C2" s="107" t="s">
        <v>1</v>
      </c>
      <c r="D2" s="107" t="s">
        <v>4</v>
      </c>
      <c r="E2" s="107" t="s">
        <v>5</v>
      </c>
      <c r="F2" s="107" t="s">
        <v>1993</v>
      </c>
      <c r="G2" s="107" t="s">
        <v>1992</v>
      </c>
      <c r="H2" s="97" t="s">
        <v>1995</v>
      </c>
      <c r="I2" s="97" t="s">
        <v>1994</v>
      </c>
      <c r="J2" s="97" t="s">
        <v>1996</v>
      </c>
      <c r="K2" s="97" t="s">
        <v>2976</v>
      </c>
      <c r="L2" s="107" t="s">
        <v>8</v>
      </c>
      <c r="M2" s="107" t="s">
        <v>1997</v>
      </c>
      <c r="N2" s="107" t="s">
        <v>1998</v>
      </c>
      <c r="O2" s="107" t="s">
        <v>1999</v>
      </c>
      <c r="P2" s="107" t="s">
        <v>10</v>
      </c>
      <c r="Q2" s="97" t="s">
        <v>2000</v>
      </c>
      <c r="R2" s="97" t="s">
        <v>2001</v>
      </c>
      <c r="S2" s="97" t="s">
        <v>2016</v>
      </c>
      <c r="T2" s="107" t="s">
        <v>12</v>
      </c>
      <c r="U2" s="107" t="s">
        <v>2017</v>
      </c>
      <c r="V2" s="107" t="s">
        <v>13</v>
      </c>
      <c r="W2" s="107" t="s">
        <v>2018</v>
      </c>
      <c r="X2" s="107" t="s">
        <v>14</v>
      </c>
      <c r="Y2" s="107" t="s">
        <v>2019</v>
      </c>
      <c r="Z2" s="107" t="s">
        <v>15</v>
      </c>
      <c r="AA2" s="107" t="s">
        <v>2020</v>
      </c>
      <c r="AB2" s="107" t="s">
        <v>16</v>
      </c>
      <c r="AC2" s="107" t="s">
        <v>2021</v>
      </c>
      <c r="AD2" s="107" t="s">
        <v>2025</v>
      </c>
      <c r="AE2" s="107" t="s">
        <v>2025</v>
      </c>
      <c r="AF2" s="107" t="s">
        <v>18</v>
      </c>
      <c r="AG2" s="107" t="s">
        <v>2026</v>
      </c>
      <c r="AH2" s="107" t="s">
        <v>19</v>
      </c>
      <c r="AI2" s="107" t="s">
        <v>2030</v>
      </c>
      <c r="AJ2" s="107" t="s">
        <v>20</v>
      </c>
      <c r="AK2" s="107" t="s">
        <v>2031</v>
      </c>
      <c r="AL2" s="107" t="s">
        <v>21</v>
      </c>
      <c r="AM2" s="107" t="s">
        <v>2032</v>
      </c>
      <c r="AN2" s="107" t="s">
        <v>22</v>
      </c>
      <c r="AO2" s="107" t="s">
        <v>2033</v>
      </c>
    </row>
    <row r="3" spans="1:42" x14ac:dyDescent="0.3">
      <c r="A3" s="108">
        <v>1</v>
      </c>
      <c r="B3" s="109" t="s">
        <v>23</v>
      </c>
      <c r="C3" s="110" t="s">
        <v>66</v>
      </c>
      <c r="D3" s="111">
        <v>3330</v>
      </c>
      <c r="E3" s="111">
        <v>119880</v>
      </c>
      <c r="F3" s="112">
        <v>15</v>
      </c>
      <c r="G3" s="113">
        <f>F3*D3</f>
        <v>49950</v>
      </c>
      <c r="H3" s="114">
        <v>0</v>
      </c>
      <c r="I3" s="115">
        <f t="shared" ref="I3:I28" si="0">H3*D3</f>
        <v>0</v>
      </c>
      <c r="J3" s="114">
        <v>0</v>
      </c>
      <c r="K3" s="300">
        <f t="shared" ref="K3:K27" si="1">J3*D3</f>
        <v>0</v>
      </c>
      <c r="L3" s="110">
        <v>0</v>
      </c>
      <c r="M3" s="116">
        <f t="shared" ref="M3:M27" si="2">L3*D3</f>
        <v>0</v>
      </c>
      <c r="N3" s="110">
        <v>0</v>
      </c>
      <c r="O3" s="116">
        <f t="shared" ref="O3:O29" si="3">N3*D3</f>
        <v>0</v>
      </c>
      <c r="P3" s="110">
        <v>0</v>
      </c>
      <c r="Q3" s="116">
        <f t="shared" ref="Q3:Q27" si="4">P3*D3</f>
        <v>0</v>
      </c>
      <c r="R3" s="110">
        <v>0</v>
      </c>
      <c r="S3" s="116">
        <f>R3*D3</f>
        <v>0</v>
      </c>
      <c r="T3" s="110">
        <v>0</v>
      </c>
      <c r="U3" s="116">
        <f>T3*D3</f>
        <v>0</v>
      </c>
      <c r="V3" s="110">
        <v>0</v>
      </c>
      <c r="W3" s="116">
        <f>V3*D3</f>
        <v>0</v>
      </c>
      <c r="X3" s="110">
        <v>0</v>
      </c>
      <c r="Y3" s="117">
        <v>0</v>
      </c>
      <c r="Z3" s="110">
        <v>0</v>
      </c>
      <c r="AA3" s="116">
        <f>Z3*D3</f>
        <v>0</v>
      </c>
      <c r="AB3" s="110">
        <v>0</v>
      </c>
      <c r="AC3" s="116">
        <f>AB3*D3</f>
        <v>0</v>
      </c>
      <c r="AD3" s="110">
        <v>0</v>
      </c>
      <c r="AE3" s="116">
        <f>AD3*D3</f>
        <v>0</v>
      </c>
      <c r="AF3" s="110">
        <v>0</v>
      </c>
      <c r="AG3" s="116">
        <f>AF3*D3</f>
        <v>0</v>
      </c>
      <c r="AH3" s="110">
        <v>0</v>
      </c>
      <c r="AI3" s="116">
        <f>AH3*D3</f>
        <v>0</v>
      </c>
      <c r="AJ3" s="110">
        <v>0</v>
      </c>
      <c r="AK3" s="116">
        <f>AJ3*D3</f>
        <v>0</v>
      </c>
      <c r="AL3" s="110">
        <v>0</v>
      </c>
      <c r="AM3" s="116">
        <f>AL3*D3</f>
        <v>0</v>
      </c>
      <c r="AN3" s="110">
        <v>0</v>
      </c>
      <c r="AO3" s="116">
        <f>AN3*D3</f>
        <v>0</v>
      </c>
      <c r="AP3" s="4"/>
    </row>
    <row r="4" spans="1:42" ht="43.2" x14ac:dyDescent="0.3">
      <c r="A4" s="108">
        <v>2</v>
      </c>
      <c r="B4" s="109" t="s">
        <v>25</v>
      </c>
      <c r="C4" s="110" t="s">
        <v>66</v>
      </c>
      <c r="D4" s="111">
        <v>2069.5100000000002</v>
      </c>
      <c r="E4" s="111">
        <v>136587.66</v>
      </c>
      <c r="F4" s="112">
        <v>5</v>
      </c>
      <c r="G4" s="113">
        <f t="shared" ref="G3:G28" si="5">F4*D4</f>
        <v>10347.550000000001</v>
      </c>
      <c r="H4" s="114">
        <v>15</v>
      </c>
      <c r="I4" s="115">
        <f t="shared" si="0"/>
        <v>31042.65</v>
      </c>
      <c r="J4" s="114">
        <v>7</v>
      </c>
      <c r="K4" s="300">
        <f t="shared" si="1"/>
        <v>14486.570000000002</v>
      </c>
      <c r="L4" s="110">
        <v>0</v>
      </c>
      <c r="M4" s="116">
        <f t="shared" si="2"/>
        <v>0</v>
      </c>
      <c r="N4" s="110">
        <v>1</v>
      </c>
      <c r="O4" s="116">
        <f t="shared" si="3"/>
        <v>2069.5100000000002</v>
      </c>
      <c r="P4" s="110">
        <v>1</v>
      </c>
      <c r="Q4" s="116">
        <f t="shared" si="4"/>
        <v>2069.5100000000002</v>
      </c>
      <c r="R4" s="110">
        <v>1</v>
      </c>
      <c r="S4" s="116">
        <f t="shared" ref="S4:S29" si="6">R4*D4</f>
        <v>2069.5100000000002</v>
      </c>
      <c r="T4" s="110">
        <v>2</v>
      </c>
      <c r="U4" s="116">
        <f t="shared" ref="U4:U29" si="7">T4*D4</f>
        <v>4139.0200000000004</v>
      </c>
      <c r="V4" s="110">
        <v>1</v>
      </c>
      <c r="W4" s="116">
        <f t="shared" ref="W4:W29" si="8">V4*D4</f>
        <v>2069.5100000000002</v>
      </c>
      <c r="X4" s="110">
        <v>0</v>
      </c>
      <c r="Y4" s="117">
        <v>0</v>
      </c>
      <c r="Z4" s="110">
        <v>1</v>
      </c>
      <c r="AA4" s="116">
        <f t="shared" ref="AA4:AA29" si="9">Z4*D4</f>
        <v>2069.5100000000002</v>
      </c>
      <c r="AB4" s="110">
        <v>1</v>
      </c>
      <c r="AC4" s="116">
        <f t="shared" ref="AC4:AC29" si="10">AB4*D4</f>
        <v>2069.5100000000002</v>
      </c>
      <c r="AD4" s="110">
        <v>1</v>
      </c>
      <c r="AE4" s="116">
        <f t="shared" ref="AE4:AE29" si="11">AD4*D4</f>
        <v>2069.5100000000002</v>
      </c>
      <c r="AF4" s="110">
        <v>1</v>
      </c>
      <c r="AG4" s="116">
        <f t="shared" ref="AG4:AG29" si="12">AF4*D4</f>
        <v>2069.5100000000002</v>
      </c>
      <c r="AH4" s="110">
        <v>4</v>
      </c>
      <c r="AI4" s="116">
        <f t="shared" ref="AI4:AI29" si="13">AH4*D4</f>
        <v>8278.0400000000009</v>
      </c>
      <c r="AJ4" s="110">
        <v>0</v>
      </c>
      <c r="AK4" s="116">
        <f t="shared" ref="AK4:AK29" si="14">AJ4*D4</f>
        <v>0</v>
      </c>
      <c r="AL4" s="110">
        <v>0</v>
      </c>
      <c r="AM4" s="116">
        <f t="shared" ref="AM4:AM29" si="15">AL4*D4</f>
        <v>0</v>
      </c>
      <c r="AN4" s="110">
        <v>1</v>
      </c>
      <c r="AO4" s="116">
        <f t="shared" ref="AO4:AO29" si="16">AN4*D4</f>
        <v>2069.5100000000002</v>
      </c>
      <c r="AP4" s="4"/>
    </row>
    <row r="5" spans="1:42" ht="144" x14ac:dyDescent="0.3">
      <c r="A5" s="108">
        <v>3</v>
      </c>
      <c r="B5" s="109" t="s">
        <v>26</v>
      </c>
      <c r="C5" s="110" t="s">
        <v>66</v>
      </c>
      <c r="D5" s="111">
        <v>1716.48</v>
      </c>
      <c r="E5" s="111">
        <v>49777.919999999998</v>
      </c>
      <c r="F5" s="112">
        <v>12</v>
      </c>
      <c r="G5" s="113">
        <f t="shared" si="5"/>
        <v>20597.760000000002</v>
      </c>
      <c r="H5" s="114">
        <v>0</v>
      </c>
      <c r="I5" s="115">
        <f t="shared" si="0"/>
        <v>0</v>
      </c>
      <c r="J5" s="114">
        <v>1</v>
      </c>
      <c r="K5" s="300">
        <f t="shared" si="1"/>
        <v>1716.48</v>
      </c>
      <c r="L5" s="110">
        <v>0</v>
      </c>
      <c r="M5" s="116">
        <f t="shared" si="2"/>
        <v>0</v>
      </c>
      <c r="N5" s="110">
        <v>0</v>
      </c>
      <c r="O5" s="116">
        <f t="shared" si="3"/>
        <v>0</v>
      </c>
      <c r="P5" s="110">
        <v>0</v>
      </c>
      <c r="Q5" s="116">
        <f t="shared" si="4"/>
        <v>0</v>
      </c>
      <c r="R5" s="110">
        <v>0</v>
      </c>
      <c r="S5" s="116">
        <f t="shared" si="6"/>
        <v>0</v>
      </c>
      <c r="T5" s="110">
        <v>0</v>
      </c>
      <c r="U5" s="116">
        <f t="shared" si="7"/>
        <v>0</v>
      </c>
      <c r="V5" s="110">
        <v>0</v>
      </c>
      <c r="W5" s="116">
        <f t="shared" si="8"/>
        <v>0</v>
      </c>
      <c r="X5" s="110">
        <v>0</v>
      </c>
      <c r="Y5" s="117">
        <v>0</v>
      </c>
      <c r="Z5" s="110">
        <v>0</v>
      </c>
      <c r="AA5" s="116">
        <f t="shared" si="9"/>
        <v>0</v>
      </c>
      <c r="AB5" s="110">
        <v>0</v>
      </c>
      <c r="AC5" s="116">
        <f t="shared" si="10"/>
        <v>0</v>
      </c>
      <c r="AD5" s="110">
        <v>0</v>
      </c>
      <c r="AE5" s="116">
        <f t="shared" si="11"/>
        <v>0</v>
      </c>
      <c r="AF5" s="110">
        <v>0</v>
      </c>
      <c r="AG5" s="116">
        <f t="shared" si="12"/>
        <v>0</v>
      </c>
      <c r="AH5" s="110">
        <v>0</v>
      </c>
      <c r="AI5" s="116">
        <f t="shared" si="13"/>
        <v>0</v>
      </c>
      <c r="AJ5" s="110">
        <v>0</v>
      </c>
      <c r="AK5" s="116">
        <f t="shared" si="14"/>
        <v>0</v>
      </c>
      <c r="AL5" s="110">
        <v>0</v>
      </c>
      <c r="AM5" s="116">
        <f t="shared" si="15"/>
        <v>0</v>
      </c>
      <c r="AN5" s="110">
        <v>0</v>
      </c>
      <c r="AO5" s="116">
        <f t="shared" si="16"/>
        <v>0</v>
      </c>
      <c r="AP5" s="4"/>
    </row>
    <row r="6" spans="1:42" ht="144" x14ac:dyDescent="0.3">
      <c r="A6" s="108">
        <v>4</v>
      </c>
      <c r="B6" s="109" t="s">
        <v>27</v>
      </c>
      <c r="C6" s="110" t="s">
        <v>66</v>
      </c>
      <c r="D6" s="111">
        <v>1812.65</v>
      </c>
      <c r="E6" s="111">
        <v>74318.649999999994</v>
      </c>
      <c r="F6" s="112">
        <v>18</v>
      </c>
      <c r="G6" s="113">
        <f t="shared" si="5"/>
        <v>32627.7</v>
      </c>
      <c r="H6" s="114">
        <v>3</v>
      </c>
      <c r="I6" s="115">
        <f t="shared" si="0"/>
        <v>5437.9500000000007</v>
      </c>
      <c r="J6" s="114">
        <v>0</v>
      </c>
      <c r="K6" s="300">
        <f t="shared" si="1"/>
        <v>0</v>
      </c>
      <c r="L6" s="110">
        <v>0</v>
      </c>
      <c r="M6" s="116">
        <f t="shared" si="2"/>
        <v>0</v>
      </c>
      <c r="N6" s="110">
        <v>0</v>
      </c>
      <c r="O6" s="116">
        <f t="shared" si="3"/>
        <v>0</v>
      </c>
      <c r="P6" s="110">
        <v>0</v>
      </c>
      <c r="Q6" s="116">
        <f t="shared" si="4"/>
        <v>0</v>
      </c>
      <c r="R6" s="110">
        <v>0</v>
      </c>
      <c r="S6" s="116">
        <f t="shared" si="6"/>
        <v>0</v>
      </c>
      <c r="T6" s="110">
        <v>0</v>
      </c>
      <c r="U6" s="116">
        <f t="shared" si="7"/>
        <v>0</v>
      </c>
      <c r="V6" s="110">
        <v>0</v>
      </c>
      <c r="W6" s="116">
        <f t="shared" si="8"/>
        <v>0</v>
      </c>
      <c r="X6" s="110">
        <v>0</v>
      </c>
      <c r="Y6" s="117">
        <v>0</v>
      </c>
      <c r="Z6" s="110">
        <v>0</v>
      </c>
      <c r="AA6" s="116">
        <f t="shared" si="9"/>
        <v>0</v>
      </c>
      <c r="AB6" s="110">
        <v>0</v>
      </c>
      <c r="AC6" s="116">
        <f t="shared" si="10"/>
        <v>0</v>
      </c>
      <c r="AD6" s="110">
        <v>0</v>
      </c>
      <c r="AE6" s="116">
        <f t="shared" si="11"/>
        <v>0</v>
      </c>
      <c r="AF6" s="110">
        <v>0</v>
      </c>
      <c r="AG6" s="116">
        <f t="shared" si="12"/>
        <v>0</v>
      </c>
      <c r="AH6" s="110">
        <v>0</v>
      </c>
      <c r="AI6" s="116">
        <f t="shared" si="13"/>
        <v>0</v>
      </c>
      <c r="AJ6" s="110">
        <v>0</v>
      </c>
      <c r="AK6" s="116">
        <f t="shared" si="14"/>
        <v>0</v>
      </c>
      <c r="AL6" s="110">
        <v>0</v>
      </c>
      <c r="AM6" s="116">
        <f t="shared" si="15"/>
        <v>0</v>
      </c>
      <c r="AN6" s="110">
        <v>0</v>
      </c>
      <c r="AO6" s="116">
        <f t="shared" si="16"/>
        <v>0</v>
      </c>
      <c r="AP6" s="4"/>
    </row>
    <row r="7" spans="1:42" ht="43.2" x14ac:dyDescent="0.3">
      <c r="A7" s="108">
        <v>5</v>
      </c>
      <c r="B7" s="109" t="s">
        <v>28</v>
      </c>
      <c r="C7" s="110" t="s">
        <v>66</v>
      </c>
      <c r="D7" s="111">
        <v>211.99</v>
      </c>
      <c r="E7" s="111">
        <v>62325.06</v>
      </c>
      <c r="F7" s="112">
        <v>120</v>
      </c>
      <c r="G7" s="113">
        <f t="shared" si="5"/>
        <v>25438.800000000003</v>
      </c>
      <c r="H7" s="114">
        <v>15</v>
      </c>
      <c r="I7" s="115">
        <f t="shared" si="0"/>
        <v>3179.8500000000004</v>
      </c>
      <c r="J7" s="114">
        <v>10</v>
      </c>
      <c r="K7" s="300">
        <f t="shared" si="1"/>
        <v>2119.9</v>
      </c>
      <c r="L7" s="110">
        <v>0</v>
      </c>
      <c r="M7" s="116">
        <f t="shared" si="2"/>
        <v>0</v>
      </c>
      <c r="N7" s="110">
        <v>0</v>
      </c>
      <c r="O7" s="116">
        <f t="shared" si="3"/>
        <v>0</v>
      </c>
      <c r="P7" s="110">
        <v>0</v>
      </c>
      <c r="Q7" s="116">
        <f t="shared" si="4"/>
        <v>0</v>
      </c>
      <c r="R7" s="110">
        <v>0</v>
      </c>
      <c r="S7" s="116">
        <f t="shared" si="6"/>
        <v>0</v>
      </c>
      <c r="T7" s="110">
        <v>2</v>
      </c>
      <c r="U7" s="116">
        <f t="shared" si="7"/>
        <v>423.98</v>
      </c>
      <c r="V7" s="110">
        <v>1</v>
      </c>
      <c r="W7" s="116">
        <f t="shared" si="8"/>
        <v>211.99</v>
      </c>
      <c r="X7" s="110">
        <v>0</v>
      </c>
      <c r="Y7" s="117">
        <v>0</v>
      </c>
      <c r="Z7" s="110">
        <v>0</v>
      </c>
      <c r="AA7" s="116">
        <f t="shared" si="9"/>
        <v>0</v>
      </c>
      <c r="AB7" s="110">
        <v>0</v>
      </c>
      <c r="AC7" s="116">
        <f t="shared" si="10"/>
        <v>0</v>
      </c>
      <c r="AD7" s="110">
        <v>1</v>
      </c>
      <c r="AE7" s="116">
        <f t="shared" si="11"/>
        <v>211.99</v>
      </c>
      <c r="AF7" s="110">
        <v>0</v>
      </c>
      <c r="AG7" s="116">
        <f t="shared" si="12"/>
        <v>0</v>
      </c>
      <c r="AH7" s="110">
        <v>5</v>
      </c>
      <c r="AI7" s="116">
        <f t="shared" si="13"/>
        <v>1059.95</v>
      </c>
      <c r="AJ7" s="110">
        <v>0</v>
      </c>
      <c r="AK7" s="116">
        <f t="shared" si="14"/>
        <v>0</v>
      </c>
      <c r="AL7" s="110">
        <v>0</v>
      </c>
      <c r="AM7" s="116">
        <f t="shared" si="15"/>
        <v>0</v>
      </c>
      <c r="AN7" s="110">
        <v>0</v>
      </c>
      <c r="AO7" s="116">
        <f t="shared" si="16"/>
        <v>0</v>
      </c>
      <c r="AP7" s="4"/>
    </row>
    <row r="8" spans="1:42" ht="28.8" x14ac:dyDescent="0.3">
      <c r="A8" s="108">
        <v>6</v>
      </c>
      <c r="B8" s="109" t="s">
        <v>29</v>
      </c>
      <c r="C8" s="110" t="s">
        <v>66</v>
      </c>
      <c r="D8" s="111">
        <v>2661.82</v>
      </c>
      <c r="E8" s="111">
        <v>15970.92</v>
      </c>
      <c r="F8" s="112">
        <v>0</v>
      </c>
      <c r="G8" s="113">
        <f t="shared" si="5"/>
        <v>0</v>
      </c>
      <c r="H8" s="114">
        <v>0</v>
      </c>
      <c r="I8" s="115">
        <f t="shared" si="0"/>
        <v>0</v>
      </c>
      <c r="J8" s="114">
        <v>3</v>
      </c>
      <c r="K8" s="300">
        <f t="shared" si="1"/>
        <v>7985.4600000000009</v>
      </c>
      <c r="L8" s="110">
        <v>0</v>
      </c>
      <c r="M8" s="116">
        <f t="shared" si="2"/>
        <v>0</v>
      </c>
      <c r="N8" s="110">
        <v>0</v>
      </c>
      <c r="O8" s="116">
        <f t="shared" si="3"/>
        <v>0</v>
      </c>
      <c r="P8" s="110">
        <v>0</v>
      </c>
      <c r="Q8" s="116">
        <f t="shared" si="4"/>
        <v>0</v>
      </c>
      <c r="R8" s="110">
        <v>0</v>
      </c>
      <c r="S8" s="116">
        <f t="shared" si="6"/>
        <v>0</v>
      </c>
      <c r="T8" s="110">
        <v>0</v>
      </c>
      <c r="U8" s="116">
        <f t="shared" si="7"/>
        <v>0</v>
      </c>
      <c r="V8" s="110">
        <v>0</v>
      </c>
      <c r="W8" s="116">
        <f t="shared" si="8"/>
        <v>0</v>
      </c>
      <c r="X8" s="110">
        <v>0</v>
      </c>
      <c r="Y8" s="117">
        <v>0</v>
      </c>
      <c r="Z8" s="110">
        <v>0</v>
      </c>
      <c r="AA8" s="116">
        <f t="shared" si="9"/>
        <v>0</v>
      </c>
      <c r="AB8" s="110">
        <v>0</v>
      </c>
      <c r="AC8" s="116">
        <f t="shared" si="10"/>
        <v>0</v>
      </c>
      <c r="AD8" s="110">
        <v>0</v>
      </c>
      <c r="AE8" s="116">
        <f t="shared" si="11"/>
        <v>0</v>
      </c>
      <c r="AF8" s="110">
        <v>0</v>
      </c>
      <c r="AG8" s="116">
        <f t="shared" si="12"/>
        <v>0</v>
      </c>
      <c r="AH8" s="110">
        <v>1</v>
      </c>
      <c r="AI8" s="116">
        <f t="shared" si="13"/>
        <v>2661.82</v>
      </c>
      <c r="AJ8" s="110">
        <v>0</v>
      </c>
      <c r="AK8" s="116">
        <f t="shared" si="14"/>
        <v>0</v>
      </c>
      <c r="AL8" s="110">
        <v>0</v>
      </c>
      <c r="AM8" s="116">
        <f t="shared" si="15"/>
        <v>0</v>
      </c>
      <c r="AN8" s="110">
        <v>0</v>
      </c>
      <c r="AO8" s="116">
        <f t="shared" si="16"/>
        <v>0</v>
      </c>
      <c r="AP8" s="4"/>
    </row>
    <row r="9" spans="1:42" ht="28.8" x14ac:dyDescent="0.3">
      <c r="A9" s="108">
        <v>7</v>
      </c>
      <c r="B9" s="109" t="s">
        <v>30</v>
      </c>
      <c r="C9" s="110" t="s">
        <v>66</v>
      </c>
      <c r="D9" s="111">
        <v>3128</v>
      </c>
      <c r="E9" s="111">
        <v>81328</v>
      </c>
      <c r="F9" s="112">
        <v>12</v>
      </c>
      <c r="G9" s="113">
        <f t="shared" si="5"/>
        <v>37536</v>
      </c>
      <c r="H9" s="114">
        <v>0</v>
      </c>
      <c r="I9" s="115">
        <f t="shared" si="0"/>
        <v>0</v>
      </c>
      <c r="J9" s="114">
        <v>0</v>
      </c>
      <c r="K9" s="300">
        <f t="shared" si="1"/>
        <v>0</v>
      </c>
      <c r="L9" s="110">
        <v>0</v>
      </c>
      <c r="M9" s="116">
        <f t="shared" si="2"/>
        <v>0</v>
      </c>
      <c r="N9" s="110">
        <v>0</v>
      </c>
      <c r="O9" s="116">
        <f t="shared" si="3"/>
        <v>0</v>
      </c>
      <c r="P9" s="110">
        <v>0</v>
      </c>
      <c r="Q9" s="116">
        <f t="shared" si="4"/>
        <v>0</v>
      </c>
      <c r="R9" s="110">
        <v>0</v>
      </c>
      <c r="S9" s="116">
        <f t="shared" si="6"/>
        <v>0</v>
      </c>
      <c r="T9" s="110">
        <v>0</v>
      </c>
      <c r="U9" s="116">
        <f t="shared" si="7"/>
        <v>0</v>
      </c>
      <c r="V9" s="110">
        <v>0</v>
      </c>
      <c r="W9" s="116">
        <f t="shared" si="8"/>
        <v>0</v>
      </c>
      <c r="X9" s="110">
        <v>0</v>
      </c>
      <c r="Y9" s="117">
        <v>0</v>
      </c>
      <c r="Z9" s="110">
        <v>0</v>
      </c>
      <c r="AA9" s="116">
        <f t="shared" si="9"/>
        <v>0</v>
      </c>
      <c r="AB9" s="110">
        <v>0</v>
      </c>
      <c r="AC9" s="116">
        <f t="shared" si="10"/>
        <v>0</v>
      </c>
      <c r="AD9" s="110">
        <v>0</v>
      </c>
      <c r="AE9" s="116">
        <f t="shared" si="11"/>
        <v>0</v>
      </c>
      <c r="AF9" s="110">
        <v>0</v>
      </c>
      <c r="AG9" s="116">
        <f t="shared" si="12"/>
        <v>0</v>
      </c>
      <c r="AH9" s="110">
        <v>0</v>
      </c>
      <c r="AI9" s="116">
        <f t="shared" si="13"/>
        <v>0</v>
      </c>
      <c r="AJ9" s="110">
        <v>0</v>
      </c>
      <c r="AK9" s="116">
        <f t="shared" si="14"/>
        <v>0</v>
      </c>
      <c r="AL9" s="110">
        <v>0</v>
      </c>
      <c r="AM9" s="116">
        <f t="shared" si="15"/>
        <v>0</v>
      </c>
      <c r="AN9" s="110">
        <v>0</v>
      </c>
      <c r="AO9" s="116">
        <f t="shared" si="16"/>
        <v>0</v>
      </c>
      <c r="AP9" s="4"/>
    </row>
    <row r="10" spans="1:42" ht="43.2" x14ac:dyDescent="0.3">
      <c r="A10" s="108">
        <v>8</v>
      </c>
      <c r="B10" s="109" t="s">
        <v>31</v>
      </c>
      <c r="C10" s="110" t="s">
        <v>66</v>
      </c>
      <c r="D10" s="111">
        <v>579.99</v>
      </c>
      <c r="E10" s="111">
        <v>1159.98</v>
      </c>
      <c r="F10" s="112">
        <v>0</v>
      </c>
      <c r="G10" s="113">
        <f t="shared" si="5"/>
        <v>0</v>
      </c>
      <c r="H10" s="114">
        <v>0</v>
      </c>
      <c r="I10" s="115">
        <f t="shared" si="0"/>
        <v>0</v>
      </c>
      <c r="J10" s="114">
        <v>3</v>
      </c>
      <c r="K10" s="300">
        <f t="shared" si="1"/>
        <v>1739.97</v>
      </c>
      <c r="L10" s="110">
        <v>0</v>
      </c>
      <c r="M10" s="116">
        <f t="shared" si="2"/>
        <v>0</v>
      </c>
      <c r="N10" s="110">
        <v>0</v>
      </c>
      <c r="O10" s="116">
        <f t="shared" si="3"/>
        <v>0</v>
      </c>
      <c r="P10" s="110">
        <v>0</v>
      </c>
      <c r="Q10" s="116">
        <f t="shared" si="4"/>
        <v>0</v>
      </c>
      <c r="R10" s="110">
        <v>0</v>
      </c>
      <c r="S10" s="116">
        <f t="shared" si="6"/>
        <v>0</v>
      </c>
      <c r="T10" s="110">
        <v>0</v>
      </c>
      <c r="U10" s="116">
        <f t="shared" si="7"/>
        <v>0</v>
      </c>
      <c r="V10" s="110">
        <v>0</v>
      </c>
      <c r="W10" s="116">
        <f t="shared" si="8"/>
        <v>0</v>
      </c>
      <c r="X10" s="110">
        <v>0</v>
      </c>
      <c r="Y10" s="117">
        <v>0</v>
      </c>
      <c r="Z10" s="110">
        <v>0</v>
      </c>
      <c r="AA10" s="116">
        <f t="shared" si="9"/>
        <v>0</v>
      </c>
      <c r="AB10" s="110">
        <v>0</v>
      </c>
      <c r="AC10" s="116">
        <f t="shared" si="10"/>
        <v>0</v>
      </c>
      <c r="AD10" s="110">
        <v>0</v>
      </c>
      <c r="AE10" s="116">
        <f t="shared" si="11"/>
        <v>0</v>
      </c>
      <c r="AF10" s="110">
        <v>0</v>
      </c>
      <c r="AG10" s="116">
        <f t="shared" si="12"/>
        <v>0</v>
      </c>
      <c r="AH10" s="110">
        <v>0</v>
      </c>
      <c r="AI10" s="116">
        <f t="shared" si="13"/>
        <v>0</v>
      </c>
      <c r="AJ10" s="110">
        <v>0</v>
      </c>
      <c r="AK10" s="116">
        <f t="shared" si="14"/>
        <v>0</v>
      </c>
      <c r="AL10" s="110">
        <v>0</v>
      </c>
      <c r="AM10" s="116">
        <f t="shared" si="15"/>
        <v>0</v>
      </c>
      <c r="AN10" s="110">
        <v>0</v>
      </c>
      <c r="AO10" s="116">
        <f t="shared" si="16"/>
        <v>0</v>
      </c>
      <c r="AP10" s="4"/>
    </row>
    <row r="11" spans="1:42" ht="72" x14ac:dyDescent="0.3">
      <c r="A11" s="108">
        <v>9</v>
      </c>
      <c r="B11" s="109" t="s">
        <v>32</v>
      </c>
      <c r="C11" s="110" t="s">
        <v>66</v>
      </c>
      <c r="D11" s="111">
        <v>1850</v>
      </c>
      <c r="E11" s="111">
        <v>1850</v>
      </c>
      <c r="F11" s="112">
        <v>0</v>
      </c>
      <c r="G11" s="113">
        <f t="shared" si="5"/>
        <v>0</v>
      </c>
      <c r="H11" s="114">
        <v>0</v>
      </c>
      <c r="I11" s="115">
        <f t="shared" si="0"/>
        <v>0</v>
      </c>
      <c r="J11" s="114">
        <v>0</v>
      </c>
      <c r="K11" s="300">
        <f t="shared" si="1"/>
        <v>0</v>
      </c>
      <c r="L11" s="110">
        <v>0</v>
      </c>
      <c r="M11" s="116">
        <f t="shared" si="2"/>
        <v>0</v>
      </c>
      <c r="N11" s="110">
        <v>0</v>
      </c>
      <c r="O11" s="116">
        <f t="shared" si="3"/>
        <v>0</v>
      </c>
      <c r="P11" s="110">
        <v>0</v>
      </c>
      <c r="Q11" s="116">
        <f t="shared" si="4"/>
        <v>0</v>
      </c>
      <c r="R11" s="110">
        <v>0</v>
      </c>
      <c r="S11" s="116">
        <f t="shared" si="6"/>
        <v>0</v>
      </c>
      <c r="T11" s="110">
        <v>0</v>
      </c>
      <c r="U11" s="116">
        <f t="shared" si="7"/>
        <v>0</v>
      </c>
      <c r="V11" s="110">
        <v>0</v>
      </c>
      <c r="W11" s="116">
        <f t="shared" si="8"/>
        <v>0</v>
      </c>
      <c r="X11" s="110">
        <v>0</v>
      </c>
      <c r="Y11" s="117">
        <v>0</v>
      </c>
      <c r="Z11" s="110">
        <v>0</v>
      </c>
      <c r="AA11" s="116">
        <f t="shared" si="9"/>
        <v>0</v>
      </c>
      <c r="AB11" s="110">
        <v>0</v>
      </c>
      <c r="AC11" s="116">
        <f t="shared" si="10"/>
        <v>0</v>
      </c>
      <c r="AD11" s="110">
        <v>0</v>
      </c>
      <c r="AE11" s="116">
        <f t="shared" si="11"/>
        <v>0</v>
      </c>
      <c r="AF11" s="110">
        <v>0</v>
      </c>
      <c r="AG11" s="116">
        <f t="shared" si="12"/>
        <v>0</v>
      </c>
      <c r="AH11" s="110">
        <v>0</v>
      </c>
      <c r="AI11" s="116">
        <f t="shared" si="13"/>
        <v>0</v>
      </c>
      <c r="AJ11" s="110">
        <v>0</v>
      </c>
      <c r="AK11" s="116">
        <f t="shared" si="14"/>
        <v>0</v>
      </c>
      <c r="AL11" s="110">
        <v>0</v>
      </c>
      <c r="AM11" s="116">
        <f t="shared" si="15"/>
        <v>0</v>
      </c>
      <c r="AN11" s="110">
        <v>0</v>
      </c>
      <c r="AO11" s="116">
        <f t="shared" si="16"/>
        <v>0</v>
      </c>
      <c r="AP11" s="4"/>
    </row>
    <row r="12" spans="1:42" x14ac:dyDescent="0.3">
      <c r="A12" s="108">
        <v>10</v>
      </c>
      <c r="B12" s="109" t="s">
        <v>33</v>
      </c>
      <c r="C12" s="110" t="s">
        <v>66</v>
      </c>
      <c r="D12" s="111">
        <v>2350</v>
      </c>
      <c r="E12" s="111">
        <v>4700</v>
      </c>
      <c r="F12" s="112">
        <v>0</v>
      </c>
      <c r="G12" s="113">
        <f t="shared" si="5"/>
        <v>0</v>
      </c>
      <c r="H12" s="114">
        <v>0</v>
      </c>
      <c r="I12" s="115">
        <f t="shared" si="0"/>
        <v>0</v>
      </c>
      <c r="J12" s="114">
        <v>0</v>
      </c>
      <c r="K12" s="300">
        <f t="shared" si="1"/>
        <v>0</v>
      </c>
      <c r="L12" s="110">
        <v>0</v>
      </c>
      <c r="M12" s="116">
        <f t="shared" si="2"/>
        <v>0</v>
      </c>
      <c r="N12" s="110">
        <v>0</v>
      </c>
      <c r="O12" s="116">
        <f t="shared" si="3"/>
        <v>0</v>
      </c>
      <c r="P12" s="110">
        <v>0</v>
      </c>
      <c r="Q12" s="116">
        <f t="shared" si="4"/>
        <v>0</v>
      </c>
      <c r="R12" s="110">
        <v>0</v>
      </c>
      <c r="S12" s="116">
        <f t="shared" si="6"/>
        <v>0</v>
      </c>
      <c r="T12" s="110">
        <v>0</v>
      </c>
      <c r="U12" s="116">
        <f t="shared" si="7"/>
        <v>0</v>
      </c>
      <c r="V12" s="110">
        <v>0</v>
      </c>
      <c r="W12" s="116">
        <f t="shared" si="8"/>
        <v>0</v>
      </c>
      <c r="X12" s="110">
        <v>0</v>
      </c>
      <c r="Y12" s="117">
        <v>0</v>
      </c>
      <c r="Z12" s="110">
        <v>0</v>
      </c>
      <c r="AA12" s="116">
        <f t="shared" si="9"/>
        <v>0</v>
      </c>
      <c r="AB12" s="110">
        <v>0</v>
      </c>
      <c r="AC12" s="116">
        <f t="shared" si="10"/>
        <v>0</v>
      </c>
      <c r="AD12" s="110">
        <v>0</v>
      </c>
      <c r="AE12" s="116">
        <f t="shared" si="11"/>
        <v>0</v>
      </c>
      <c r="AF12" s="110">
        <v>0</v>
      </c>
      <c r="AG12" s="116">
        <f t="shared" si="12"/>
        <v>0</v>
      </c>
      <c r="AH12" s="110">
        <v>2</v>
      </c>
      <c r="AI12" s="116">
        <f t="shared" si="13"/>
        <v>4700</v>
      </c>
      <c r="AJ12" s="110">
        <v>0</v>
      </c>
      <c r="AK12" s="116">
        <f t="shared" si="14"/>
        <v>0</v>
      </c>
      <c r="AL12" s="110">
        <v>0</v>
      </c>
      <c r="AM12" s="116">
        <f t="shared" si="15"/>
        <v>0</v>
      </c>
      <c r="AN12" s="110">
        <v>0</v>
      </c>
      <c r="AO12" s="116">
        <f t="shared" si="16"/>
        <v>0</v>
      </c>
      <c r="AP12" s="4"/>
    </row>
    <row r="13" spans="1:42" ht="43.2" x14ac:dyDescent="0.3">
      <c r="A13" s="108">
        <v>11</v>
      </c>
      <c r="B13" s="109" t="s">
        <v>34</v>
      </c>
      <c r="C13" s="110" t="s">
        <v>66</v>
      </c>
      <c r="D13" s="111">
        <v>2982.69</v>
      </c>
      <c r="E13" s="111">
        <v>95446.080000000002</v>
      </c>
      <c r="F13" s="112">
        <v>10</v>
      </c>
      <c r="G13" s="113">
        <f t="shared" si="5"/>
        <v>29826.9</v>
      </c>
      <c r="H13" s="114">
        <v>5</v>
      </c>
      <c r="I13" s="115">
        <f t="shared" si="0"/>
        <v>14913.45</v>
      </c>
      <c r="J13" s="114">
        <v>0</v>
      </c>
      <c r="K13" s="300">
        <f t="shared" si="1"/>
        <v>0</v>
      </c>
      <c r="L13" s="110">
        <v>2</v>
      </c>
      <c r="M13" s="116">
        <f t="shared" si="2"/>
        <v>5965.38</v>
      </c>
      <c r="N13" s="110">
        <v>0</v>
      </c>
      <c r="O13" s="116">
        <f t="shared" si="3"/>
        <v>0</v>
      </c>
      <c r="P13" s="110">
        <v>0</v>
      </c>
      <c r="Q13" s="116">
        <f t="shared" si="4"/>
        <v>0</v>
      </c>
      <c r="R13" s="110">
        <v>0</v>
      </c>
      <c r="S13" s="116">
        <f t="shared" si="6"/>
        <v>0</v>
      </c>
      <c r="T13" s="110">
        <v>0</v>
      </c>
      <c r="U13" s="116">
        <f t="shared" si="7"/>
        <v>0</v>
      </c>
      <c r="V13" s="110">
        <v>0</v>
      </c>
      <c r="W13" s="116">
        <f t="shared" si="8"/>
        <v>0</v>
      </c>
      <c r="X13" s="110">
        <v>0</v>
      </c>
      <c r="Y13" s="117">
        <v>0</v>
      </c>
      <c r="Z13" s="110">
        <v>0</v>
      </c>
      <c r="AA13" s="116">
        <f t="shared" si="9"/>
        <v>0</v>
      </c>
      <c r="AB13" s="110">
        <v>0</v>
      </c>
      <c r="AC13" s="116">
        <f t="shared" si="10"/>
        <v>0</v>
      </c>
      <c r="AD13" s="110">
        <v>0</v>
      </c>
      <c r="AE13" s="116">
        <f t="shared" si="11"/>
        <v>0</v>
      </c>
      <c r="AF13" s="110">
        <v>0</v>
      </c>
      <c r="AG13" s="116">
        <f t="shared" si="12"/>
        <v>0</v>
      </c>
      <c r="AH13" s="110">
        <v>0</v>
      </c>
      <c r="AI13" s="116">
        <f t="shared" si="13"/>
        <v>0</v>
      </c>
      <c r="AJ13" s="110">
        <v>1</v>
      </c>
      <c r="AK13" s="116">
        <f t="shared" si="14"/>
        <v>2982.69</v>
      </c>
      <c r="AL13" s="110">
        <v>0</v>
      </c>
      <c r="AM13" s="116">
        <f t="shared" si="15"/>
        <v>0</v>
      </c>
      <c r="AN13" s="110">
        <v>0</v>
      </c>
      <c r="AO13" s="116">
        <f t="shared" si="16"/>
        <v>0</v>
      </c>
      <c r="AP13" s="4"/>
    </row>
    <row r="14" spans="1:42" ht="43.2" x14ac:dyDescent="0.3">
      <c r="A14" s="108">
        <v>12</v>
      </c>
      <c r="B14" s="109" t="s">
        <v>35</v>
      </c>
      <c r="C14" s="110" t="s">
        <v>66</v>
      </c>
      <c r="D14" s="111">
        <v>3748.27</v>
      </c>
      <c r="E14" s="111">
        <v>187413.5</v>
      </c>
      <c r="F14" s="112">
        <v>25</v>
      </c>
      <c r="G14" s="113">
        <f t="shared" si="5"/>
        <v>93706.75</v>
      </c>
      <c r="H14" s="114">
        <v>0</v>
      </c>
      <c r="I14" s="115">
        <f t="shared" si="0"/>
        <v>0</v>
      </c>
      <c r="J14" s="114">
        <v>0</v>
      </c>
      <c r="K14" s="300">
        <f t="shared" si="1"/>
        <v>0</v>
      </c>
      <c r="L14" s="110">
        <v>1</v>
      </c>
      <c r="M14" s="116">
        <f t="shared" si="2"/>
        <v>3748.27</v>
      </c>
      <c r="N14" s="110">
        <v>0</v>
      </c>
      <c r="O14" s="116">
        <f t="shared" si="3"/>
        <v>0</v>
      </c>
      <c r="P14" s="110">
        <v>0</v>
      </c>
      <c r="Q14" s="116">
        <f t="shared" si="4"/>
        <v>0</v>
      </c>
      <c r="R14" s="110">
        <v>0</v>
      </c>
      <c r="S14" s="116">
        <f t="shared" si="6"/>
        <v>0</v>
      </c>
      <c r="T14" s="110">
        <v>0</v>
      </c>
      <c r="U14" s="116">
        <f t="shared" si="7"/>
        <v>0</v>
      </c>
      <c r="V14" s="110">
        <v>0</v>
      </c>
      <c r="W14" s="116">
        <f t="shared" si="8"/>
        <v>0</v>
      </c>
      <c r="X14" s="110">
        <v>0</v>
      </c>
      <c r="Y14" s="117">
        <v>0</v>
      </c>
      <c r="Z14" s="110">
        <v>0</v>
      </c>
      <c r="AA14" s="116">
        <f t="shared" si="9"/>
        <v>0</v>
      </c>
      <c r="AB14" s="110">
        <v>0</v>
      </c>
      <c r="AC14" s="116">
        <f t="shared" si="10"/>
        <v>0</v>
      </c>
      <c r="AD14" s="110">
        <v>0</v>
      </c>
      <c r="AE14" s="116">
        <f t="shared" si="11"/>
        <v>0</v>
      </c>
      <c r="AF14" s="110">
        <v>0</v>
      </c>
      <c r="AG14" s="116">
        <f t="shared" si="12"/>
        <v>0</v>
      </c>
      <c r="AH14" s="110">
        <v>0</v>
      </c>
      <c r="AI14" s="116">
        <f t="shared" si="13"/>
        <v>0</v>
      </c>
      <c r="AJ14" s="110">
        <v>0</v>
      </c>
      <c r="AK14" s="116">
        <f t="shared" si="14"/>
        <v>0</v>
      </c>
      <c r="AL14" s="110">
        <v>2</v>
      </c>
      <c r="AM14" s="116">
        <f t="shared" si="15"/>
        <v>7496.54</v>
      </c>
      <c r="AN14" s="110">
        <v>0</v>
      </c>
      <c r="AO14" s="116">
        <f t="shared" si="16"/>
        <v>0</v>
      </c>
      <c r="AP14" s="4"/>
    </row>
    <row r="15" spans="1:42" ht="28.8" x14ac:dyDescent="0.3">
      <c r="A15" s="108">
        <v>13</v>
      </c>
      <c r="B15" s="109" t="s">
        <v>36</v>
      </c>
      <c r="C15" s="110" t="s">
        <v>66</v>
      </c>
      <c r="D15" s="111">
        <v>4745</v>
      </c>
      <c r="E15" s="111">
        <v>94900</v>
      </c>
      <c r="F15" s="112">
        <v>10</v>
      </c>
      <c r="G15" s="113">
        <f t="shared" si="5"/>
        <v>47450</v>
      </c>
      <c r="H15" s="114">
        <v>0</v>
      </c>
      <c r="I15" s="115">
        <f t="shared" si="0"/>
        <v>0</v>
      </c>
      <c r="J15" s="114">
        <v>1</v>
      </c>
      <c r="K15" s="300">
        <f t="shared" si="1"/>
        <v>4745</v>
      </c>
      <c r="L15" s="110">
        <v>0</v>
      </c>
      <c r="M15" s="116">
        <f t="shared" si="2"/>
        <v>0</v>
      </c>
      <c r="N15" s="110">
        <v>0</v>
      </c>
      <c r="O15" s="116">
        <f t="shared" si="3"/>
        <v>0</v>
      </c>
      <c r="P15" s="110">
        <v>0</v>
      </c>
      <c r="Q15" s="116">
        <f t="shared" si="4"/>
        <v>0</v>
      </c>
      <c r="R15" s="110">
        <v>0</v>
      </c>
      <c r="S15" s="116">
        <f t="shared" si="6"/>
        <v>0</v>
      </c>
      <c r="T15" s="110">
        <v>0</v>
      </c>
      <c r="U15" s="116">
        <f t="shared" si="7"/>
        <v>0</v>
      </c>
      <c r="V15" s="110">
        <v>0</v>
      </c>
      <c r="W15" s="116">
        <f t="shared" si="8"/>
        <v>0</v>
      </c>
      <c r="X15" s="110">
        <v>0</v>
      </c>
      <c r="Y15" s="117">
        <v>0</v>
      </c>
      <c r="Z15" s="110">
        <v>0</v>
      </c>
      <c r="AA15" s="116">
        <f t="shared" si="9"/>
        <v>0</v>
      </c>
      <c r="AB15" s="110">
        <v>0</v>
      </c>
      <c r="AC15" s="116">
        <f t="shared" si="10"/>
        <v>0</v>
      </c>
      <c r="AD15" s="110">
        <v>0</v>
      </c>
      <c r="AE15" s="116">
        <f t="shared" si="11"/>
        <v>0</v>
      </c>
      <c r="AF15" s="110">
        <v>0</v>
      </c>
      <c r="AG15" s="116">
        <f t="shared" si="12"/>
        <v>0</v>
      </c>
      <c r="AH15" s="110">
        <v>0</v>
      </c>
      <c r="AI15" s="116">
        <f t="shared" si="13"/>
        <v>0</v>
      </c>
      <c r="AJ15" s="110">
        <v>0</v>
      </c>
      <c r="AK15" s="116">
        <f t="shared" si="14"/>
        <v>0</v>
      </c>
      <c r="AL15" s="110">
        <v>0</v>
      </c>
      <c r="AM15" s="116">
        <f t="shared" si="15"/>
        <v>0</v>
      </c>
      <c r="AN15" s="110">
        <v>0</v>
      </c>
      <c r="AO15" s="116">
        <f t="shared" si="16"/>
        <v>0</v>
      </c>
      <c r="AP15" s="4"/>
    </row>
    <row r="16" spans="1:42" ht="86.4" x14ac:dyDescent="0.3">
      <c r="A16" s="108">
        <v>14</v>
      </c>
      <c r="B16" s="109" t="s">
        <v>37</v>
      </c>
      <c r="C16" s="110" t="s">
        <v>66</v>
      </c>
      <c r="D16" s="111">
        <v>585</v>
      </c>
      <c r="E16" s="111">
        <v>27495</v>
      </c>
      <c r="F16" s="112">
        <v>18</v>
      </c>
      <c r="G16" s="113">
        <f t="shared" si="5"/>
        <v>10530</v>
      </c>
      <c r="H16" s="114">
        <v>5</v>
      </c>
      <c r="I16" s="115">
        <f t="shared" si="0"/>
        <v>2925</v>
      </c>
      <c r="J16" s="114">
        <v>1</v>
      </c>
      <c r="K16" s="300">
        <f t="shared" si="1"/>
        <v>585</v>
      </c>
      <c r="L16" s="110">
        <v>0</v>
      </c>
      <c r="M16" s="116">
        <f t="shared" si="2"/>
        <v>0</v>
      </c>
      <c r="N16" s="110">
        <v>0</v>
      </c>
      <c r="O16" s="116">
        <f t="shared" si="3"/>
        <v>0</v>
      </c>
      <c r="P16" s="110">
        <v>0</v>
      </c>
      <c r="Q16" s="116">
        <f t="shared" si="4"/>
        <v>0</v>
      </c>
      <c r="R16" s="110">
        <v>0</v>
      </c>
      <c r="S16" s="116">
        <f t="shared" si="6"/>
        <v>0</v>
      </c>
      <c r="T16" s="110">
        <v>0</v>
      </c>
      <c r="U16" s="116">
        <f t="shared" si="7"/>
        <v>0</v>
      </c>
      <c r="V16" s="110">
        <v>0</v>
      </c>
      <c r="W16" s="116">
        <f t="shared" si="8"/>
        <v>0</v>
      </c>
      <c r="X16" s="110">
        <v>0</v>
      </c>
      <c r="Y16" s="117">
        <v>0</v>
      </c>
      <c r="Z16" s="110">
        <v>0</v>
      </c>
      <c r="AA16" s="116">
        <f t="shared" si="9"/>
        <v>0</v>
      </c>
      <c r="AB16" s="110">
        <v>0</v>
      </c>
      <c r="AC16" s="116">
        <f t="shared" si="10"/>
        <v>0</v>
      </c>
      <c r="AD16" s="110">
        <v>0</v>
      </c>
      <c r="AE16" s="116">
        <f t="shared" si="11"/>
        <v>0</v>
      </c>
      <c r="AF16" s="110">
        <v>0</v>
      </c>
      <c r="AG16" s="116">
        <f t="shared" si="12"/>
        <v>0</v>
      </c>
      <c r="AH16" s="110">
        <v>0</v>
      </c>
      <c r="AI16" s="116">
        <f t="shared" si="13"/>
        <v>0</v>
      </c>
      <c r="AJ16" s="110">
        <v>0</v>
      </c>
      <c r="AK16" s="116">
        <f t="shared" si="14"/>
        <v>0</v>
      </c>
      <c r="AL16" s="110">
        <v>0</v>
      </c>
      <c r="AM16" s="116">
        <f t="shared" si="15"/>
        <v>0</v>
      </c>
      <c r="AN16" s="110">
        <v>0</v>
      </c>
      <c r="AO16" s="116">
        <f t="shared" si="16"/>
        <v>0</v>
      </c>
      <c r="AP16" s="4"/>
    </row>
    <row r="17" spans="1:42" x14ac:dyDescent="0.3">
      <c r="A17" s="108">
        <v>15</v>
      </c>
      <c r="B17" s="109" t="s">
        <v>38</v>
      </c>
      <c r="C17" s="110" t="s">
        <v>66</v>
      </c>
      <c r="D17" s="111">
        <v>2655.25</v>
      </c>
      <c r="E17" s="111">
        <v>159315</v>
      </c>
      <c r="F17" s="112">
        <v>30</v>
      </c>
      <c r="G17" s="113">
        <f t="shared" si="5"/>
        <v>79657.5</v>
      </c>
      <c r="H17" s="114">
        <v>0</v>
      </c>
      <c r="I17" s="115">
        <f t="shared" si="0"/>
        <v>0</v>
      </c>
      <c r="J17" s="114">
        <v>0</v>
      </c>
      <c r="K17" s="300">
        <f t="shared" si="1"/>
        <v>0</v>
      </c>
      <c r="L17" s="110">
        <v>0</v>
      </c>
      <c r="M17" s="116">
        <f t="shared" si="2"/>
        <v>0</v>
      </c>
      <c r="N17" s="110">
        <v>0</v>
      </c>
      <c r="O17" s="116">
        <f t="shared" si="3"/>
        <v>0</v>
      </c>
      <c r="P17" s="110">
        <v>0</v>
      </c>
      <c r="Q17" s="116">
        <f t="shared" si="4"/>
        <v>0</v>
      </c>
      <c r="R17" s="110">
        <v>0</v>
      </c>
      <c r="S17" s="116">
        <f t="shared" si="6"/>
        <v>0</v>
      </c>
      <c r="T17" s="110">
        <v>0</v>
      </c>
      <c r="U17" s="116">
        <f t="shared" si="7"/>
        <v>0</v>
      </c>
      <c r="V17" s="110">
        <v>0</v>
      </c>
      <c r="W17" s="116">
        <f t="shared" si="8"/>
        <v>0</v>
      </c>
      <c r="X17" s="110">
        <v>0</v>
      </c>
      <c r="Y17" s="117">
        <v>0</v>
      </c>
      <c r="Z17" s="110">
        <v>0</v>
      </c>
      <c r="AA17" s="116">
        <f t="shared" si="9"/>
        <v>0</v>
      </c>
      <c r="AB17" s="110">
        <v>0</v>
      </c>
      <c r="AC17" s="116">
        <f t="shared" si="10"/>
        <v>0</v>
      </c>
      <c r="AD17" s="110">
        <v>0</v>
      </c>
      <c r="AE17" s="116">
        <f t="shared" si="11"/>
        <v>0</v>
      </c>
      <c r="AF17" s="110">
        <v>0</v>
      </c>
      <c r="AG17" s="116">
        <f t="shared" si="12"/>
        <v>0</v>
      </c>
      <c r="AH17" s="110">
        <v>0</v>
      </c>
      <c r="AI17" s="116">
        <f t="shared" si="13"/>
        <v>0</v>
      </c>
      <c r="AJ17" s="110">
        <v>0</v>
      </c>
      <c r="AK17" s="116">
        <f t="shared" si="14"/>
        <v>0</v>
      </c>
      <c r="AL17" s="110">
        <v>0</v>
      </c>
      <c r="AM17" s="116">
        <f t="shared" si="15"/>
        <v>0</v>
      </c>
      <c r="AN17" s="110">
        <v>0</v>
      </c>
      <c r="AO17" s="116">
        <f t="shared" si="16"/>
        <v>0</v>
      </c>
      <c r="AP17" s="4"/>
    </row>
    <row r="18" spans="1:42" ht="43.2" x14ac:dyDescent="0.3">
      <c r="A18" s="108">
        <v>16</v>
      </c>
      <c r="B18" s="109" t="s">
        <v>39</v>
      </c>
      <c r="C18" s="110" t="s">
        <v>66</v>
      </c>
      <c r="D18" s="111">
        <v>2054</v>
      </c>
      <c r="E18" s="111">
        <v>30810</v>
      </c>
      <c r="F18" s="112">
        <v>0</v>
      </c>
      <c r="G18" s="113">
        <f t="shared" si="5"/>
        <v>0</v>
      </c>
      <c r="H18" s="114">
        <v>0</v>
      </c>
      <c r="I18" s="115">
        <f t="shared" si="0"/>
        <v>0</v>
      </c>
      <c r="J18" s="114">
        <v>0</v>
      </c>
      <c r="K18" s="300">
        <f t="shared" si="1"/>
        <v>0</v>
      </c>
      <c r="L18" s="110">
        <v>0</v>
      </c>
      <c r="M18" s="116">
        <f t="shared" si="2"/>
        <v>0</v>
      </c>
      <c r="N18" s="110">
        <v>0</v>
      </c>
      <c r="O18" s="116">
        <f t="shared" si="3"/>
        <v>0</v>
      </c>
      <c r="P18" s="110">
        <v>0</v>
      </c>
      <c r="Q18" s="116">
        <f t="shared" si="4"/>
        <v>0</v>
      </c>
      <c r="R18" s="110">
        <v>0</v>
      </c>
      <c r="S18" s="116">
        <f t="shared" si="6"/>
        <v>0</v>
      </c>
      <c r="T18" s="110">
        <v>1</v>
      </c>
      <c r="U18" s="116">
        <f t="shared" si="7"/>
        <v>2054</v>
      </c>
      <c r="V18" s="110">
        <v>0</v>
      </c>
      <c r="W18" s="116">
        <f t="shared" si="8"/>
        <v>0</v>
      </c>
      <c r="X18" s="110">
        <v>2</v>
      </c>
      <c r="Y18" s="116">
        <f>X18*D18</f>
        <v>4108</v>
      </c>
      <c r="Z18" s="110">
        <v>0</v>
      </c>
      <c r="AA18" s="116">
        <f t="shared" si="9"/>
        <v>0</v>
      </c>
      <c r="AB18" s="110">
        <v>1</v>
      </c>
      <c r="AC18" s="116">
        <f t="shared" si="10"/>
        <v>2054</v>
      </c>
      <c r="AD18" s="110">
        <v>1</v>
      </c>
      <c r="AE18" s="116">
        <f t="shared" si="11"/>
        <v>2054</v>
      </c>
      <c r="AF18" s="110">
        <v>0</v>
      </c>
      <c r="AG18" s="116">
        <f t="shared" si="12"/>
        <v>0</v>
      </c>
      <c r="AH18" s="110">
        <v>4</v>
      </c>
      <c r="AI18" s="116">
        <f t="shared" si="13"/>
        <v>8216</v>
      </c>
      <c r="AJ18" s="110">
        <v>1</v>
      </c>
      <c r="AK18" s="116">
        <f t="shared" si="14"/>
        <v>2054</v>
      </c>
      <c r="AL18" s="110">
        <v>0</v>
      </c>
      <c r="AM18" s="116">
        <f t="shared" si="15"/>
        <v>0</v>
      </c>
      <c r="AN18" s="110">
        <v>0</v>
      </c>
      <c r="AO18" s="116">
        <f t="shared" si="16"/>
        <v>0</v>
      </c>
      <c r="AP18" s="4"/>
    </row>
    <row r="19" spans="1:42" ht="72" x14ac:dyDescent="0.3">
      <c r="A19" s="108">
        <v>17</v>
      </c>
      <c r="B19" s="109" t="s">
        <v>40</v>
      </c>
      <c r="C19" s="110" t="s">
        <v>66</v>
      </c>
      <c r="D19" s="111">
        <v>665</v>
      </c>
      <c r="E19" s="111">
        <v>4655</v>
      </c>
      <c r="F19" s="112">
        <v>0</v>
      </c>
      <c r="G19" s="113">
        <f t="shared" si="5"/>
        <v>0</v>
      </c>
      <c r="H19" s="114">
        <v>0</v>
      </c>
      <c r="I19" s="115">
        <f t="shared" si="0"/>
        <v>0</v>
      </c>
      <c r="J19" s="114">
        <v>0</v>
      </c>
      <c r="K19" s="300">
        <f t="shared" si="1"/>
        <v>0</v>
      </c>
      <c r="L19" s="110">
        <v>0</v>
      </c>
      <c r="M19" s="116">
        <f t="shared" si="2"/>
        <v>0</v>
      </c>
      <c r="N19" s="110">
        <v>0</v>
      </c>
      <c r="O19" s="116">
        <f t="shared" si="3"/>
        <v>0</v>
      </c>
      <c r="P19" s="110">
        <v>0</v>
      </c>
      <c r="Q19" s="116">
        <f t="shared" si="4"/>
        <v>0</v>
      </c>
      <c r="R19" s="110">
        <v>0</v>
      </c>
      <c r="S19" s="116">
        <f t="shared" si="6"/>
        <v>0</v>
      </c>
      <c r="T19" s="110">
        <v>0</v>
      </c>
      <c r="U19" s="116">
        <f t="shared" si="7"/>
        <v>0</v>
      </c>
      <c r="V19" s="110">
        <v>0</v>
      </c>
      <c r="W19" s="116">
        <f t="shared" si="8"/>
        <v>0</v>
      </c>
      <c r="X19" s="110">
        <v>0</v>
      </c>
      <c r="Y19" s="117">
        <v>0</v>
      </c>
      <c r="Z19" s="110">
        <v>0</v>
      </c>
      <c r="AA19" s="116">
        <f t="shared" si="9"/>
        <v>0</v>
      </c>
      <c r="AB19" s="110">
        <v>0</v>
      </c>
      <c r="AC19" s="116">
        <f t="shared" si="10"/>
        <v>0</v>
      </c>
      <c r="AD19" s="110">
        <v>0</v>
      </c>
      <c r="AE19" s="116">
        <f t="shared" si="11"/>
        <v>0</v>
      </c>
      <c r="AF19" s="110">
        <v>0</v>
      </c>
      <c r="AG19" s="116">
        <f t="shared" si="12"/>
        <v>0</v>
      </c>
      <c r="AH19" s="110">
        <v>1</v>
      </c>
      <c r="AI19" s="116">
        <f t="shared" si="13"/>
        <v>665</v>
      </c>
      <c r="AJ19" s="110">
        <v>0</v>
      </c>
      <c r="AK19" s="116">
        <f t="shared" si="14"/>
        <v>0</v>
      </c>
      <c r="AL19" s="110">
        <v>0</v>
      </c>
      <c r="AM19" s="116">
        <f t="shared" si="15"/>
        <v>0</v>
      </c>
      <c r="AN19" s="110">
        <v>0</v>
      </c>
      <c r="AO19" s="116">
        <f t="shared" si="16"/>
        <v>0</v>
      </c>
      <c r="AP19" s="4"/>
    </row>
    <row r="20" spans="1:42" ht="72" x14ac:dyDescent="0.3">
      <c r="A20" s="108">
        <v>18</v>
      </c>
      <c r="B20" s="109" t="s">
        <v>41</v>
      </c>
      <c r="C20" s="110" t="s">
        <v>66</v>
      </c>
      <c r="D20" s="111">
        <v>131</v>
      </c>
      <c r="E20" s="111">
        <v>10349</v>
      </c>
      <c r="F20" s="112">
        <v>35</v>
      </c>
      <c r="G20" s="113">
        <f t="shared" si="5"/>
        <v>4585</v>
      </c>
      <c r="H20" s="114">
        <v>0</v>
      </c>
      <c r="I20" s="115">
        <f t="shared" si="0"/>
        <v>0</v>
      </c>
      <c r="J20" s="114">
        <v>0</v>
      </c>
      <c r="K20" s="300">
        <f t="shared" si="1"/>
        <v>0</v>
      </c>
      <c r="L20" s="110">
        <v>0</v>
      </c>
      <c r="M20" s="116">
        <f t="shared" si="2"/>
        <v>0</v>
      </c>
      <c r="N20" s="110">
        <v>0</v>
      </c>
      <c r="O20" s="116">
        <f t="shared" si="3"/>
        <v>0</v>
      </c>
      <c r="P20" s="110">
        <v>0</v>
      </c>
      <c r="Q20" s="116">
        <f t="shared" si="4"/>
        <v>0</v>
      </c>
      <c r="R20" s="110">
        <v>0</v>
      </c>
      <c r="S20" s="116">
        <f t="shared" si="6"/>
        <v>0</v>
      </c>
      <c r="T20" s="110">
        <v>0</v>
      </c>
      <c r="U20" s="116">
        <f t="shared" si="7"/>
        <v>0</v>
      </c>
      <c r="V20" s="110">
        <v>0</v>
      </c>
      <c r="W20" s="116">
        <f t="shared" si="8"/>
        <v>0</v>
      </c>
      <c r="X20" s="110">
        <v>0</v>
      </c>
      <c r="Y20" s="117">
        <v>0</v>
      </c>
      <c r="Z20" s="110">
        <v>0</v>
      </c>
      <c r="AA20" s="116">
        <f t="shared" si="9"/>
        <v>0</v>
      </c>
      <c r="AB20" s="110">
        <v>0</v>
      </c>
      <c r="AC20" s="116">
        <f t="shared" si="10"/>
        <v>0</v>
      </c>
      <c r="AD20" s="110">
        <v>0</v>
      </c>
      <c r="AE20" s="116">
        <f t="shared" si="11"/>
        <v>0</v>
      </c>
      <c r="AF20" s="110">
        <v>0</v>
      </c>
      <c r="AG20" s="116">
        <f t="shared" si="12"/>
        <v>0</v>
      </c>
      <c r="AH20" s="110">
        <v>0</v>
      </c>
      <c r="AI20" s="116">
        <f t="shared" si="13"/>
        <v>0</v>
      </c>
      <c r="AJ20" s="110">
        <v>0</v>
      </c>
      <c r="AK20" s="116">
        <f t="shared" si="14"/>
        <v>0</v>
      </c>
      <c r="AL20" s="110">
        <v>0</v>
      </c>
      <c r="AM20" s="116">
        <f t="shared" si="15"/>
        <v>0</v>
      </c>
      <c r="AN20" s="110">
        <v>0</v>
      </c>
      <c r="AO20" s="116">
        <f t="shared" si="16"/>
        <v>0</v>
      </c>
      <c r="AP20" s="4"/>
    </row>
    <row r="21" spans="1:42" ht="57.6" x14ac:dyDescent="0.3">
      <c r="A21" s="108">
        <v>19</v>
      </c>
      <c r="B21" s="109" t="s">
        <v>42</v>
      </c>
      <c r="C21" s="110" t="s">
        <v>66</v>
      </c>
      <c r="D21" s="111">
        <v>193</v>
      </c>
      <c r="E21" s="111">
        <v>55391</v>
      </c>
      <c r="F21" s="112">
        <v>120</v>
      </c>
      <c r="G21" s="113">
        <f t="shared" si="5"/>
        <v>23160</v>
      </c>
      <c r="H21" s="114">
        <v>15</v>
      </c>
      <c r="I21" s="115">
        <f t="shared" si="0"/>
        <v>2895</v>
      </c>
      <c r="J21" s="114">
        <v>0</v>
      </c>
      <c r="K21" s="300">
        <f t="shared" si="1"/>
        <v>0</v>
      </c>
      <c r="L21" s="110">
        <v>0</v>
      </c>
      <c r="M21" s="116">
        <f t="shared" si="2"/>
        <v>0</v>
      </c>
      <c r="N21" s="110">
        <v>0</v>
      </c>
      <c r="O21" s="116">
        <f t="shared" si="3"/>
        <v>0</v>
      </c>
      <c r="P21" s="110">
        <v>0</v>
      </c>
      <c r="Q21" s="116">
        <f t="shared" si="4"/>
        <v>0</v>
      </c>
      <c r="R21" s="110">
        <v>0</v>
      </c>
      <c r="S21" s="116">
        <f t="shared" si="6"/>
        <v>0</v>
      </c>
      <c r="T21" s="110">
        <v>0</v>
      </c>
      <c r="U21" s="116">
        <f t="shared" si="7"/>
        <v>0</v>
      </c>
      <c r="V21" s="110">
        <v>0</v>
      </c>
      <c r="W21" s="116">
        <f t="shared" si="8"/>
        <v>0</v>
      </c>
      <c r="X21" s="110">
        <v>0</v>
      </c>
      <c r="Y21" s="117">
        <v>0</v>
      </c>
      <c r="Z21" s="110">
        <v>0</v>
      </c>
      <c r="AA21" s="116">
        <f t="shared" si="9"/>
        <v>0</v>
      </c>
      <c r="AB21" s="110">
        <v>0</v>
      </c>
      <c r="AC21" s="116">
        <f t="shared" si="10"/>
        <v>0</v>
      </c>
      <c r="AD21" s="110">
        <v>0</v>
      </c>
      <c r="AE21" s="116">
        <f t="shared" si="11"/>
        <v>0</v>
      </c>
      <c r="AF21" s="110">
        <v>0</v>
      </c>
      <c r="AG21" s="116">
        <f t="shared" si="12"/>
        <v>0</v>
      </c>
      <c r="AH21" s="110">
        <v>5</v>
      </c>
      <c r="AI21" s="116">
        <f t="shared" si="13"/>
        <v>965</v>
      </c>
      <c r="AJ21" s="110">
        <v>0</v>
      </c>
      <c r="AK21" s="116">
        <f t="shared" si="14"/>
        <v>0</v>
      </c>
      <c r="AL21" s="110">
        <v>0</v>
      </c>
      <c r="AM21" s="116">
        <f t="shared" si="15"/>
        <v>0</v>
      </c>
      <c r="AN21" s="110">
        <v>0</v>
      </c>
      <c r="AO21" s="116">
        <f t="shared" si="16"/>
        <v>0</v>
      </c>
      <c r="AP21" s="4"/>
    </row>
    <row r="22" spans="1:42" ht="43.2" x14ac:dyDescent="0.3">
      <c r="A22" s="108">
        <v>20</v>
      </c>
      <c r="B22" s="109" t="s">
        <v>43</v>
      </c>
      <c r="C22" s="110" t="s">
        <v>66</v>
      </c>
      <c r="D22" s="111">
        <v>1994.92</v>
      </c>
      <c r="E22" s="111">
        <v>7979.68</v>
      </c>
      <c r="F22" s="112">
        <v>0</v>
      </c>
      <c r="G22" s="113">
        <f t="shared" si="5"/>
        <v>0</v>
      </c>
      <c r="H22" s="114">
        <v>0</v>
      </c>
      <c r="I22" s="115">
        <f t="shared" si="0"/>
        <v>0</v>
      </c>
      <c r="J22" s="114">
        <v>13</v>
      </c>
      <c r="K22" s="300">
        <f t="shared" si="1"/>
        <v>25933.96</v>
      </c>
      <c r="L22" s="110">
        <v>0</v>
      </c>
      <c r="M22" s="116">
        <f t="shared" si="2"/>
        <v>0</v>
      </c>
      <c r="N22" s="110">
        <v>0</v>
      </c>
      <c r="O22" s="116">
        <f t="shared" si="3"/>
        <v>0</v>
      </c>
      <c r="P22" s="110">
        <v>0</v>
      </c>
      <c r="Q22" s="116">
        <f t="shared" si="4"/>
        <v>0</v>
      </c>
      <c r="R22" s="110">
        <v>0</v>
      </c>
      <c r="S22" s="116">
        <f t="shared" si="6"/>
        <v>0</v>
      </c>
      <c r="T22" s="110">
        <v>0</v>
      </c>
      <c r="U22" s="116">
        <f t="shared" si="7"/>
        <v>0</v>
      </c>
      <c r="V22" s="110">
        <v>0</v>
      </c>
      <c r="W22" s="116">
        <f t="shared" si="8"/>
        <v>0</v>
      </c>
      <c r="X22" s="110">
        <v>0</v>
      </c>
      <c r="Y22" s="117">
        <v>0</v>
      </c>
      <c r="Z22" s="110">
        <v>0</v>
      </c>
      <c r="AA22" s="116">
        <f t="shared" si="9"/>
        <v>0</v>
      </c>
      <c r="AB22" s="110">
        <v>0</v>
      </c>
      <c r="AC22" s="116">
        <f t="shared" si="10"/>
        <v>0</v>
      </c>
      <c r="AD22" s="110">
        <v>0</v>
      </c>
      <c r="AE22" s="116">
        <f t="shared" si="11"/>
        <v>0</v>
      </c>
      <c r="AF22" s="110">
        <v>0</v>
      </c>
      <c r="AG22" s="116">
        <f t="shared" si="12"/>
        <v>0</v>
      </c>
      <c r="AH22" s="110">
        <v>0</v>
      </c>
      <c r="AI22" s="116">
        <f t="shared" si="13"/>
        <v>0</v>
      </c>
      <c r="AJ22" s="110">
        <v>0</v>
      </c>
      <c r="AK22" s="116">
        <f t="shared" si="14"/>
        <v>0</v>
      </c>
      <c r="AL22" s="110">
        <v>0</v>
      </c>
      <c r="AM22" s="116">
        <f t="shared" si="15"/>
        <v>0</v>
      </c>
      <c r="AN22" s="110">
        <v>0</v>
      </c>
      <c r="AO22" s="116">
        <f t="shared" si="16"/>
        <v>0</v>
      </c>
      <c r="AP22" s="4"/>
    </row>
    <row r="23" spans="1:42" ht="86.4" x14ac:dyDescent="0.3">
      <c r="A23" s="108">
        <v>21</v>
      </c>
      <c r="B23" s="109" t="s">
        <v>2977</v>
      </c>
      <c r="C23" s="110" t="s">
        <v>66</v>
      </c>
      <c r="D23" s="111">
        <v>685.89</v>
      </c>
      <c r="E23" s="111">
        <v>79563.240000000005</v>
      </c>
      <c r="F23" s="112">
        <v>24</v>
      </c>
      <c r="G23" s="113">
        <f t="shared" si="5"/>
        <v>16461.36</v>
      </c>
      <c r="H23" s="114">
        <v>25</v>
      </c>
      <c r="I23" s="115">
        <f t="shared" si="0"/>
        <v>17147.25</v>
      </c>
      <c r="J23" s="114">
        <v>19</v>
      </c>
      <c r="K23" s="300">
        <f t="shared" si="1"/>
        <v>13031.91</v>
      </c>
      <c r="L23" s="110">
        <v>0</v>
      </c>
      <c r="M23" s="116">
        <f t="shared" si="2"/>
        <v>0</v>
      </c>
      <c r="N23" s="110">
        <v>0</v>
      </c>
      <c r="O23" s="116">
        <f t="shared" si="3"/>
        <v>0</v>
      </c>
      <c r="P23" s="110">
        <v>1</v>
      </c>
      <c r="Q23" s="116">
        <f t="shared" si="4"/>
        <v>685.89</v>
      </c>
      <c r="R23" s="110">
        <v>0</v>
      </c>
      <c r="S23" s="116">
        <f t="shared" si="6"/>
        <v>0</v>
      </c>
      <c r="T23" s="110">
        <v>1</v>
      </c>
      <c r="U23" s="116">
        <f t="shared" si="7"/>
        <v>685.89</v>
      </c>
      <c r="V23" s="110">
        <v>1</v>
      </c>
      <c r="W23" s="116">
        <f t="shared" si="8"/>
        <v>685.89</v>
      </c>
      <c r="X23" s="110">
        <v>0</v>
      </c>
      <c r="Y23" s="117">
        <v>0</v>
      </c>
      <c r="Z23" s="110">
        <v>0</v>
      </c>
      <c r="AA23" s="116">
        <f t="shared" si="9"/>
        <v>0</v>
      </c>
      <c r="AB23" s="110">
        <v>0</v>
      </c>
      <c r="AC23" s="116">
        <f t="shared" si="10"/>
        <v>0</v>
      </c>
      <c r="AD23" s="110">
        <v>0</v>
      </c>
      <c r="AE23" s="116">
        <f t="shared" si="11"/>
        <v>0</v>
      </c>
      <c r="AF23" s="110">
        <v>0</v>
      </c>
      <c r="AG23" s="116">
        <f t="shared" si="12"/>
        <v>0</v>
      </c>
      <c r="AH23" s="110">
        <v>2</v>
      </c>
      <c r="AI23" s="116">
        <f t="shared" si="13"/>
        <v>1371.78</v>
      </c>
      <c r="AJ23" s="110">
        <v>1</v>
      </c>
      <c r="AK23" s="116">
        <f t="shared" si="14"/>
        <v>685.89</v>
      </c>
      <c r="AL23" s="110">
        <v>0</v>
      </c>
      <c r="AM23" s="116">
        <f t="shared" si="15"/>
        <v>0</v>
      </c>
      <c r="AN23" s="110">
        <v>0</v>
      </c>
      <c r="AO23" s="116">
        <f t="shared" si="16"/>
        <v>0</v>
      </c>
      <c r="AP23" s="4"/>
    </row>
    <row r="24" spans="1:42" ht="57.6" x14ac:dyDescent="0.3">
      <c r="A24" s="108">
        <v>22</v>
      </c>
      <c r="B24" s="109" t="s">
        <v>44</v>
      </c>
      <c r="C24" s="110" t="s">
        <v>66</v>
      </c>
      <c r="D24" s="111">
        <v>552.65</v>
      </c>
      <c r="E24" s="111">
        <v>22658.65</v>
      </c>
      <c r="F24" s="112">
        <v>18</v>
      </c>
      <c r="G24" s="113">
        <f t="shared" si="5"/>
        <v>9947.6999999999989</v>
      </c>
      <c r="H24" s="114">
        <v>0</v>
      </c>
      <c r="I24" s="115">
        <f t="shared" si="0"/>
        <v>0</v>
      </c>
      <c r="J24" s="114">
        <v>0</v>
      </c>
      <c r="K24" s="300">
        <f t="shared" si="1"/>
        <v>0</v>
      </c>
      <c r="L24" s="110">
        <v>0</v>
      </c>
      <c r="M24" s="116">
        <f t="shared" si="2"/>
        <v>0</v>
      </c>
      <c r="N24" s="110">
        <v>0</v>
      </c>
      <c r="O24" s="116">
        <f t="shared" si="3"/>
        <v>0</v>
      </c>
      <c r="P24" s="110">
        <v>0</v>
      </c>
      <c r="Q24" s="116">
        <f t="shared" si="4"/>
        <v>0</v>
      </c>
      <c r="R24" s="110">
        <v>0</v>
      </c>
      <c r="S24" s="116">
        <f t="shared" si="6"/>
        <v>0</v>
      </c>
      <c r="T24" s="110">
        <v>0</v>
      </c>
      <c r="U24" s="116">
        <f t="shared" si="7"/>
        <v>0</v>
      </c>
      <c r="V24" s="110">
        <v>0</v>
      </c>
      <c r="W24" s="116">
        <f t="shared" si="8"/>
        <v>0</v>
      </c>
      <c r="X24" s="110">
        <v>0</v>
      </c>
      <c r="Y24" s="117">
        <v>0</v>
      </c>
      <c r="Z24" s="110">
        <v>0</v>
      </c>
      <c r="AA24" s="116">
        <f t="shared" si="9"/>
        <v>0</v>
      </c>
      <c r="AB24" s="110">
        <v>0</v>
      </c>
      <c r="AC24" s="116">
        <f t="shared" si="10"/>
        <v>0</v>
      </c>
      <c r="AD24" s="110">
        <v>0</v>
      </c>
      <c r="AE24" s="116">
        <f t="shared" si="11"/>
        <v>0</v>
      </c>
      <c r="AF24" s="110">
        <v>0</v>
      </c>
      <c r="AG24" s="116">
        <f t="shared" si="12"/>
        <v>0</v>
      </c>
      <c r="AH24" s="110">
        <v>0</v>
      </c>
      <c r="AI24" s="116">
        <f t="shared" si="13"/>
        <v>0</v>
      </c>
      <c r="AJ24" s="110">
        <v>0</v>
      </c>
      <c r="AK24" s="116">
        <f t="shared" si="14"/>
        <v>0</v>
      </c>
      <c r="AL24" s="110">
        <v>0</v>
      </c>
      <c r="AM24" s="116">
        <f t="shared" si="15"/>
        <v>0</v>
      </c>
      <c r="AN24" s="110">
        <v>0</v>
      </c>
      <c r="AO24" s="116">
        <f t="shared" si="16"/>
        <v>0</v>
      </c>
      <c r="AP24" s="4"/>
    </row>
    <row r="25" spans="1:42" x14ac:dyDescent="0.3">
      <c r="A25" s="108">
        <v>23</v>
      </c>
      <c r="B25" s="109" t="s">
        <v>45</v>
      </c>
      <c r="C25" s="110" t="s">
        <v>66</v>
      </c>
      <c r="D25" s="111">
        <v>882.16</v>
      </c>
      <c r="E25" s="111">
        <v>882.16</v>
      </c>
      <c r="F25" s="112">
        <v>0</v>
      </c>
      <c r="G25" s="113">
        <f t="shared" si="5"/>
        <v>0</v>
      </c>
      <c r="H25" s="114">
        <v>0</v>
      </c>
      <c r="I25" s="115">
        <f t="shared" si="0"/>
        <v>0</v>
      </c>
      <c r="J25" s="114">
        <v>0</v>
      </c>
      <c r="K25" s="300">
        <f t="shared" si="1"/>
        <v>0</v>
      </c>
      <c r="L25" s="110">
        <v>0</v>
      </c>
      <c r="M25" s="116">
        <f t="shared" si="2"/>
        <v>0</v>
      </c>
      <c r="N25" s="110">
        <v>0</v>
      </c>
      <c r="O25" s="116">
        <f t="shared" si="3"/>
        <v>0</v>
      </c>
      <c r="P25" s="110">
        <v>0</v>
      </c>
      <c r="Q25" s="116">
        <f t="shared" si="4"/>
        <v>0</v>
      </c>
      <c r="R25" s="110">
        <v>0</v>
      </c>
      <c r="S25" s="116">
        <f t="shared" si="6"/>
        <v>0</v>
      </c>
      <c r="T25" s="110">
        <v>1</v>
      </c>
      <c r="U25" s="116">
        <f t="shared" si="7"/>
        <v>882.16</v>
      </c>
      <c r="V25" s="110">
        <v>0</v>
      </c>
      <c r="W25" s="116">
        <f t="shared" si="8"/>
        <v>0</v>
      </c>
      <c r="X25" s="110">
        <v>0</v>
      </c>
      <c r="Y25" s="117">
        <v>0</v>
      </c>
      <c r="Z25" s="110">
        <v>0</v>
      </c>
      <c r="AA25" s="116">
        <f t="shared" si="9"/>
        <v>0</v>
      </c>
      <c r="AB25" s="110">
        <v>0</v>
      </c>
      <c r="AC25" s="116">
        <f t="shared" si="10"/>
        <v>0</v>
      </c>
      <c r="AD25" s="110">
        <v>0</v>
      </c>
      <c r="AE25" s="116">
        <f t="shared" si="11"/>
        <v>0</v>
      </c>
      <c r="AF25" s="110">
        <v>0</v>
      </c>
      <c r="AG25" s="116">
        <f t="shared" si="12"/>
        <v>0</v>
      </c>
      <c r="AH25" s="110">
        <v>0</v>
      </c>
      <c r="AI25" s="116">
        <f t="shared" si="13"/>
        <v>0</v>
      </c>
      <c r="AJ25" s="110">
        <v>0</v>
      </c>
      <c r="AK25" s="116">
        <f t="shared" si="14"/>
        <v>0</v>
      </c>
      <c r="AL25" s="110">
        <v>0</v>
      </c>
      <c r="AM25" s="116">
        <f t="shared" si="15"/>
        <v>0</v>
      </c>
      <c r="AN25" s="110">
        <v>0</v>
      </c>
      <c r="AO25" s="116">
        <f t="shared" si="16"/>
        <v>0</v>
      </c>
      <c r="AP25" s="4"/>
    </row>
    <row r="26" spans="1:42" ht="187.2" x14ac:dyDescent="0.3">
      <c r="A26" s="108">
        <v>24</v>
      </c>
      <c r="B26" s="109" t="s">
        <v>46</v>
      </c>
      <c r="C26" s="110" t="s">
        <v>66</v>
      </c>
      <c r="D26" s="111">
        <v>169</v>
      </c>
      <c r="E26" s="111">
        <v>1014</v>
      </c>
      <c r="F26" s="112">
        <v>0</v>
      </c>
      <c r="G26" s="113">
        <f t="shared" si="5"/>
        <v>0</v>
      </c>
      <c r="H26" s="114">
        <v>0</v>
      </c>
      <c r="I26" s="115">
        <f t="shared" si="0"/>
        <v>0</v>
      </c>
      <c r="J26" s="114">
        <v>0</v>
      </c>
      <c r="K26" s="300">
        <f t="shared" si="1"/>
        <v>0</v>
      </c>
      <c r="L26" s="110">
        <v>0</v>
      </c>
      <c r="M26" s="116">
        <f t="shared" si="2"/>
        <v>0</v>
      </c>
      <c r="N26" s="110">
        <v>0</v>
      </c>
      <c r="O26" s="116">
        <f t="shared" si="3"/>
        <v>0</v>
      </c>
      <c r="P26" s="110">
        <v>0</v>
      </c>
      <c r="Q26" s="116">
        <f t="shared" si="4"/>
        <v>0</v>
      </c>
      <c r="R26" s="110">
        <v>0</v>
      </c>
      <c r="S26" s="116">
        <f t="shared" si="6"/>
        <v>0</v>
      </c>
      <c r="T26" s="110">
        <v>0</v>
      </c>
      <c r="U26" s="116">
        <f t="shared" si="7"/>
        <v>0</v>
      </c>
      <c r="V26" s="110">
        <v>0</v>
      </c>
      <c r="W26" s="116">
        <f t="shared" si="8"/>
        <v>0</v>
      </c>
      <c r="X26" s="110">
        <v>0</v>
      </c>
      <c r="Y26" s="117">
        <v>0</v>
      </c>
      <c r="Z26" s="110">
        <v>0</v>
      </c>
      <c r="AA26" s="116">
        <f t="shared" si="9"/>
        <v>0</v>
      </c>
      <c r="AB26" s="110">
        <v>0</v>
      </c>
      <c r="AC26" s="116">
        <f t="shared" si="10"/>
        <v>0</v>
      </c>
      <c r="AD26" s="110">
        <v>0</v>
      </c>
      <c r="AE26" s="116">
        <f t="shared" si="11"/>
        <v>0</v>
      </c>
      <c r="AF26" s="110">
        <v>0</v>
      </c>
      <c r="AG26" s="116">
        <f t="shared" si="12"/>
        <v>0</v>
      </c>
      <c r="AH26" s="110">
        <v>1</v>
      </c>
      <c r="AI26" s="116">
        <f t="shared" si="13"/>
        <v>169</v>
      </c>
      <c r="AJ26" s="110">
        <v>0</v>
      </c>
      <c r="AK26" s="116">
        <f t="shared" si="14"/>
        <v>0</v>
      </c>
      <c r="AL26" s="110">
        <v>0</v>
      </c>
      <c r="AM26" s="116">
        <f t="shared" si="15"/>
        <v>0</v>
      </c>
      <c r="AN26" s="110">
        <v>0</v>
      </c>
      <c r="AO26" s="116">
        <f t="shared" si="16"/>
        <v>0</v>
      </c>
      <c r="AP26" s="4"/>
    </row>
    <row r="27" spans="1:42" ht="28.8" x14ac:dyDescent="0.3">
      <c r="A27" s="108">
        <v>25</v>
      </c>
      <c r="B27" s="109" t="s">
        <v>47</v>
      </c>
      <c r="C27" s="110" t="s">
        <v>66</v>
      </c>
      <c r="D27" s="111">
        <v>2367</v>
      </c>
      <c r="E27" s="111">
        <v>56808</v>
      </c>
      <c r="F27" s="112">
        <v>12</v>
      </c>
      <c r="G27" s="113">
        <f t="shared" si="5"/>
        <v>28404</v>
      </c>
      <c r="H27" s="114">
        <v>0</v>
      </c>
      <c r="I27" s="115">
        <f t="shared" si="0"/>
        <v>0</v>
      </c>
      <c r="J27" s="114">
        <v>0</v>
      </c>
      <c r="K27" s="300">
        <f t="shared" si="1"/>
        <v>0</v>
      </c>
      <c r="L27" s="110">
        <v>0</v>
      </c>
      <c r="M27" s="116">
        <f t="shared" si="2"/>
        <v>0</v>
      </c>
      <c r="N27" s="110">
        <v>0</v>
      </c>
      <c r="O27" s="116">
        <f t="shared" si="3"/>
        <v>0</v>
      </c>
      <c r="P27" s="110">
        <v>0</v>
      </c>
      <c r="Q27" s="116">
        <f t="shared" si="4"/>
        <v>0</v>
      </c>
      <c r="R27" s="110">
        <v>0</v>
      </c>
      <c r="S27" s="116">
        <f t="shared" si="6"/>
        <v>0</v>
      </c>
      <c r="T27" s="110">
        <v>0</v>
      </c>
      <c r="U27" s="116">
        <f t="shared" si="7"/>
        <v>0</v>
      </c>
      <c r="V27" s="110">
        <v>0</v>
      </c>
      <c r="W27" s="116">
        <f t="shared" si="8"/>
        <v>0</v>
      </c>
      <c r="X27" s="110">
        <v>0</v>
      </c>
      <c r="Y27" s="117">
        <v>0</v>
      </c>
      <c r="Z27" s="110">
        <v>0</v>
      </c>
      <c r="AA27" s="116">
        <f t="shared" si="9"/>
        <v>0</v>
      </c>
      <c r="AB27" s="110">
        <v>0</v>
      </c>
      <c r="AC27" s="116">
        <f t="shared" si="10"/>
        <v>0</v>
      </c>
      <c r="AD27" s="110">
        <v>0</v>
      </c>
      <c r="AE27" s="116">
        <f t="shared" si="11"/>
        <v>0</v>
      </c>
      <c r="AF27" s="110">
        <v>0</v>
      </c>
      <c r="AG27" s="116">
        <f t="shared" si="12"/>
        <v>0</v>
      </c>
      <c r="AH27" s="110">
        <v>0</v>
      </c>
      <c r="AI27" s="116">
        <f t="shared" si="13"/>
        <v>0</v>
      </c>
      <c r="AJ27" s="110">
        <v>0</v>
      </c>
      <c r="AK27" s="116">
        <f t="shared" si="14"/>
        <v>0</v>
      </c>
      <c r="AL27" s="110">
        <v>0</v>
      </c>
      <c r="AM27" s="116">
        <f t="shared" si="15"/>
        <v>0</v>
      </c>
      <c r="AN27" s="110">
        <v>0</v>
      </c>
      <c r="AO27" s="116">
        <f t="shared" si="16"/>
        <v>0</v>
      </c>
      <c r="AP27" s="4"/>
    </row>
    <row r="28" spans="1:42" s="2" customFormat="1" x14ac:dyDescent="0.3">
      <c r="A28" s="108">
        <v>26</v>
      </c>
      <c r="B28" s="109" t="s">
        <v>2013</v>
      </c>
      <c r="C28" s="110" t="s">
        <v>66</v>
      </c>
      <c r="D28" s="118">
        <v>2539</v>
      </c>
      <c r="E28" s="119" t="e">
        <f>D28*#REF!</f>
        <v>#REF!</v>
      </c>
      <c r="F28" s="112">
        <v>0</v>
      </c>
      <c r="G28" s="119">
        <f t="shared" si="5"/>
        <v>0</v>
      </c>
      <c r="H28" s="114">
        <v>0</v>
      </c>
      <c r="I28" s="119">
        <f t="shared" si="0"/>
        <v>0</v>
      </c>
      <c r="J28" s="114">
        <v>2</v>
      </c>
      <c r="K28" s="300">
        <f>J28*D28</f>
        <v>5078</v>
      </c>
      <c r="L28" s="110">
        <v>0</v>
      </c>
      <c r="M28" s="116">
        <v>0</v>
      </c>
      <c r="N28" s="110">
        <v>0</v>
      </c>
      <c r="O28" s="120">
        <f t="shared" si="3"/>
        <v>0</v>
      </c>
      <c r="P28" s="110">
        <v>0</v>
      </c>
      <c r="Q28" s="116">
        <f t="shared" ref="Q28:Q29" si="17">P28*D28</f>
        <v>0</v>
      </c>
      <c r="R28" s="110">
        <v>0</v>
      </c>
      <c r="S28" s="116">
        <f t="shared" si="6"/>
        <v>0</v>
      </c>
      <c r="T28" s="110">
        <v>0</v>
      </c>
      <c r="U28" s="116">
        <f t="shared" si="7"/>
        <v>0</v>
      </c>
      <c r="V28" s="110">
        <v>0</v>
      </c>
      <c r="W28" s="116">
        <f t="shared" si="8"/>
        <v>0</v>
      </c>
      <c r="X28" s="110">
        <v>0</v>
      </c>
      <c r="Y28" s="117">
        <v>0</v>
      </c>
      <c r="Z28" s="110">
        <v>0</v>
      </c>
      <c r="AA28" s="116">
        <f t="shared" si="9"/>
        <v>0</v>
      </c>
      <c r="AB28" s="110">
        <v>0</v>
      </c>
      <c r="AC28" s="116">
        <f t="shared" si="10"/>
        <v>0</v>
      </c>
      <c r="AD28" s="110">
        <v>0</v>
      </c>
      <c r="AE28" s="116">
        <f t="shared" si="11"/>
        <v>0</v>
      </c>
      <c r="AF28" s="110">
        <v>0</v>
      </c>
      <c r="AG28" s="116">
        <f t="shared" si="12"/>
        <v>0</v>
      </c>
      <c r="AH28" s="110">
        <v>1</v>
      </c>
      <c r="AI28" s="116">
        <f t="shared" si="13"/>
        <v>2539</v>
      </c>
      <c r="AJ28" s="110">
        <v>0</v>
      </c>
      <c r="AK28" s="116">
        <f t="shared" si="14"/>
        <v>0</v>
      </c>
      <c r="AL28" s="110">
        <v>0</v>
      </c>
      <c r="AM28" s="116">
        <f t="shared" si="15"/>
        <v>0</v>
      </c>
      <c r="AN28" s="110">
        <v>0</v>
      </c>
      <c r="AO28" s="116">
        <f t="shared" si="16"/>
        <v>0</v>
      </c>
    </row>
    <row r="29" spans="1:42" x14ac:dyDescent="0.3">
      <c r="A29" s="108">
        <v>27</v>
      </c>
      <c r="B29" s="109" t="s">
        <v>2014</v>
      </c>
      <c r="C29" s="110" t="s">
        <v>66</v>
      </c>
      <c r="D29" s="118">
        <v>1751</v>
      </c>
      <c r="E29" s="121" t="e">
        <f>D29*#REF!</f>
        <v>#REF!</v>
      </c>
      <c r="F29" s="112">
        <v>0</v>
      </c>
      <c r="G29" s="121">
        <v>0</v>
      </c>
      <c r="H29" s="114">
        <v>0</v>
      </c>
      <c r="I29" s="121">
        <v>0</v>
      </c>
      <c r="J29" s="114">
        <v>0</v>
      </c>
      <c r="K29" s="300">
        <f>J29*D29</f>
        <v>0</v>
      </c>
      <c r="L29" s="110">
        <v>0</v>
      </c>
      <c r="M29" s="116">
        <v>0</v>
      </c>
      <c r="N29" s="110">
        <v>0</v>
      </c>
      <c r="O29" s="120">
        <f t="shared" si="3"/>
        <v>0</v>
      </c>
      <c r="P29" s="110">
        <v>0</v>
      </c>
      <c r="Q29" s="116">
        <f t="shared" si="17"/>
        <v>0</v>
      </c>
      <c r="R29" s="110">
        <v>0</v>
      </c>
      <c r="S29" s="116">
        <f t="shared" si="6"/>
        <v>0</v>
      </c>
      <c r="T29" s="110">
        <v>0</v>
      </c>
      <c r="U29" s="116">
        <f t="shared" si="7"/>
        <v>0</v>
      </c>
      <c r="V29" s="110">
        <v>0</v>
      </c>
      <c r="W29" s="116">
        <f t="shared" si="8"/>
        <v>0</v>
      </c>
      <c r="X29" s="110">
        <v>0</v>
      </c>
      <c r="Y29" s="117">
        <v>0</v>
      </c>
      <c r="Z29" s="110">
        <v>0</v>
      </c>
      <c r="AA29" s="116">
        <f t="shared" si="9"/>
        <v>0</v>
      </c>
      <c r="AB29" s="110">
        <v>0</v>
      </c>
      <c r="AC29" s="116">
        <f t="shared" si="10"/>
        <v>0</v>
      </c>
      <c r="AD29" s="110">
        <v>0</v>
      </c>
      <c r="AE29" s="116">
        <f t="shared" si="11"/>
        <v>0</v>
      </c>
      <c r="AF29" s="110">
        <v>0</v>
      </c>
      <c r="AG29" s="116">
        <f t="shared" si="12"/>
        <v>0</v>
      </c>
      <c r="AH29" s="110">
        <v>1</v>
      </c>
      <c r="AI29" s="116">
        <f t="shared" si="13"/>
        <v>1751</v>
      </c>
      <c r="AJ29" s="110">
        <v>0</v>
      </c>
      <c r="AK29" s="116">
        <f t="shared" si="14"/>
        <v>0</v>
      </c>
      <c r="AL29" s="110">
        <v>0</v>
      </c>
      <c r="AM29" s="116">
        <f t="shared" si="15"/>
        <v>0</v>
      </c>
      <c r="AN29" s="110">
        <v>0</v>
      </c>
      <c r="AO29" s="116">
        <f t="shared" si="16"/>
        <v>0</v>
      </c>
    </row>
    <row r="30" spans="1:42" x14ac:dyDescent="0.3">
      <c r="D30" s="4"/>
      <c r="E30" s="11"/>
      <c r="F30" s="11"/>
      <c r="G30" s="11"/>
      <c r="H30" s="11"/>
      <c r="I30" s="11"/>
      <c r="J30" s="11"/>
      <c r="K30" s="11"/>
      <c r="L30" s="12"/>
      <c r="M30" s="12"/>
      <c r="N30" s="10"/>
      <c r="O30" s="10"/>
      <c r="P30" s="13"/>
      <c r="Q30" s="13"/>
    </row>
    <row r="31" spans="1:42" x14ac:dyDescent="0.3">
      <c r="D31" s="4"/>
      <c r="E31" s="14">
        <f>SUM(G31+I31+K31+M31+O31+Q31+S31+U31+W31+Y31+AA31+AC31+AE31+AG31+AI31+AK31+AM31+AO31)</f>
        <v>767322.18</v>
      </c>
      <c r="F31" s="14"/>
      <c r="G31" s="14">
        <f>SUM(G3:G30)</f>
        <v>520227.01999999996</v>
      </c>
      <c r="H31" s="14"/>
      <c r="I31" s="14">
        <f>SUM(I3:I30)</f>
        <v>77541.150000000009</v>
      </c>
      <c r="J31" s="14"/>
      <c r="K31" s="14">
        <f t="shared" ref="J31:K31" si="18">SUM(K3:K30)</f>
        <v>77422.25</v>
      </c>
      <c r="M31" s="15">
        <f>SUM(M3:M30)</f>
        <v>9713.65</v>
      </c>
      <c r="N31" s="10"/>
      <c r="O31" s="15">
        <f>SUM(O3:O30)</f>
        <v>2069.5100000000002</v>
      </c>
      <c r="P31" s="13"/>
      <c r="Q31" s="74">
        <f>SUM(Q3:Q30)</f>
        <v>2755.4</v>
      </c>
      <c r="S31" s="15">
        <f>SUM(S3:S30)</f>
        <v>2069.5100000000002</v>
      </c>
      <c r="U31" s="15">
        <f>SUM(U3:U30)</f>
        <v>8185.05</v>
      </c>
      <c r="W31" s="15">
        <f>SUM(W3:W30)</f>
        <v>2967.39</v>
      </c>
      <c r="Y31" s="14">
        <f>SUM(Y3:Y30)</f>
        <v>4108</v>
      </c>
      <c r="AA31" s="14">
        <f>SUM(AA3:AA30)</f>
        <v>2069.5100000000002</v>
      </c>
      <c r="AC31" s="14">
        <f>SUM(AC3:AC30)</f>
        <v>4123.51</v>
      </c>
      <c r="AE31" s="14">
        <f>SUM(AE3:AE30)</f>
        <v>4335.5</v>
      </c>
      <c r="AG31" s="14">
        <f>SUM(AG3:AG30)</f>
        <v>2069.5100000000002</v>
      </c>
      <c r="AI31" s="14">
        <f>SUM(AI3:AI30)</f>
        <v>32376.59</v>
      </c>
      <c r="AK31" s="14">
        <f>SUM(AK3:AK30)</f>
        <v>5722.5800000000008</v>
      </c>
      <c r="AM31" s="14">
        <f>SUM(AM3:AM30)</f>
        <v>7496.54</v>
      </c>
      <c r="AO31" s="14">
        <f>SUM(AO3:AO30)</f>
        <v>2069.5100000000002</v>
      </c>
    </row>
    <row r="32" spans="1:42" x14ac:dyDescent="0.3">
      <c r="N32" s="10"/>
      <c r="O32" s="10"/>
      <c r="P32" s="13"/>
      <c r="Q32" s="13"/>
    </row>
    <row r="34" spans="4:4" x14ac:dyDescent="0.3">
      <c r="D34" s="4"/>
    </row>
  </sheetData>
  <autoFilter ref="A2:AP29" xr:uid="{0AFBD57C-02C7-4B97-97FB-67F4164D236F}"/>
  <mergeCells count="1">
    <mergeCell ref="A1:E1"/>
  </mergeCells>
  <pageMargins left="0.23622047244094491" right="0.23622047244094491" top="0.74803149606299213" bottom="0.74803149606299213" header="0.31496062992125984" footer="0.31496062992125984"/>
  <pageSetup paperSize="9" scale="70" orientation="landscape" horizontalDpi="360"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69D35-C8A2-4F27-9705-AA4E64A9643E}">
  <dimension ref="B2:G86"/>
  <sheetViews>
    <sheetView workbookViewId="0">
      <selection activeCell="B2" sqref="B2"/>
    </sheetView>
  </sheetViews>
  <sheetFormatPr defaultRowHeight="14.4" x14ac:dyDescent="0.3"/>
  <cols>
    <col min="1" max="1" width="6" customWidth="1"/>
    <col min="3" max="3" width="47.6640625" style="295" customWidth="1"/>
    <col min="4" max="4" width="11" customWidth="1"/>
    <col min="6" max="6" width="10.6640625" customWidth="1"/>
    <col min="7" max="7" width="18.109375" customWidth="1"/>
  </cols>
  <sheetData>
    <row r="2" spans="2:7" ht="31.2" x14ac:dyDescent="0.3">
      <c r="B2" s="298" t="s">
        <v>2540</v>
      </c>
      <c r="C2" s="298" t="s">
        <v>2064</v>
      </c>
      <c r="D2" s="298" t="s">
        <v>66</v>
      </c>
      <c r="E2" s="298" t="s">
        <v>2073</v>
      </c>
      <c r="F2" s="298" t="s">
        <v>2074</v>
      </c>
      <c r="G2" s="298" t="s">
        <v>1970</v>
      </c>
    </row>
    <row r="3" spans="2:7" ht="31.2" x14ac:dyDescent="0.3">
      <c r="B3" s="84">
        <v>2800</v>
      </c>
      <c r="C3" s="299" t="s">
        <v>2886</v>
      </c>
      <c r="D3" s="84" t="s">
        <v>2887</v>
      </c>
      <c r="E3" s="84">
        <v>400</v>
      </c>
      <c r="F3" s="85">
        <v>21</v>
      </c>
      <c r="G3" s="85">
        <v>8400</v>
      </c>
    </row>
    <row r="4" spans="2:7" ht="31.2" x14ac:dyDescent="0.3">
      <c r="B4" s="84">
        <v>2801</v>
      </c>
      <c r="C4" s="299" t="s">
        <v>2888</v>
      </c>
      <c r="D4" s="84" t="s">
        <v>2887</v>
      </c>
      <c r="E4" s="84">
        <v>500</v>
      </c>
      <c r="F4" s="85">
        <v>20</v>
      </c>
      <c r="G4" s="85">
        <v>10000</v>
      </c>
    </row>
    <row r="5" spans="2:7" ht="31.2" x14ac:dyDescent="0.3">
      <c r="B5" s="84">
        <v>2802</v>
      </c>
      <c r="C5" s="299" t="s">
        <v>2889</v>
      </c>
      <c r="D5" s="84" t="s">
        <v>2887</v>
      </c>
      <c r="E5" s="84">
        <v>30</v>
      </c>
      <c r="F5" s="85">
        <v>53</v>
      </c>
      <c r="G5" s="85">
        <v>1590</v>
      </c>
    </row>
    <row r="6" spans="2:7" ht="62.4" x14ac:dyDescent="0.3">
      <c r="B6" s="84">
        <v>2803</v>
      </c>
      <c r="C6" s="299" t="s">
        <v>2890</v>
      </c>
      <c r="D6" s="84" t="s">
        <v>24</v>
      </c>
      <c r="E6" s="84">
        <v>150</v>
      </c>
      <c r="F6" s="85">
        <v>21</v>
      </c>
      <c r="G6" s="85">
        <v>3150</v>
      </c>
    </row>
    <row r="7" spans="2:7" ht="46.8" x14ac:dyDescent="0.3">
      <c r="B7" s="84">
        <v>2804</v>
      </c>
      <c r="C7" s="299" t="s">
        <v>2891</v>
      </c>
      <c r="D7" s="84" t="s">
        <v>2298</v>
      </c>
      <c r="E7" s="84">
        <v>300</v>
      </c>
      <c r="F7" s="85">
        <v>8.49</v>
      </c>
      <c r="G7" s="85">
        <v>2547</v>
      </c>
    </row>
    <row r="8" spans="2:7" ht="46.8" x14ac:dyDescent="0.3">
      <c r="B8" s="84">
        <v>2805</v>
      </c>
      <c r="C8" s="299" t="s">
        <v>2892</v>
      </c>
      <c r="D8" s="84" t="s">
        <v>2893</v>
      </c>
      <c r="E8" s="84">
        <v>250</v>
      </c>
      <c r="F8" s="85">
        <v>7.5</v>
      </c>
      <c r="G8" s="85">
        <v>1875</v>
      </c>
    </row>
    <row r="9" spans="2:7" ht="46.8" x14ac:dyDescent="0.3">
      <c r="B9" s="84">
        <v>2806</v>
      </c>
      <c r="C9" s="299" t="s">
        <v>2894</v>
      </c>
      <c r="D9" s="84" t="s">
        <v>2271</v>
      </c>
      <c r="E9" s="84">
        <v>500</v>
      </c>
      <c r="F9" s="85">
        <v>16</v>
      </c>
      <c r="G9" s="85">
        <v>8000</v>
      </c>
    </row>
    <row r="10" spans="2:7" ht="62.4" x14ac:dyDescent="0.3">
      <c r="B10" s="84">
        <v>2807</v>
      </c>
      <c r="C10" s="299" t="s">
        <v>2895</v>
      </c>
      <c r="D10" s="84" t="s">
        <v>24</v>
      </c>
      <c r="E10" s="84">
        <v>70</v>
      </c>
      <c r="F10" s="85">
        <v>11</v>
      </c>
      <c r="G10" s="85">
        <v>770</v>
      </c>
    </row>
    <row r="11" spans="2:7" ht="62.4" x14ac:dyDescent="0.3">
      <c r="B11" s="84">
        <v>2808</v>
      </c>
      <c r="C11" s="299" t="s">
        <v>2896</v>
      </c>
      <c r="D11" s="84" t="s">
        <v>24</v>
      </c>
      <c r="E11" s="84">
        <v>120</v>
      </c>
      <c r="F11" s="85">
        <v>11</v>
      </c>
      <c r="G11" s="85">
        <v>1320</v>
      </c>
    </row>
    <row r="12" spans="2:7" ht="15.6" x14ac:dyDescent="0.3">
      <c r="B12" s="84">
        <v>2809</v>
      </c>
      <c r="C12" s="299" t="s">
        <v>2897</v>
      </c>
      <c r="D12" s="84" t="s">
        <v>24</v>
      </c>
      <c r="E12" s="84">
        <v>50</v>
      </c>
      <c r="F12" s="85">
        <v>6</v>
      </c>
      <c r="G12" s="85">
        <v>300</v>
      </c>
    </row>
    <row r="13" spans="2:7" ht="15.6" x14ac:dyDescent="0.3">
      <c r="B13" s="84">
        <v>2810</v>
      </c>
      <c r="C13" s="299" t="s">
        <v>2898</v>
      </c>
      <c r="D13" s="84" t="s">
        <v>24</v>
      </c>
      <c r="E13" s="84">
        <v>200</v>
      </c>
      <c r="F13" s="85">
        <v>10</v>
      </c>
      <c r="G13" s="85">
        <v>2000</v>
      </c>
    </row>
    <row r="14" spans="2:7" ht="46.8" x14ac:dyDescent="0.3">
      <c r="B14" s="84">
        <v>2811</v>
      </c>
      <c r="C14" s="299" t="s">
        <v>2899</v>
      </c>
      <c r="D14" s="84" t="s">
        <v>24</v>
      </c>
      <c r="E14" s="84">
        <v>30</v>
      </c>
      <c r="F14" s="85">
        <v>10</v>
      </c>
      <c r="G14" s="85">
        <v>300</v>
      </c>
    </row>
    <row r="15" spans="2:7" ht="46.8" x14ac:dyDescent="0.3">
      <c r="B15" s="84">
        <v>2812</v>
      </c>
      <c r="C15" s="299" t="s">
        <v>2900</v>
      </c>
      <c r="D15" s="84" t="s">
        <v>24</v>
      </c>
      <c r="E15" s="84">
        <v>20</v>
      </c>
      <c r="F15" s="85">
        <v>10</v>
      </c>
      <c r="G15" s="85">
        <v>200</v>
      </c>
    </row>
    <row r="16" spans="2:7" ht="15.6" x14ac:dyDescent="0.3">
      <c r="B16" s="84">
        <v>2813</v>
      </c>
      <c r="C16" s="299" t="s">
        <v>2901</v>
      </c>
      <c r="D16" s="84" t="s">
        <v>24</v>
      </c>
      <c r="E16" s="84">
        <v>50</v>
      </c>
      <c r="F16" s="85">
        <v>2.2000000000000002</v>
      </c>
      <c r="G16" s="85">
        <v>110</v>
      </c>
    </row>
    <row r="17" spans="2:7" ht="15.6" x14ac:dyDescent="0.3">
      <c r="B17" s="84">
        <v>2814</v>
      </c>
      <c r="C17" s="299" t="s">
        <v>2902</v>
      </c>
      <c r="D17" s="84" t="s">
        <v>24</v>
      </c>
      <c r="E17" s="84">
        <v>50</v>
      </c>
      <c r="F17" s="85">
        <v>2.5</v>
      </c>
      <c r="G17" s="85">
        <v>125</v>
      </c>
    </row>
    <row r="18" spans="2:7" ht="15.6" x14ac:dyDescent="0.3">
      <c r="B18" s="84">
        <v>2815</v>
      </c>
      <c r="C18" s="299" t="s">
        <v>2903</v>
      </c>
      <c r="D18" s="84" t="s">
        <v>24</v>
      </c>
      <c r="E18" s="84">
        <v>50</v>
      </c>
      <c r="F18" s="85">
        <v>2.6</v>
      </c>
      <c r="G18" s="85">
        <v>130</v>
      </c>
    </row>
    <row r="19" spans="2:7" ht="15.6" x14ac:dyDescent="0.3">
      <c r="B19" s="84">
        <v>2816</v>
      </c>
      <c r="C19" s="299" t="s">
        <v>2904</v>
      </c>
      <c r="D19" s="84" t="s">
        <v>24</v>
      </c>
      <c r="E19" s="84">
        <v>50</v>
      </c>
      <c r="F19" s="85">
        <v>2.1</v>
      </c>
      <c r="G19" s="85">
        <v>105</v>
      </c>
    </row>
    <row r="20" spans="2:7" ht="31.2" x14ac:dyDescent="0.3">
      <c r="B20" s="84">
        <v>2817</v>
      </c>
      <c r="C20" s="299" t="s">
        <v>2905</v>
      </c>
      <c r="D20" s="84" t="s">
        <v>2887</v>
      </c>
      <c r="E20" s="84">
        <v>40</v>
      </c>
      <c r="F20" s="85">
        <v>17</v>
      </c>
      <c r="G20" s="85">
        <v>680</v>
      </c>
    </row>
    <row r="21" spans="2:7" ht="31.2" x14ac:dyDescent="0.3">
      <c r="B21" s="84">
        <v>2818</v>
      </c>
      <c r="C21" s="299" t="s">
        <v>2906</v>
      </c>
      <c r="D21" s="84" t="s">
        <v>2887</v>
      </c>
      <c r="E21" s="84">
        <v>100</v>
      </c>
      <c r="F21" s="85">
        <v>18</v>
      </c>
      <c r="G21" s="85">
        <v>1800</v>
      </c>
    </row>
    <row r="22" spans="2:7" ht="31.2" x14ac:dyDescent="0.3">
      <c r="B22" s="84">
        <v>2819</v>
      </c>
      <c r="C22" s="299" t="s">
        <v>2907</v>
      </c>
      <c r="D22" s="84" t="s">
        <v>24</v>
      </c>
      <c r="E22" s="84">
        <v>150</v>
      </c>
      <c r="F22" s="85">
        <v>5</v>
      </c>
      <c r="G22" s="85">
        <v>750</v>
      </c>
    </row>
    <row r="23" spans="2:7" ht="31.2" x14ac:dyDescent="0.3">
      <c r="B23" s="84">
        <v>2820</v>
      </c>
      <c r="C23" s="299" t="s">
        <v>2908</v>
      </c>
      <c r="D23" s="84" t="s">
        <v>2631</v>
      </c>
      <c r="E23" s="84">
        <v>150</v>
      </c>
      <c r="F23" s="85">
        <v>3</v>
      </c>
      <c r="G23" s="85">
        <v>450</v>
      </c>
    </row>
    <row r="24" spans="2:7" ht="62.4" x14ac:dyDescent="0.3">
      <c r="B24" s="84">
        <v>2821</v>
      </c>
      <c r="C24" s="299" t="s">
        <v>2909</v>
      </c>
      <c r="D24" s="84" t="s">
        <v>2887</v>
      </c>
      <c r="E24" s="84">
        <v>250</v>
      </c>
      <c r="F24" s="85">
        <v>165</v>
      </c>
      <c r="G24" s="85">
        <v>41250</v>
      </c>
    </row>
    <row r="25" spans="2:7" ht="46.8" x14ac:dyDescent="0.3">
      <c r="B25" s="84">
        <v>2822</v>
      </c>
      <c r="C25" s="299" t="s">
        <v>2910</v>
      </c>
      <c r="D25" s="84" t="s">
        <v>2887</v>
      </c>
      <c r="E25" s="84">
        <v>300</v>
      </c>
      <c r="F25" s="85">
        <v>139</v>
      </c>
      <c r="G25" s="85">
        <v>41700</v>
      </c>
    </row>
    <row r="26" spans="2:7" ht="31.2" x14ac:dyDescent="0.3">
      <c r="B26" s="84">
        <v>2823</v>
      </c>
      <c r="C26" s="299" t="s">
        <v>2911</v>
      </c>
      <c r="D26" s="84" t="s">
        <v>2887</v>
      </c>
      <c r="E26" s="84">
        <v>150</v>
      </c>
      <c r="F26" s="85">
        <v>29</v>
      </c>
      <c r="G26" s="85">
        <v>4350</v>
      </c>
    </row>
    <row r="27" spans="2:7" ht="31.2" x14ac:dyDescent="0.3">
      <c r="B27" s="84">
        <v>2824</v>
      </c>
      <c r="C27" s="299" t="s">
        <v>2912</v>
      </c>
      <c r="D27" s="84" t="s">
        <v>2887</v>
      </c>
      <c r="E27" s="84">
        <v>150</v>
      </c>
      <c r="F27" s="85">
        <v>29</v>
      </c>
      <c r="G27" s="85">
        <v>4350</v>
      </c>
    </row>
    <row r="28" spans="2:7" ht="31.2" x14ac:dyDescent="0.3">
      <c r="B28" s="84">
        <v>2825</v>
      </c>
      <c r="C28" s="299" t="s">
        <v>2913</v>
      </c>
      <c r="D28" s="84" t="s">
        <v>2887</v>
      </c>
      <c r="E28" s="84">
        <v>150</v>
      </c>
      <c r="F28" s="85">
        <v>29</v>
      </c>
      <c r="G28" s="85">
        <v>4350</v>
      </c>
    </row>
    <row r="29" spans="2:7" ht="31.2" x14ac:dyDescent="0.3">
      <c r="B29" s="84">
        <v>2826</v>
      </c>
      <c r="C29" s="299" t="s">
        <v>2914</v>
      </c>
      <c r="D29" s="84" t="s">
        <v>24</v>
      </c>
      <c r="E29" s="84">
        <v>25000</v>
      </c>
      <c r="F29" s="85">
        <v>1.6</v>
      </c>
      <c r="G29" s="85">
        <v>40000</v>
      </c>
    </row>
    <row r="30" spans="2:7" ht="31.2" x14ac:dyDescent="0.3">
      <c r="B30" s="84">
        <v>2827</v>
      </c>
      <c r="C30" s="299" t="s">
        <v>2915</v>
      </c>
      <c r="D30" s="84" t="s">
        <v>2887</v>
      </c>
      <c r="E30" s="84">
        <v>30</v>
      </c>
      <c r="F30" s="85">
        <v>7</v>
      </c>
      <c r="G30" s="85">
        <v>210</v>
      </c>
    </row>
    <row r="31" spans="2:7" ht="31.2" x14ac:dyDescent="0.3">
      <c r="B31" s="84">
        <v>2828</v>
      </c>
      <c r="C31" s="299" t="s">
        <v>2916</v>
      </c>
      <c r="D31" s="84" t="s">
        <v>24</v>
      </c>
      <c r="E31" s="84">
        <v>30</v>
      </c>
      <c r="F31" s="85">
        <v>34</v>
      </c>
      <c r="G31" s="85">
        <v>1020</v>
      </c>
    </row>
    <row r="32" spans="2:7" ht="46.8" x14ac:dyDescent="0.3">
      <c r="B32" s="84">
        <v>2829</v>
      </c>
      <c r="C32" s="299" t="s">
        <v>2917</v>
      </c>
      <c r="D32" s="84" t="s">
        <v>24</v>
      </c>
      <c r="E32" s="84">
        <v>250</v>
      </c>
      <c r="F32" s="85">
        <v>100</v>
      </c>
      <c r="G32" s="85">
        <v>25000</v>
      </c>
    </row>
    <row r="33" spans="2:7" ht="31.2" x14ac:dyDescent="0.3">
      <c r="B33" s="84">
        <v>2830</v>
      </c>
      <c r="C33" s="299" t="s">
        <v>2918</v>
      </c>
      <c r="D33" s="84" t="s">
        <v>24</v>
      </c>
      <c r="E33" s="84">
        <v>50</v>
      </c>
      <c r="F33" s="85">
        <v>4</v>
      </c>
      <c r="G33" s="85">
        <v>200</v>
      </c>
    </row>
    <row r="34" spans="2:7" ht="15.6" x14ac:dyDescent="0.3">
      <c r="B34" s="84">
        <v>2831</v>
      </c>
      <c r="C34" s="299" t="s">
        <v>2919</v>
      </c>
      <c r="D34" s="84" t="s">
        <v>24</v>
      </c>
      <c r="E34" s="84">
        <v>30</v>
      </c>
      <c r="F34" s="85">
        <v>1.05</v>
      </c>
      <c r="G34" s="85">
        <v>31.5</v>
      </c>
    </row>
    <row r="35" spans="2:7" ht="15.6" x14ac:dyDescent="0.3">
      <c r="B35" s="84">
        <v>2832</v>
      </c>
      <c r="C35" s="299" t="s">
        <v>2920</v>
      </c>
      <c r="D35" s="84" t="s">
        <v>24</v>
      </c>
      <c r="E35" s="84">
        <v>15000</v>
      </c>
      <c r="F35" s="85">
        <v>0.6</v>
      </c>
      <c r="G35" s="85">
        <v>9000</v>
      </c>
    </row>
    <row r="36" spans="2:7" ht="31.2" x14ac:dyDescent="0.3">
      <c r="B36" s="84">
        <v>2833</v>
      </c>
      <c r="C36" s="299" t="s">
        <v>2921</v>
      </c>
      <c r="D36" s="84" t="s">
        <v>24</v>
      </c>
      <c r="E36" s="84">
        <v>10000</v>
      </c>
      <c r="F36" s="85">
        <v>0.57999999999999996</v>
      </c>
      <c r="G36" s="85">
        <v>5800</v>
      </c>
    </row>
    <row r="37" spans="2:7" ht="46.8" x14ac:dyDescent="0.3">
      <c r="B37" s="84">
        <v>2834</v>
      </c>
      <c r="C37" s="299" t="s">
        <v>2922</v>
      </c>
      <c r="D37" s="84" t="s">
        <v>24</v>
      </c>
      <c r="E37" s="84">
        <v>50</v>
      </c>
      <c r="F37" s="85">
        <v>8.9</v>
      </c>
      <c r="G37" s="85">
        <v>445</v>
      </c>
    </row>
    <row r="38" spans="2:7" ht="15.6" x14ac:dyDescent="0.3">
      <c r="B38" s="84">
        <v>2835</v>
      </c>
      <c r="C38" s="299" t="s">
        <v>2923</v>
      </c>
      <c r="D38" s="84" t="s">
        <v>2631</v>
      </c>
      <c r="E38" s="84">
        <v>300</v>
      </c>
      <c r="F38" s="85">
        <v>7</v>
      </c>
      <c r="G38" s="85">
        <v>2100</v>
      </c>
    </row>
    <row r="39" spans="2:7" ht="31.2" x14ac:dyDescent="0.3">
      <c r="B39" s="84">
        <v>2836</v>
      </c>
      <c r="C39" s="299" t="s">
        <v>2924</v>
      </c>
      <c r="D39" s="84" t="s">
        <v>2887</v>
      </c>
      <c r="E39" s="84">
        <v>300</v>
      </c>
      <c r="F39" s="85">
        <v>28</v>
      </c>
      <c r="G39" s="85">
        <v>8400</v>
      </c>
    </row>
    <row r="40" spans="2:7" ht="46.8" x14ac:dyDescent="0.3">
      <c r="B40" s="84">
        <v>2837</v>
      </c>
      <c r="C40" s="299" t="s">
        <v>2925</v>
      </c>
      <c r="D40" s="84" t="s">
        <v>24</v>
      </c>
      <c r="E40" s="84">
        <v>6000</v>
      </c>
      <c r="F40" s="85">
        <v>7.4</v>
      </c>
      <c r="G40" s="85">
        <v>44400</v>
      </c>
    </row>
    <row r="41" spans="2:7" ht="46.8" x14ac:dyDescent="0.3">
      <c r="B41" s="84">
        <v>2838</v>
      </c>
      <c r="C41" s="299" t="s">
        <v>2925</v>
      </c>
      <c r="D41" s="84" t="s">
        <v>24</v>
      </c>
      <c r="E41" s="84">
        <v>2000</v>
      </c>
      <c r="F41" s="85">
        <v>7.4</v>
      </c>
      <c r="G41" s="85">
        <v>14800</v>
      </c>
    </row>
    <row r="42" spans="2:7" ht="15.6" x14ac:dyDescent="0.3">
      <c r="B42" s="84">
        <v>2839</v>
      </c>
      <c r="C42" s="299" t="s">
        <v>2926</v>
      </c>
      <c r="D42" s="84" t="s">
        <v>24</v>
      </c>
      <c r="E42" s="84">
        <v>40</v>
      </c>
      <c r="F42" s="85">
        <v>1.1000000000000001</v>
      </c>
      <c r="G42" s="85">
        <v>44</v>
      </c>
    </row>
    <row r="43" spans="2:7" ht="15.6" x14ac:dyDescent="0.3">
      <c r="B43" s="84">
        <v>2840</v>
      </c>
      <c r="C43" s="299" t="s">
        <v>2927</v>
      </c>
      <c r="D43" s="84" t="s">
        <v>24</v>
      </c>
      <c r="E43" s="84">
        <v>40</v>
      </c>
      <c r="F43" s="85">
        <v>1.26</v>
      </c>
      <c r="G43" s="85">
        <v>50.4</v>
      </c>
    </row>
    <row r="44" spans="2:7" ht="15.6" x14ac:dyDescent="0.3">
      <c r="B44" s="84">
        <v>2841</v>
      </c>
      <c r="C44" s="299" t="s">
        <v>2928</v>
      </c>
      <c r="D44" s="84" t="s">
        <v>2631</v>
      </c>
      <c r="E44" s="84">
        <v>100</v>
      </c>
      <c r="F44" s="85">
        <v>10</v>
      </c>
      <c r="G44" s="85">
        <v>1000</v>
      </c>
    </row>
    <row r="45" spans="2:7" ht="31.2" x14ac:dyDescent="0.3">
      <c r="B45" s="84">
        <v>2842</v>
      </c>
      <c r="C45" s="299" t="s">
        <v>2929</v>
      </c>
      <c r="D45" s="84" t="s">
        <v>2631</v>
      </c>
      <c r="E45" s="84">
        <v>500</v>
      </c>
      <c r="F45" s="85">
        <v>3.4</v>
      </c>
      <c r="G45" s="85">
        <v>1700</v>
      </c>
    </row>
    <row r="46" spans="2:7" ht="15.6" x14ac:dyDescent="0.3">
      <c r="B46" s="84">
        <v>2843</v>
      </c>
      <c r="C46" s="299" t="s">
        <v>2930</v>
      </c>
      <c r="D46" s="84" t="s">
        <v>2893</v>
      </c>
      <c r="E46" s="84">
        <v>50</v>
      </c>
      <c r="F46" s="85">
        <v>27.68</v>
      </c>
      <c r="G46" s="85">
        <v>1384</v>
      </c>
    </row>
    <row r="47" spans="2:7" ht="15.6" x14ac:dyDescent="0.3">
      <c r="B47" s="84">
        <v>2844</v>
      </c>
      <c r="C47" s="299" t="s">
        <v>2931</v>
      </c>
      <c r="D47" s="84" t="s">
        <v>2887</v>
      </c>
      <c r="E47" s="84">
        <v>10</v>
      </c>
      <c r="F47" s="85">
        <v>25</v>
      </c>
      <c r="G47" s="85">
        <v>250</v>
      </c>
    </row>
    <row r="48" spans="2:7" ht="15.6" x14ac:dyDescent="0.3">
      <c r="B48" s="84">
        <v>2845</v>
      </c>
      <c r="C48" s="299" t="s">
        <v>2932</v>
      </c>
      <c r="D48" s="84" t="s">
        <v>2887</v>
      </c>
      <c r="E48" s="84">
        <v>10</v>
      </c>
      <c r="F48" s="85">
        <v>25.4</v>
      </c>
      <c r="G48" s="85">
        <v>254</v>
      </c>
    </row>
    <row r="49" spans="2:7" ht="31.2" x14ac:dyDescent="0.3">
      <c r="B49" s="84">
        <v>2846</v>
      </c>
      <c r="C49" s="299" t="s">
        <v>2933</v>
      </c>
      <c r="D49" s="84" t="s">
        <v>2887</v>
      </c>
      <c r="E49" s="84">
        <v>40</v>
      </c>
      <c r="F49" s="85">
        <v>19.899999999999999</v>
      </c>
      <c r="G49" s="85">
        <v>796</v>
      </c>
    </row>
    <row r="50" spans="2:7" ht="46.8" x14ac:dyDescent="0.3">
      <c r="B50" s="84">
        <v>2847</v>
      </c>
      <c r="C50" s="299" t="s">
        <v>2934</v>
      </c>
      <c r="D50" s="84" t="s">
        <v>24</v>
      </c>
      <c r="E50" s="84">
        <v>50</v>
      </c>
      <c r="F50" s="85">
        <v>3.3</v>
      </c>
      <c r="G50" s="85">
        <v>165</v>
      </c>
    </row>
    <row r="51" spans="2:7" ht="15.6" x14ac:dyDescent="0.3">
      <c r="B51" s="84">
        <v>2848</v>
      </c>
      <c r="C51" s="299" t="s">
        <v>2935</v>
      </c>
      <c r="D51" s="84" t="s">
        <v>24</v>
      </c>
      <c r="E51" s="84">
        <v>100</v>
      </c>
      <c r="F51" s="85">
        <v>1.2</v>
      </c>
      <c r="G51" s="85">
        <v>120</v>
      </c>
    </row>
    <row r="52" spans="2:7" ht="15.6" x14ac:dyDescent="0.3">
      <c r="B52" s="84">
        <v>2849</v>
      </c>
      <c r="C52" s="299" t="s">
        <v>2936</v>
      </c>
      <c r="D52" s="84" t="s">
        <v>24</v>
      </c>
      <c r="E52" s="84">
        <v>60</v>
      </c>
      <c r="F52" s="85">
        <v>49</v>
      </c>
      <c r="G52" s="85">
        <v>2940</v>
      </c>
    </row>
    <row r="53" spans="2:7" ht="15.6" x14ac:dyDescent="0.3">
      <c r="B53" s="84">
        <v>2850</v>
      </c>
      <c r="C53" s="299" t="s">
        <v>2937</v>
      </c>
      <c r="D53" s="84" t="s">
        <v>24</v>
      </c>
      <c r="E53" s="84">
        <v>45</v>
      </c>
      <c r="F53" s="85">
        <v>136</v>
      </c>
      <c r="G53" s="85">
        <v>6120</v>
      </c>
    </row>
    <row r="54" spans="2:7" ht="78" x14ac:dyDescent="0.3">
      <c r="B54" s="84">
        <v>2851</v>
      </c>
      <c r="C54" s="299" t="s">
        <v>2938</v>
      </c>
      <c r="D54" s="84" t="s">
        <v>24</v>
      </c>
      <c r="E54" s="84">
        <v>100</v>
      </c>
      <c r="F54" s="85">
        <v>4.8</v>
      </c>
      <c r="G54" s="85">
        <v>480</v>
      </c>
    </row>
    <row r="55" spans="2:7" ht="31.2" x14ac:dyDescent="0.3">
      <c r="B55" s="84">
        <v>2852</v>
      </c>
      <c r="C55" s="299" t="s">
        <v>2939</v>
      </c>
      <c r="D55" s="84" t="s">
        <v>24</v>
      </c>
      <c r="E55" s="84">
        <v>20</v>
      </c>
      <c r="F55" s="85">
        <v>39.26</v>
      </c>
      <c r="G55" s="85">
        <v>785.2</v>
      </c>
    </row>
    <row r="56" spans="2:7" ht="15.6" x14ac:dyDescent="0.3">
      <c r="B56" s="84">
        <v>2853</v>
      </c>
      <c r="C56" s="299" t="s">
        <v>2940</v>
      </c>
      <c r="D56" s="84" t="s">
        <v>24</v>
      </c>
      <c r="E56" s="84">
        <v>10</v>
      </c>
      <c r="F56" s="85">
        <v>29</v>
      </c>
      <c r="G56" s="85">
        <v>290</v>
      </c>
    </row>
    <row r="57" spans="2:7" ht="15.6" x14ac:dyDescent="0.3">
      <c r="B57" s="84">
        <v>2854</v>
      </c>
      <c r="C57" s="299" t="s">
        <v>2941</v>
      </c>
      <c r="D57" s="84" t="s">
        <v>24</v>
      </c>
      <c r="E57" s="84">
        <v>300</v>
      </c>
      <c r="F57" s="85">
        <v>2.2000000000000002</v>
      </c>
      <c r="G57" s="85">
        <v>660</v>
      </c>
    </row>
    <row r="58" spans="2:7" ht="15.6" x14ac:dyDescent="0.3">
      <c r="B58" s="84">
        <v>2855</v>
      </c>
      <c r="C58" s="299" t="s">
        <v>2942</v>
      </c>
      <c r="D58" s="84" t="s">
        <v>24</v>
      </c>
      <c r="E58" s="84">
        <v>300</v>
      </c>
      <c r="F58" s="85">
        <v>2.2000000000000002</v>
      </c>
      <c r="G58" s="85">
        <v>660</v>
      </c>
    </row>
    <row r="59" spans="2:7" ht="15.6" x14ac:dyDescent="0.3">
      <c r="B59" s="84">
        <v>2856</v>
      </c>
      <c r="C59" s="299" t="s">
        <v>2943</v>
      </c>
      <c r="D59" s="84" t="s">
        <v>24</v>
      </c>
      <c r="E59" s="84">
        <v>300</v>
      </c>
      <c r="F59" s="85">
        <v>2.2000000000000002</v>
      </c>
      <c r="G59" s="85">
        <v>660</v>
      </c>
    </row>
    <row r="60" spans="2:7" ht="15.6" x14ac:dyDescent="0.3">
      <c r="B60" s="84">
        <v>2857</v>
      </c>
      <c r="C60" s="299" t="s">
        <v>2944</v>
      </c>
      <c r="D60" s="84" t="s">
        <v>24</v>
      </c>
      <c r="E60" s="84">
        <v>80</v>
      </c>
      <c r="F60" s="85">
        <v>2.2000000000000002</v>
      </c>
      <c r="G60" s="85">
        <v>176</v>
      </c>
    </row>
    <row r="61" spans="2:7" ht="15.6" x14ac:dyDescent="0.3">
      <c r="B61" s="84">
        <v>2858</v>
      </c>
      <c r="C61" s="299" t="s">
        <v>2945</v>
      </c>
      <c r="D61" s="84" t="s">
        <v>24</v>
      </c>
      <c r="E61" s="84">
        <v>120</v>
      </c>
      <c r="F61" s="85">
        <v>2.2000000000000002</v>
      </c>
      <c r="G61" s="85">
        <v>264</v>
      </c>
    </row>
    <row r="62" spans="2:7" ht="15.6" x14ac:dyDescent="0.3">
      <c r="B62" s="84">
        <v>2859</v>
      </c>
      <c r="C62" s="299" t="s">
        <v>2946</v>
      </c>
      <c r="D62" s="84" t="s">
        <v>24</v>
      </c>
      <c r="E62" s="84">
        <v>80</v>
      </c>
      <c r="F62" s="85">
        <v>2.2000000000000002</v>
      </c>
      <c r="G62" s="85">
        <v>176</v>
      </c>
    </row>
    <row r="63" spans="2:7" ht="15.6" x14ac:dyDescent="0.3">
      <c r="B63" s="84">
        <v>2860</v>
      </c>
      <c r="C63" s="299" t="s">
        <v>2947</v>
      </c>
      <c r="D63" s="84" t="s">
        <v>24</v>
      </c>
      <c r="E63" s="84">
        <v>80</v>
      </c>
      <c r="F63" s="85">
        <v>2.2000000000000002</v>
      </c>
      <c r="G63" s="85">
        <v>176</v>
      </c>
    </row>
    <row r="64" spans="2:7" ht="15.6" x14ac:dyDescent="0.3">
      <c r="B64" s="84">
        <v>2861</v>
      </c>
      <c r="C64" s="299" t="s">
        <v>2948</v>
      </c>
      <c r="D64" s="84" t="s">
        <v>24</v>
      </c>
      <c r="E64" s="84">
        <v>50</v>
      </c>
      <c r="F64" s="85">
        <v>2.2000000000000002</v>
      </c>
      <c r="G64" s="85">
        <v>110</v>
      </c>
    </row>
    <row r="65" spans="2:7" ht="15.6" x14ac:dyDescent="0.3">
      <c r="B65" s="84">
        <v>2862</v>
      </c>
      <c r="C65" s="299" t="s">
        <v>2949</v>
      </c>
      <c r="D65" s="84" t="s">
        <v>24</v>
      </c>
      <c r="E65" s="84">
        <v>100</v>
      </c>
      <c r="F65" s="85">
        <v>2.2000000000000002</v>
      </c>
      <c r="G65" s="85">
        <v>220</v>
      </c>
    </row>
    <row r="66" spans="2:7" ht="15.6" x14ac:dyDescent="0.3">
      <c r="B66" s="84">
        <v>2863</v>
      </c>
      <c r="C66" s="299" t="s">
        <v>2950</v>
      </c>
      <c r="D66" s="84" t="s">
        <v>24</v>
      </c>
      <c r="E66" s="84">
        <v>100</v>
      </c>
      <c r="F66" s="85">
        <v>2.2000000000000002</v>
      </c>
      <c r="G66" s="85">
        <v>220</v>
      </c>
    </row>
    <row r="67" spans="2:7" ht="15.6" x14ac:dyDescent="0.3">
      <c r="B67" s="84">
        <v>2864</v>
      </c>
      <c r="C67" s="299" t="s">
        <v>2951</v>
      </c>
      <c r="D67" s="84" t="s">
        <v>24</v>
      </c>
      <c r="E67" s="84">
        <v>100</v>
      </c>
      <c r="F67" s="85">
        <v>2.2000000000000002</v>
      </c>
      <c r="G67" s="85">
        <v>220</v>
      </c>
    </row>
    <row r="68" spans="2:7" ht="15.6" x14ac:dyDescent="0.3">
      <c r="B68" s="84">
        <v>2865</v>
      </c>
      <c r="C68" s="299" t="s">
        <v>2952</v>
      </c>
      <c r="D68" s="84" t="s">
        <v>24</v>
      </c>
      <c r="E68" s="84">
        <v>100</v>
      </c>
      <c r="F68" s="85">
        <v>2.2000000000000002</v>
      </c>
      <c r="G68" s="85">
        <v>220</v>
      </c>
    </row>
    <row r="69" spans="2:7" ht="15.6" x14ac:dyDescent="0.3">
      <c r="B69" s="84">
        <v>2866</v>
      </c>
      <c r="C69" s="299" t="s">
        <v>2953</v>
      </c>
      <c r="D69" s="84" t="s">
        <v>24</v>
      </c>
      <c r="E69" s="84">
        <v>100</v>
      </c>
      <c r="F69" s="85">
        <v>2.2000000000000002</v>
      </c>
      <c r="G69" s="85">
        <v>220</v>
      </c>
    </row>
    <row r="70" spans="2:7" ht="15.6" x14ac:dyDescent="0.3">
      <c r="B70" s="84">
        <v>2867</v>
      </c>
      <c r="C70" s="299" t="s">
        <v>2954</v>
      </c>
      <c r="D70" s="84" t="s">
        <v>24</v>
      </c>
      <c r="E70" s="84">
        <v>100</v>
      </c>
      <c r="F70" s="85">
        <v>2.2000000000000002</v>
      </c>
      <c r="G70" s="85">
        <v>220</v>
      </c>
    </row>
    <row r="71" spans="2:7" ht="15.6" x14ac:dyDescent="0.3">
      <c r="B71" s="84">
        <v>2868</v>
      </c>
      <c r="C71" s="299" t="s">
        <v>2955</v>
      </c>
      <c r="D71" s="84" t="s">
        <v>24</v>
      </c>
      <c r="E71" s="84">
        <v>100</v>
      </c>
      <c r="F71" s="85">
        <v>2.2000000000000002</v>
      </c>
      <c r="G71" s="85">
        <v>220</v>
      </c>
    </row>
    <row r="72" spans="2:7" ht="31.2" x14ac:dyDescent="0.3">
      <c r="B72" s="84">
        <v>2869</v>
      </c>
      <c r="C72" s="299" t="s">
        <v>2956</v>
      </c>
      <c r="D72" s="84" t="s">
        <v>24</v>
      </c>
      <c r="E72" s="84">
        <v>250</v>
      </c>
      <c r="F72" s="85">
        <v>2.2000000000000002</v>
      </c>
      <c r="G72" s="85">
        <v>550</v>
      </c>
    </row>
    <row r="73" spans="2:7" ht="31.2" x14ac:dyDescent="0.3">
      <c r="B73" s="84">
        <v>2870</v>
      </c>
      <c r="C73" s="299" t="s">
        <v>2957</v>
      </c>
      <c r="D73" s="84" t="s">
        <v>24</v>
      </c>
      <c r="E73" s="84">
        <v>300</v>
      </c>
      <c r="F73" s="85">
        <v>2.2000000000000002</v>
      </c>
      <c r="G73" s="85">
        <v>660</v>
      </c>
    </row>
    <row r="74" spans="2:7" ht="78" x14ac:dyDescent="0.3">
      <c r="B74" s="84">
        <v>2871</v>
      </c>
      <c r="C74" s="299" t="s">
        <v>2958</v>
      </c>
      <c r="D74" s="84" t="s">
        <v>2887</v>
      </c>
      <c r="E74" s="84">
        <v>150</v>
      </c>
      <c r="F74" s="85">
        <v>50</v>
      </c>
      <c r="G74" s="85">
        <v>7500</v>
      </c>
    </row>
    <row r="75" spans="2:7" ht="15.6" x14ac:dyDescent="0.3">
      <c r="B75" s="84">
        <v>2872</v>
      </c>
      <c r="C75" s="299" t="s">
        <v>2959</v>
      </c>
      <c r="D75" s="84" t="s">
        <v>24</v>
      </c>
      <c r="E75" s="84">
        <v>50</v>
      </c>
      <c r="F75" s="85">
        <v>2.5</v>
      </c>
      <c r="G75" s="85">
        <v>125</v>
      </c>
    </row>
    <row r="76" spans="2:7" ht="31.2" x14ac:dyDescent="0.3">
      <c r="B76" s="84">
        <v>2873</v>
      </c>
      <c r="C76" s="299" t="s">
        <v>2960</v>
      </c>
      <c r="D76" s="84" t="s">
        <v>24</v>
      </c>
      <c r="E76" s="84">
        <v>60</v>
      </c>
      <c r="F76" s="85">
        <v>11</v>
      </c>
      <c r="G76" s="85">
        <v>660</v>
      </c>
    </row>
    <row r="77" spans="2:7" ht="31.2" x14ac:dyDescent="0.3">
      <c r="B77" s="84">
        <v>2874</v>
      </c>
      <c r="C77" s="299" t="s">
        <v>2961</v>
      </c>
      <c r="D77" s="84" t="s">
        <v>24</v>
      </c>
      <c r="E77" s="84">
        <v>80</v>
      </c>
      <c r="F77" s="85">
        <v>11</v>
      </c>
      <c r="G77" s="85">
        <v>880</v>
      </c>
    </row>
    <row r="78" spans="2:7" ht="31.2" x14ac:dyDescent="0.3">
      <c r="B78" s="84">
        <v>2875</v>
      </c>
      <c r="C78" s="299" t="s">
        <v>2962</v>
      </c>
      <c r="D78" s="84" t="s">
        <v>24</v>
      </c>
      <c r="E78" s="84">
        <v>100</v>
      </c>
      <c r="F78" s="85">
        <v>11</v>
      </c>
      <c r="G78" s="85">
        <v>1100</v>
      </c>
    </row>
    <row r="79" spans="2:7" ht="31.2" x14ac:dyDescent="0.3">
      <c r="B79" s="84">
        <v>2876</v>
      </c>
      <c r="C79" s="299" t="s">
        <v>2963</v>
      </c>
      <c r="D79" s="84" t="s">
        <v>24</v>
      </c>
      <c r="E79" s="84">
        <v>80</v>
      </c>
      <c r="F79" s="85">
        <v>11</v>
      </c>
      <c r="G79" s="85">
        <v>880</v>
      </c>
    </row>
    <row r="80" spans="2:7" ht="15.6" x14ac:dyDescent="0.3">
      <c r="B80" s="84">
        <v>2877</v>
      </c>
      <c r="C80" s="299" t="s">
        <v>2964</v>
      </c>
      <c r="D80" s="84" t="s">
        <v>24</v>
      </c>
      <c r="E80" s="84">
        <v>200</v>
      </c>
      <c r="F80" s="85">
        <v>8</v>
      </c>
      <c r="G80" s="85">
        <v>1600</v>
      </c>
    </row>
    <row r="81" spans="2:7" ht="31.2" x14ac:dyDescent="0.3">
      <c r="B81" s="84">
        <v>2878</v>
      </c>
      <c r="C81" s="299" t="s">
        <v>2965</v>
      </c>
      <c r="D81" s="84" t="s">
        <v>2271</v>
      </c>
      <c r="E81" s="84">
        <v>1000</v>
      </c>
      <c r="F81" s="85">
        <v>4.8</v>
      </c>
      <c r="G81" s="85">
        <v>4800</v>
      </c>
    </row>
    <row r="82" spans="2:7" ht="31.2" x14ac:dyDescent="0.3">
      <c r="B82" s="84">
        <v>2879</v>
      </c>
      <c r="C82" s="299" t="s">
        <v>2966</v>
      </c>
      <c r="D82" s="84" t="s">
        <v>2631</v>
      </c>
      <c r="E82" s="84">
        <v>120</v>
      </c>
      <c r="F82" s="85">
        <v>19</v>
      </c>
      <c r="G82" s="85">
        <v>2280</v>
      </c>
    </row>
    <row r="83" spans="2:7" ht="31.2" x14ac:dyDescent="0.3">
      <c r="B83" s="84">
        <v>2880</v>
      </c>
      <c r="C83" s="299" t="s">
        <v>2967</v>
      </c>
      <c r="D83" s="84" t="s">
        <v>2631</v>
      </c>
      <c r="E83" s="84">
        <v>50</v>
      </c>
      <c r="F83" s="85">
        <v>13</v>
      </c>
      <c r="G83" s="85">
        <v>650</v>
      </c>
    </row>
    <row r="84" spans="2:7" ht="31.2" x14ac:dyDescent="0.3">
      <c r="B84" s="84">
        <v>2881</v>
      </c>
      <c r="C84" s="299" t="s">
        <v>2968</v>
      </c>
      <c r="D84" s="84" t="s">
        <v>2887</v>
      </c>
      <c r="E84" s="84">
        <v>1500</v>
      </c>
      <c r="F84" s="85">
        <v>8.1999999999999993</v>
      </c>
      <c r="G84" s="85">
        <v>12300</v>
      </c>
    </row>
    <row r="85" spans="2:7" ht="15.6" x14ac:dyDescent="0.3">
      <c r="B85" s="283" t="s">
        <v>2071</v>
      </c>
      <c r="C85" s="283"/>
      <c r="D85" s="283"/>
      <c r="E85" s="283"/>
      <c r="F85" s="283"/>
      <c r="G85" s="294">
        <f>SUM(G3:G84)</f>
        <v>346794.10000000003</v>
      </c>
    </row>
    <row r="86" spans="2:7" ht="15.6" x14ac:dyDescent="0.3">
      <c r="B86" s="293"/>
    </row>
  </sheetData>
  <mergeCells count="1">
    <mergeCell ref="B85:F85"/>
  </mergeCell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D955-8F19-4800-8876-EC4E8ECAF7DB}">
  <sheetPr>
    <outlinePr summaryBelow="0" summaryRight="0"/>
  </sheetPr>
  <dimension ref="A1:F876"/>
  <sheetViews>
    <sheetView zoomScale="90" zoomScaleNormal="90" workbookViewId="0">
      <pane ySplit="1" topLeftCell="A2" activePane="bottomLeft" state="frozen"/>
      <selection pane="bottomLeft"/>
    </sheetView>
  </sheetViews>
  <sheetFormatPr defaultColWidth="12.5546875" defaultRowHeight="14.4" x14ac:dyDescent="0.3"/>
  <cols>
    <col min="1" max="1" width="8.109375" style="308" customWidth="1"/>
    <col min="2" max="2" width="125.88671875" style="318" customWidth="1"/>
    <col min="3" max="3" width="13.44140625" style="308" customWidth="1"/>
    <col min="4" max="4" width="12.5546875" style="319" customWidth="1"/>
    <col min="5" max="5" width="12.5546875" style="308" customWidth="1"/>
    <col min="6" max="6" width="16.6640625" style="308" bestFit="1" customWidth="1"/>
    <col min="7" max="16384" width="12.5546875" style="308"/>
  </cols>
  <sheetData>
    <row r="1" spans="1:6" ht="31.2" x14ac:dyDescent="0.3">
      <c r="A1" s="298" t="s">
        <v>2540</v>
      </c>
      <c r="B1" s="298" t="s">
        <v>2064</v>
      </c>
      <c r="C1" s="298" t="s">
        <v>66</v>
      </c>
      <c r="D1" s="298" t="s">
        <v>2073</v>
      </c>
      <c r="E1" s="298" t="s">
        <v>2074</v>
      </c>
      <c r="F1" s="298" t="s">
        <v>1970</v>
      </c>
    </row>
    <row r="2" spans="1:6" ht="27.6" x14ac:dyDescent="0.3">
      <c r="A2" s="309">
        <v>2882</v>
      </c>
      <c r="B2" s="301" t="s">
        <v>2990</v>
      </c>
      <c r="C2" s="302" t="s">
        <v>2547</v>
      </c>
      <c r="D2" s="306">
        <v>7850</v>
      </c>
      <c r="E2" s="307">
        <v>15.56</v>
      </c>
      <c r="F2" s="310">
        <f>E2*D2</f>
        <v>122146</v>
      </c>
    </row>
    <row r="3" spans="1:6" ht="27.6" x14ac:dyDescent="0.3">
      <c r="A3" s="309">
        <v>2883</v>
      </c>
      <c r="B3" s="301" t="s">
        <v>2991</v>
      </c>
      <c r="C3" s="303" t="s">
        <v>2547</v>
      </c>
      <c r="D3" s="306">
        <v>5297</v>
      </c>
      <c r="E3" s="307">
        <v>29.6</v>
      </c>
      <c r="F3" s="310">
        <f t="shared" ref="F3:F29" si="0">E3*D3</f>
        <v>156791.20000000001</v>
      </c>
    </row>
    <row r="4" spans="1:6" ht="41.4" x14ac:dyDescent="0.3">
      <c r="A4" s="309">
        <v>2884</v>
      </c>
      <c r="B4" s="301" t="s">
        <v>2992</v>
      </c>
      <c r="C4" s="302" t="s">
        <v>2547</v>
      </c>
      <c r="D4" s="306">
        <v>8810</v>
      </c>
      <c r="E4" s="307">
        <v>9.4</v>
      </c>
      <c r="F4" s="310">
        <f t="shared" si="0"/>
        <v>82814</v>
      </c>
    </row>
    <row r="5" spans="1:6" x14ac:dyDescent="0.3">
      <c r="A5" s="309">
        <v>2885</v>
      </c>
      <c r="B5" s="301" t="s">
        <v>2993</v>
      </c>
      <c r="C5" s="303" t="s">
        <v>2547</v>
      </c>
      <c r="D5" s="306">
        <v>7850</v>
      </c>
      <c r="E5" s="307">
        <v>6.5</v>
      </c>
      <c r="F5" s="310">
        <f t="shared" si="0"/>
        <v>51025</v>
      </c>
    </row>
    <row r="6" spans="1:6" ht="27.6" x14ac:dyDescent="0.3">
      <c r="A6" s="309">
        <v>2886</v>
      </c>
      <c r="B6" s="301" t="s">
        <v>2994</v>
      </c>
      <c r="C6" s="303" t="s">
        <v>1402</v>
      </c>
      <c r="D6" s="306">
        <v>7850</v>
      </c>
      <c r="E6" s="307">
        <v>7.1</v>
      </c>
      <c r="F6" s="310">
        <f t="shared" si="0"/>
        <v>55735</v>
      </c>
    </row>
    <row r="7" spans="1:6" ht="27.6" x14ac:dyDescent="0.3">
      <c r="A7" s="309">
        <v>2887</v>
      </c>
      <c r="B7" s="301" t="s">
        <v>2995</v>
      </c>
      <c r="C7" s="303" t="s">
        <v>1402</v>
      </c>
      <c r="D7" s="306">
        <v>7850</v>
      </c>
      <c r="E7" s="307">
        <v>9.31</v>
      </c>
      <c r="F7" s="310">
        <f t="shared" si="0"/>
        <v>73083.5</v>
      </c>
    </row>
    <row r="8" spans="1:6" ht="27.6" x14ac:dyDescent="0.3">
      <c r="A8" s="309">
        <v>2888</v>
      </c>
      <c r="B8" s="301" t="s">
        <v>2996</v>
      </c>
      <c r="C8" s="303" t="s">
        <v>2547</v>
      </c>
      <c r="D8" s="306">
        <v>15547</v>
      </c>
      <c r="E8" s="307">
        <v>4.2</v>
      </c>
      <c r="F8" s="310">
        <f t="shared" si="0"/>
        <v>65297.4</v>
      </c>
    </row>
    <row r="9" spans="1:6" ht="27.6" x14ac:dyDescent="0.3">
      <c r="A9" s="309">
        <v>2889</v>
      </c>
      <c r="B9" s="301" t="s">
        <v>2997</v>
      </c>
      <c r="C9" s="303" t="s">
        <v>1402</v>
      </c>
      <c r="D9" s="306">
        <v>13147</v>
      </c>
      <c r="E9" s="307">
        <v>19.829999999999998</v>
      </c>
      <c r="F9" s="310">
        <f t="shared" si="0"/>
        <v>260705.00999999998</v>
      </c>
    </row>
    <row r="10" spans="1:6" ht="27.6" x14ac:dyDescent="0.3">
      <c r="A10" s="309">
        <v>2890</v>
      </c>
      <c r="B10" s="301" t="s">
        <v>2998</v>
      </c>
      <c r="C10" s="303" t="s">
        <v>1402</v>
      </c>
      <c r="D10" s="306">
        <v>216</v>
      </c>
      <c r="E10" s="307">
        <v>63.5</v>
      </c>
      <c r="F10" s="310">
        <f t="shared" si="0"/>
        <v>13716</v>
      </c>
    </row>
    <row r="11" spans="1:6" x14ac:dyDescent="0.3">
      <c r="A11" s="309">
        <v>2891</v>
      </c>
      <c r="B11" s="301" t="s">
        <v>2999</v>
      </c>
      <c r="C11" s="303" t="s">
        <v>2547</v>
      </c>
      <c r="D11" s="306">
        <v>13147</v>
      </c>
      <c r="E11" s="307">
        <v>4.3899999999999997</v>
      </c>
      <c r="F11" s="310">
        <f t="shared" si="0"/>
        <v>57715.329999999994</v>
      </c>
    </row>
    <row r="12" spans="1:6" ht="41.4" x14ac:dyDescent="0.3">
      <c r="A12" s="309">
        <v>2892</v>
      </c>
      <c r="B12" s="301" t="s">
        <v>3000</v>
      </c>
      <c r="C12" s="303" t="s">
        <v>1402</v>
      </c>
      <c r="D12" s="306">
        <v>548</v>
      </c>
      <c r="E12" s="307">
        <v>31.37</v>
      </c>
      <c r="F12" s="310">
        <f t="shared" si="0"/>
        <v>17190.760000000002</v>
      </c>
    </row>
    <row r="13" spans="1:6" x14ac:dyDescent="0.3">
      <c r="A13" s="309">
        <v>2893</v>
      </c>
      <c r="B13" s="301" t="s">
        <v>3001</v>
      </c>
      <c r="C13" s="303" t="s">
        <v>1402</v>
      </c>
      <c r="D13" s="306">
        <v>132</v>
      </c>
      <c r="E13" s="307">
        <v>22.65</v>
      </c>
      <c r="F13" s="310">
        <f t="shared" si="0"/>
        <v>2989.7999999999997</v>
      </c>
    </row>
    <row r="14" spans="1:6" x14ac:dyDescent="0.3">
      <c r="A14" s="309">
        <v>2894</v>
      </c>
      <c r="B14" s="301" t="s">
        <v>3002</v>
      </c>
      <c r="C14" s="303" t="s">
        <v>2547</v>
      </c>
      <c r="D14" s="306">
        <v>15547</v>
      </c>
      <c r="E14" s="307">
        <v>11.25</v>
      </c>
      <c r="F14" s="310">
        <f t="shared" si="0"/>
        <v>174903.75</v>
      </c>
    </row>
    <row r="15" spans="1:6" ht="249" x14ac:dyDescent="0.3">
      <c r="A15" s="309">
        <v>2895</v>
      </c>
      <c r="B15" s="304" t="s">
        <v>3003</v>
      </c>
      <c r="C15" s="303" t="s">
        <v>2547</v>
      </c>
      <c r="D15" s="306">
        <v>3546</v>
      </c>
      <c r="E15" s="307">
        <v>68.64</v>
      </c>
      <c r="F15" s="310">
        <f t="shared" si="0"/>
        <v>243397.44</v>
      </c>
    </row>
    <row r="16" spans="1:6" ht="248.4" x14ac:dyDescent="0.3">
      <c r="A16" s="309">
        <v>2896</v>
      </c>
      <c r="B16" s="305" t="s">
        <v>3004</v>
      </c>
      <c r="C16" s="303" t="s">
        <v>2547</v>
      </c>
      <c r="D16" s="306">
        <v>9601</v>
      </c>
      <c r="E16" s="307">
        <v>99.28</v>
      </c>
      <c r="F16" s="310">
        <f t="shared" si="0"/>
        <v>953187.28</v>
      </c>
    </row>
    <row r="17" spans="1:6" ht="41.4" x14ac:dyDescent="0.3">
      <c r="A17" s="309">
        <v>2897</v>
      </c>
      <c r="B17" s="301" t="s">
        <v>3005</v>
      </c>
      <c r="C17" s="303" t="s">
        <v>2547</v>
      </c>
      <c r="D17" s="306">
        <v>2400</v>
      </c>
      <c r="E17" s="307">
        <v>28.04</v>
      </c>
      <c r="F17" s="310">
        <f t="shared" si="0"/>
        <v>67296</v>
      </c>
    </row>
    <row r="18" spans="1:6" x14ac:dyDescent="0.3">
      <c r="A18" s="309">
        <v>2898</v>
      </c>
      <c r="B18" s="304" t="s">
        <v>3006</v>
      </c>
      <c r="C18" s="303" t="s">
        <v>1402</v>
      </c>
      <c r="D18" s="306">
        <v>308</v>
      </c>
      <c r="E18" s="307">
        <v>51.19</v>
      </c>
      <c r="F18" s="310">
        <f t="shared" si="0"/>
        <v>15766.519999999999</v>
      </c>
    </row>
    <row r="19" spans="1:6" x14ac:dyDescent="0.3">
      <c r="A19" s="309">
        <v>2899</v>
      </c>
      <c r="B19" s="304" t="s">
        <v>3007</v>
      </c>
      <c r="C19" s="303" t="s">
        <v>1402</v>
      </c>
      <c r="D19" s="306">
        <v>96</v>
      </c>
      <c r="E19" s="307">
        <v>52.29</v>
      </c>
      <c r="F19" s="310">
        <f t="shared" si="0"/>
        <v>5019.84</v>
      </c>
    </row>
    <row r="20" spans="1:6" x14ac:dyDescent="0.3">
      <c r="A20" s="309">
        <v>2900</v>
      </c>
      <c r="B20" s="301" t="s">
        <v>3008</v>
      </c>
      <c r="C20" s="303" t="s">
        <v>2547</v>
      </c>
      <c r="D20" s="306">
        <v>7697</v>
      </c>
      <c r="E20" s="307">
        <v>1.65</v>
      </c>
      <c r="F20" s="310">
        <f t="shared" si="0"/>
        <v>12700.05</v>
      </c>
    </row>
    <row r="21" spans="1:6" ht="111" x14ac:dyDescent="0.3">
      <c r="A21" s="309">
        <v>2901</v>
      </c>
      <c r="B21" s="304" t="s">
        <v>3009</v>
      </c>
      <c r="C21" s="303" t="s">
        <v>3010</v>
      </c>
      <c r="D21" s="306">
        <v>4800</v>
      </c>
      <c r="E21" s="307">
        <v>30.63</v>
      </c>
      <c r="F21" s="310">
        <f t="shared" si="0"/>
        <v>147024</v>
      </c>
    </row>
    <row r="22" spans="1:6" ht="28.2" x14ac:dyDescent="0.3">
      <c r="A22" s="309">
        <v>2902</v>
      </c>
      <c r="B22" s="304" t="s">
        <v>3011</v>
      </c>
      <c r="C22" s="303" t="s">
        <v>2547</v>
      </c>
      <c r="D22" s="306">
        <v>2400</v>
      </c>
      <c r="E22" s="307">
        <v>14.62</v>
      </c>
      <c r="F22" s="310">
        <f t="shared" si="0"/>
        <v>35088</v>
      </c>
    </row>
    <row r="23" spans="1:6" ht="28.2" x14ac:dyDescent="0.3">
      <c r="A23" s="309">
        <v>2903</v>
      </c>
      <c r="B23" s="304" t="s">
        <v>3012</v>
      </c>
      <c r="C23" s="303" t="s">
        <v>2547</v>
      </c>
      <c r="D23" s="306">
        <v>4800</v>
      </c>
      <c r="E23" s="307">
        <v>7.51</v>
      </c>
      <c r="F23" s="310">
        <f t="shared" si="0"/>
        <v>36048</v>
      </c>
    </row>
    <row r="24" spans="1:6" ht="28.2" x14ac:dyDescent="0.3">
      <c r="A24" s="309">
        <v>2904</v>
      </c>
      <c r="B24" s="304" t="s">
        <v>3013</v>
      </c>
      <c r="C24" s="303" t="s">
        <v>2547</v>
      </c>
      <c r="D24" s="306">
        <v>2400</v>
      </c>
      <c r="E24" s="307">
        <v>7.98</v>
      </c>
      <c r="F24" s="310">
        <f t="shared" si="0"/>
        <v>19152</v>
      </c>
    </row>
    <row r="25" spans="1:6" x14ac:dyDescent="0.3">
      <c r="A25" s="309">
        <v>2905</v>
      </c>
      <c r="B25" s="304" t="s">
        <v>3014</v>
      </c>
      <c r="C25" s="303" t="s">
        <v>2547</v>
      </c>
      <c r="D25" s="306">
        <v>2400</v>
      </c>
      <c r="E25" s="307">
        <v>28.29</v>
      </c>
      <c r="F25" s="310">
        <f t="shared" si="0"/>
        <v>67896</v>
      </c>
    </row>
    <row r="26" spans="1:6" x14ac:dyDescent="0.3">
      <c r="A26" s="309">
        <v>2906</v>
      </c>
      <c r="B26" s="304" t="s">
        <v>3015</v>
      </c>
      <c r="C26" s="303" t="s">
        <v>1402</v>
      </c>
      <c r="D26" s="306">
        <v>2400</v>
      </c>
      <c r="E26" s="307">
        <v>7.78</v>
      </c>
      <c r="F26" s="310">
        <f t="shared" si="0"/>
        <v>18672</v>
      </c>
    </row>
    <row r="27" spans="1:6" ht="28.2" x14ac:dyDescent="0.3">
      <c r="A27" s="309">
        <v>2907</v>
      </c>
      <c r="B27" s="304" t="s">
        <v>3016</v>
      </c>
      <c r="C27" s="303" t="s">
        <v>1402</v>
      </c>
      <c r="D27" s="306">
        <v>4800</v>
      </c>
      <c r="E27" s="307">
        <v>7.93</v>
      </c>
      <c r="F27" s="310">
        <f t="shared" si="0"/>
        <v>38064</v>
      </c>
    </row>
    <row r="28" spans="1:6" ht="27.6" x14ac:dyDescent="0.3">
      <c r="A28" s="309">
        <v>2908</v>
      </c>
      <c r="B28" s="301" t="s">
        <v>3017</v>
      </c>
      <c r="C28" s="303" t="s">
        <v>2547</v>
      </c>
      <c r="D28" s="306">
        <v>2400</v>
      </c>
      <c r="E28" s="307">
        <v>6.94</v>
      </c>
      <c r="F28" s="310">
        <f t="shared" si="0"/>
        <v>16656</v>
      </c>
    </row>
    <row r="29" spans="1:6" x14ac:dyDescent="0.3">
      <c r="A29" s="309">
        <v>2909</v>
      </c>
      <c r="B29" s="304" t="s">
        <v>3018</v>
      </c>
      <c r="C29" s="303" t="s">
        <v>1422</v>
      </c>
      <c r="D29" s="306">
        <v>2400</v>
      </c>
      <c r="E29" s="307">
        <v>18.989999999999998</v>
      </c>
      <c r="F29" s="310">
        <f t="shared" si="0"/>
        <v>45575.999999999993</v>
      </c>
    </row>
    <row r="30" spans="1:6" x14ac:dyDescent="0.3">
      <c r="A30" s="311"/>
      <c r="B30" s="312"/>
      <c r="C30" s="311"/>
      <c r="D30" s="313"/>
      <c r="E30" s="311" t="s">
        <v>1973</v>
      </c>
      <c r="F30" s="314">
        <f>SUM(F2:F29)</f>
        <v>2855655.8799999994</v>
      </c>
    </row>
    <row r="31" spans="1:6" x14ac:dyDescent="0.3">
      <c r="A31" s="311"/>
      <c r="B31" s="312"/>
      <c r="C31" s="311"/>
      <c r="D31" s="313"/>
      <c r="E31" s="311"/>
    </row>
    <row r="32" spans="1:6" x14ac:dyDescent="0.3">
      <c r="A32" s="311"/>
      <c r="B32" s="312"/>
      <c r="C32" s="311"/>
      <c r="D32" s="313"/>
      <c r="E32" s="311"/>
    </row>
    <row r="33" spans="1:5" x14ac:dyDescent="0.3">
      <c r="A33" s="311"/>
      <c r="B33" s="312"/>
      <c r="C33" s="311"/>
      <c r="D33" s="313"/>
      <c r="E33" s="311"/>
    </row>
    <row r="34" spans="1:5" x14ac:dyDescent="0.3">
      <c r="A34" s="311"/>
      <c r="B34" s="312"/>
      <c r="C34" s="311"/>
      <c r="D34" s="313"/>
      <c r="E34" s="311"/>
    </row>
    <row r="35" spans="1:5" x14ac:dyDescent="0.3">
      <c r="A35" s="311"/>
      <c r="B35" s="312"/>
      <c r="C35" s="311"/>
      <c r="D35" s="313"/>
      <c r="E35" s="311"/>
    </row>
    <row r="36" spans="1:5" x14ac:dyDescent="0.3">
      <c r="A36" s="311"/>
      <c r="B36" s="312"/>
      <c r="C36" s="311"/>
      <c r="D36" s="313"/>
      <c r="E36" s="311"/>
    </row>
    <row r="37" spans="1:5" x14ac:dyDescent="0.3">
      <c r="A37" s="311"/>
      <c r="B37" s="312"/>
      <c r="C37" s="311"/>
      <c r="D37" s="313"/>
      <c r="E37" s="311"/>
    </row>
    <row r="38" spans="1:5" x14ac:dyDescent="0.3">
      <c r="A38" s="311"/>
      <c r="B38" s="312"/>
      <c r="C38" s="311"/>
      <c r="D38" s="313"/>
      <c r="E38" s="311"/>
    </row>
    <row r="39" spans="1:5" x14ac:dyDescent="0.3">
      <c r="A39" s="311"/>
      <c r="B39" s="312"/>
      <c r="C39" s="311"/>
      <c r="D39" s="313"/>
      <c r="E39" s="311"/>
    </row>
    <row r="40" spans="1:5" x14ac:dyDescent="0.3">
      <c r="A40" s="311"/>
      <c r="B40" s="312"/>
      <c r="C40" s="311"/>
      <c r="D40" s="313"/>
      <c r="E40" s="311"/>
    </row>
    <row r="41" spans="1:5" x14ac:dyDescent="0.3">
      <c r="A41" s="311"/>
      <c r="B41" s="312"/>
      <c r="C41" s="311"/>
      <c r="D41" s="313"/>
      <c r="E41" s="311"/>
    </row>
    <row r="42" spans="1:5" x14ac:dyDescent="0.3">
      <c r="A42" s="311"/>
      <c r="B42" s="312"/>
      <c r="C42" s="311"/>
      <c r="D42" s="313"/>
      <c r="E42" s="311"/>
    </row>
    <row r="43" spans="1:5" x14ac:dyDescent="0.3">
      <c r="A43" s="311"/>
      <c r="B43" s="312"/>
      <c r="C43" s="311"/>
      <c r="D43" s="313"/>
      <c r="E43" s="311"/>
    </row>
    <row r="44" spans="1:5" x14ac:dyDescent="0.3">
      <c r="A44" s="311"/>
      <c r="B44" s="312"/>
      <c r="C44" s="311"/>
      <c r="D44" s="313"/>
      <c r="E44" s="311"/>
    </row>
    <row r="45" spans="1:5" x14ac:dyDescent="0.3">
      <c r="A45" s="311"/>
      <c r="B45" s="312"/>
      <c r="C45" s="311"/>
      <c r="D45" s="313"/>
      <c r="E45" s="311"/>
    </row>
    <row r="46" spans="1:5" x14ac:dyDescent="0.3">
      <c r="A46" s="311"/>
      <c r="B46" s="312"/>
      <c r="C46" s="311"/>
      <c r="D46" s="313"/>
      <c r="E46" s="311"/>
    </row>
    <row r="47" spans="1:5" x14ac:dyDescent="0.3">
      <c r="A47" s="311"/>
      <c r="B47" s="312"/>
      <c r="C47" s="311"/>
      <c r="D47" s="313"/>
      <c r="E47" s="311"/>
    </row>
    <row r="48" spans="1:5" x14ac:dyDescent="0.3">
      <c r="A48" s="311"/>
      <c r="B48" s="312"/>
      <c r="C48" s="311"/>
      <c r="D48" s="313"/>
      <c r="E48" s="311"/>
    </row>
    <row r="49" spans="1:5" x14ac:dyDescent="0.3">
      <c r="A49" s="311"/>
      <c r="B49" s="312"/>
      <c r="C49" s="311"/>
      <c r="D49" s="313"/>
      <c r="E49" s="311"/>
    </row>
    <row r="50" spans="1:5" x14ac:dyDescent="0.3">
      <c r="A50" s="311"/>
      <c r="B50" s="312"/>
      <c r="C50" s="311"/>
      <c r="D50" s="313"/>
      <c r="E50" s="311"/>
    </row>
    <row r="51" spans="1:5" x14ac:dyDescent="0.3">
      <c r="A51" s="311"/>
      <c r="B51" s="312"/>
      <c r="C51" s="311"/>
      <c r="D51" s="313"/>
      <c r="E51" s="311"/>
    </row>
    <row r="52" spans="1:5" x14ac:dyDescent="0.3">
      <c r="A52" s="311"/>
      <c r="B52" s="312"/>
      <c r="C52" s="311"/>
      <c r="D52" s="313"/>
      <c r="E52" s="311"/>
    </row>
    <row r="53" spans="1:5" x14ac:dyDescent="0.3">
      <c r="A53" s="311"/>
      <c r="B53" s="312"/>
      <c r="C53" s="311"/>
      <c r="D53" s="313"/>
      <c r="E53" s="311"/>
    </row>
    <row r="54" spans="1:5" x14ac:dyDescent="0.3">
      <c r="A54" s="311"/>
      <c r="B54" s="312"/>
      <c r="C54" s="311"/>
      <c r="D54" s="313"/>
      <c r="E54" s="311"/>
    </row>
    <row r="55" spans="1:5" x14ac:dyDescent="0.3">
      <c r="A55" s="311"/>
      <c r="B55" s="312"/>
      <c r="C55" s="311"/>
      <c r="D55" s="313"/>
      <c r="E55" s="311"/>
    </row>
    <row r="56" spans="1:5" x14ac:dyDescent="0.3">
      <c r="A56" s="311"/>
      <c r="B56" s="312"/>
      <c r="C56" s="311"/>
      <c r="D56" s="313"/>
      <c r="E56" s="311"/>
    </row>
    <row r="57" spans="1:5" x14ac:dyDescent="0.3">
      <c r="A57" s="311"/>
      <c r="B57" s="312"/>
      <c r="C57" s="311"/>
      <c r="D57" s="313"/>
      <c r="E57" s="311"/>
    </row>
    <row r="58" spans="1:5" x14ac:dyDescent="0.3">
      <c r="A58" s="311"/>
      <c r="B58" s="312"/>
      <c r="C58" s="311"/>
      <c r="D58" s="313"/>
      <c r="E58" s="311"/>
    </row>
    <row r="59" spans="1:5" x14ac:dyDescent="0.3">
      <c r="A59" s="311"/>
      <c r="B59" s="312"/>
      <c r="C59" s="311"/>
      <c r="D59" s="313"/>
      <c r="E59" s="311"/>
    </row>
    <row r="60" spans="1:5" x14ac:dyDescent="0.3">
      <c r="A60" s="311"/>
      <c r="B60" s="312"/>
      <c r="C60" s="311"/>
      <c r="D60" s="313"/>
      <c r="E60" s="311"/>
    </row>
    <row r="61" spans="1:5" x14ac:dyDescent="0.3">
      <c r="A61" s="311"/>
      <c r="B61" s="312"/>
      <c r="C61" s="311"/>
      <c r="D61" s="313"/>
      <c r="E61" s="311"/>
    </row>
    <row r="62" spans="1:5" x14ac:dyDescent="0.3">
      <c r="A62" s="311"/>
      <c r="B62" s="312"/>
      <c r="C62" s="311"/>
      <c r="D62" s="313"/>
      <c r="E62" s="311"/>
    </row>
    <row r="63" spans="1:5" x14ac:dyDescent="0.3">
      <c r="A63" s="311"/>
      <c r="B63" s="312"/>
      <c r="C63" s="311"/>
      <c r="D63" s="313"/>
      <c r="E63" s="311"/>
    </row>
    <row r="64" spans="1:5" x14ac:dyDescent="0.3">
      <c r="A64" s="311"/>
      <c r="B64" s="312"/>
      <c r="C64" s="311"/>
      <c r="D64" s="313"/>
      <c r="E64" s="311"/>
    </row>
    <row r="65" spans="1:5" x14ac:dyDescent="0.3">
      <c r="A65" s="311"/>
      <c r="B65" s="312"/>
      <c r="C65" s="311"/>
      <c r="D65" s="313"/>
      <c r="E65" s="311"/>
    </row>
    <row r="66" spans="1:5" x14ac:dyDescent="0.3">
      <c r="A66" s="311"/>
      <c r="B66" s="312"/>
      <c r="C66" s="311"/>
      <c r="D66" s="313"/>
      <c r="E66" s="311"/>
    </row>
    <row r="67" spans="1:5" x14ac:dyDescent="0.3">
      <c r="A67" s="311"/>
      <c r="B67" s="312"/>
      <c r="C67" s="311"/>
      <c r="D67" s="313"/>
      <c r="E67" s="311"/>
    </row>
    <row r="68" spans="1:5" x14ac:dyDescent="0.3">
      <c r="A68" s="311"/>
      <c r="B68" s="312"/>
      <c r="C68" s="311"/>
      <c r="D68" s="313"/>
      <c r="E68" s="311"/>
    </row>
    <row r="69" spans="1:5" x14ac:dyDescent="0.3">
      <c r="A69" s="311"/>
      <c r="B69" s="312"/>
      <c r="C69" s="311"/>
      <c r="D69" s="313"/>
      <c r="E69" s="311"/>
    </row>
    <row r="70" spans="1:5" x14ac:dyDescent="0.3">
      <c r="A70" s="311"/>
      <c r="B70" s="312"/>
      <c r="C70" s="311"/>
      <c r="D70" s="313"/>
      <c r="E70" s="311"/>
    </row>
    <row r="71" spans="1:5" x14ac:dyDescent="0.3">
      <c r="A71" s="311"/>
      <c r="B71" s="312"/>
      <c r="C71" s="311"/>
      <c r="D71" s="313"/>
      <c r="E71" s="311"/>
    </row>
    <row r="72" spans="1:5" x14ac:dyDescent="0.3">
      <c r="A72" s="311"/>
      <c r="B72" s="312"/>
      <c r="C72" s="311"/>
      <c r="D72" s="313"/>
      <c r="E72" s="311"/>
    </row>
    <row r="73" spans="1:5" x14ac:dyDescent="0.3">
      <c r="A73" s="311"/>
      <c r="B73" s="312"/>
      <c r="C73" s="311"/>
      <c r="D73" s="313"/>
      <c r="E73" s="311"/>
    </row>
    <row r="74" spans="1:5" x14ac:dyDescent="0.3">
      <c r="A74" s="311"/>
      <c r="B74" s="312"/>
      <c r="C74" s="311"/>
      <c r="D74" s="313"/>
      <c r="E74" s="311"/>
    </row>
    <row r="75" spans="1:5" x14ac:dyDescent="0.3">
      <c r="A75" s="311"/>
      <c r="B75" s="312"/>
      <c r="C75" s="311"/>
      <c r="D75" s="313"/>
      <c r="E75" s="311"/>
    </row>
    <row r="76" spans="1:5" x14ac:dyDescent="0.3">
      <c r="A76" s="311"/>
      <c r="B76" s="312"/>
      <c r="C76" s="311"/>
      <c r="D76" s="313"/>
      <c r="E76" s="311"/>
    </row>
    <row r="77" spans="1:5" x14ac:dyDescent="0.3">
      <c r="A77" s="311"/>
      <c r="B77" s="312"/>
      <c r="C77" s="311"/>
      <c r="D77" s="313"/>
      <c r="E77" s="311"/>
    </row>
    <row r="78" spans="1:5" x14ac:dyDescent="0.3">
      <c r="A78" s="311"/>
      <c r="B78" s="312"/>
      <c r="C78" s="311"/>
      <c r="D78" s="313"/>
      <c r="E78" s="311"/>
    </row>
    <row r="79" spans="1:5" x14ac:dyDescent="0.3">
      <c r="A79" s="311"/>
      <c r="B79" s="312"/>
      <c r="C79" s="311"/>
      <c r="D79" s="313"/>
      <c r="E79" s="311"/>
    </row>
    <row r="80" spans="1:5" x14ac:dyDescent="0.3">
      <c r="A80" s="311"/>
      <c r="B80" s="312"/>
      <c r="C80" s="311"/>
      <c r="D80" s="313"/>
      <c r="E80" s="311"/>
    </row>
    <row r="81" spans="1:5" x14ac:dyDescent="0.3">
      <c r="A81" s="311"/>
      <c r="B81" s="312"/>
      <c r="C81" s="311"/>
      <c r="D81" s="313"/>
      <c r="E81" s="311"/>
    </row>
    <row r="82" spans="1:5" x14ac:dyDescent="0.3">
      <c r="A82" s="311"/>
      <c r="B82" s="312"/>
      <c r="C82" s="311"/>
      <c r="D82" s="313"/>
      <c r="E82" s="311"/>
    </row>
    <row r="83" spans="1:5" x14ac:dyDescent="0.3">
      <c r="A83" s="311"/>
      <c r="B83" s="312"/>
      <c r="C83" s="311"/>
      <c r="D83" s="313"/>
      <c r="E83" s="311"/>
    </row>
    <row r="84" spans="1:5" x14ac:dyDescent="0.3">
      <c r="A84" s="311"/>
      <c r="B84" s="312"/>
      <c r="C84" s="311"/>
      <c r="D84" s="313"/>
      <c r="E84" s="311"/>
    </row>
    <row r="85" spans="1:5" x14ac:dyDescent="0.3">
      <c r="A85" s="311"/>
      <c r="B85" s="312"/>
      <c r="C85" s="311"/>
      <c r="D85" s="313"/>
      <c r="E85" s="311"/>
    </row>
    <row r="86" spans="1:5" x14ac:dyDescent="0.3">
      <c r="A86" s="311"/>
      <c r="B86" s="312"/>
      <c r="C86" s="311"/>
      <c r="D86" s="313"/>
      <c r="E86" s="311"/>
    </row>
    <row r="87" spans="1:5" x14ac:dyDescent="0.3">
      <c r="A87" s="311"/>
      <c r="B87" s="312"/>
      <c r="C87" s="311"/>
      <c r="D87" s="313"/>
      <c r="E87" s="311"/>
    </row>
    <row r="88" spans="1:5" x14ac:dyDescent="0.3">
      <c r="A88" s="311"/>
      <c r="B88" s="312"/>
      <c r="C88" s="311"/>
      <c r="D88" s="313"/>
      <c r="E88" s="311"/>
    </row>
    <row r="89" spans="1:5" x14ac:dyDescent="0.3">
      <c r="A89" s="311"/>
      <c r="B89" s="312"/>
      <c r="C89" s="311"/>
      <c r="D89" s="313"/>
      <c r="E89" s="311"/>
    </row>
    <row r="90" spans="1:5" x14ac:dyDescent="0.3">
      <c r="A90" s="311"/>
      <c r="B90" s="312"/>
      <c r="C90" s="311"/>
      <c r="D90" s="313"/>
      <c r="E90" s="311"/>
    </row>
    <row r="91" spans="1:5" x14ac:dyDescent="0.3">
      <c r="A91" s="311"/>
      <c r="B91" s="312"/>
      <c r="C91" s="311"/>
      <c r="D91" s="313"/>
      <c r="E91" s="311"/>
    </row>
    <row r="92" spans="1:5" x14ac:dyDescent="0.3">
      <c r="A92" s="311"/>
      <c r="B92" s="312"/>
      <c r="C92" s="311"/>
      <c r="D92" s="313"/>
      <c r="E92" s="311"/>
    </row>
    <row r="93" spans="1:5" x14ac:dyDescent="0.3">
      <c r="A93" s="311"/>
      <c r="B93" s="312"/>
      <c r="C93" s="311"/>
      <c r="D93" s="313"/>
      <c r="E93" s="311"/>
    </row>
    <row r="94" spans="1:5" x14ac:dyDescent="0.3">
      <c r="A94" s="311"/>
      <c r="B94" s="312"/>
      <c r="C94" s="311"/>
      <c r="D94" s="313"/>
      <c r="E94" s="311"/>
    </row>
    <row r="95" spans="1:5" x14ac:dyDescent="0.3">
      <c r="A95" s="311"/>
      <c r="B95" s="312"/>
      <c r="C95" s="311"/>
      <c r="D95" s="313"/>
      <c r="E95" s="311"/>
    </row>
    <row r="96" spans="1:5" x14ac:dyDescent="0.3">
      <c r="A96" s="311"/>
      <c r="B96" s="312"/>
      <c r="C96" s="311"/>
      <c r="D96" s="313"/>
      <c r="E96" s="311"/>
    </row>
    <row r="97" spans="1:5" x14ac:dyDescent="0.3">
      <c r="A97" s="315"/>
      <c r="B97" s="316"/>
      <c r="C97" s="315"/>
      <c r="D97" s="317"/>
      <c r="E97" s="315"/>
    </row>
    <row r="98" spans="1:5" x14ac:dyDescent="0.3">
      <c r="A98" s="315"/>
      <c r="B98" s="316"/>
      <c r="C98" s="315"/>
      <c r="D98" s="317"/>
      <c r="E98" s="315"/>
    </row>
    <row r="99" spans="1:5" x14ac:dyDescent="0.3">
      <c r="A99" s="315"/>
      <c r="B99" s="316"/>
      <c r="C99" s="315"/>
      <c r="D99" s="317"/>
      <c r="E99" s="315"/>
    </row>
    <row r="100" spans="1:5" x14ac:dyDescent="0.3">
      <c r="A100" s="315"/>
      <c r="B100" s="316"/>
      <c r="C100" s="315"/>
      <c r="D100" s="317"/>
      <c r="E100" s="315"/>
    </row>
    <row r="101" spans="1:5" x14ac:dyDescent="0.3">
      <c r="A101" s="315"/>
      <c r="B101" s="316"/>
      <c r="C101" s="315"/>
      <c r="D101" s="317"/>
      <c r="E101" s="315"/>
    </row>
    <row r="102" spans="1:5" x14ac:dyDescent="0.3">
      <c r="A102" s="315"/>
      <c r="B102" s="316"/>
      <c r="C102" s="315"/>
      <c r="D102" s="317"/>
      <c r="E102" s="315"/>
    </row>
    <row r="103" spans="1:5" x14ac:dyDescent="0.3">
      <c r="A103" s="315"/>
      <c r="B103" s="316"/>
      <c r="C103" s="315"/>
      <c r="D103" s="317"/>
      <c r="E103" s="315"/>
    </row>
    <row r="104" spans="1:5" x14ac:dyDescent="0.3">
      <c r="A104" s="315"/>
      <c r="B104" s="316"/>
      <c r="C104" s="315"/>
      <c r="D104" s="317"/>
      <c r="E104" s="315"/>
    </row>
    <row r="105" spans="1:5" x14ac:dyDescent="0.3">
      <c r="A105" s="315"/>
      <c r="B105" s="316"/>
      <c r="C105" s="315"/>
      <c r="D105" s="317"/>
      <c r="E105" s="315"/>
    </row>
    <row r="106" spans="1:5" x14ac:dyDescent="0.3">
      <c r="A106" s="315"/>
      <c r="B106" s="316"/>
      <c r="C106" s="315"/>
      <c r="D106" s="317"/>
      <c r="E106" s="315"/>
    </row>
    <row r="107" spans="1:5" x14ac:dyDescent="0.3">
      <c r="A107" s="315"/>
      <c r="B107" s="316"/>
      <c r="C107" s="315"/>
      <c r="D107" s="317"/>
      <c r="E107" s="315"/>
    </row>
    <row r="108" spans="1:5" x14ac:dyDescent="0.3">
      <c r="A108" s="315"/>
      <c r="B108" s="316"/>
      <c r="C108" s="315"/>
      <c r="D108" s="317"/>
      <c r="E108" s="315"/>
    </row>
    <row r="109" spans="1:5" x14ac:dyDescent="0.3">
      <c r="A109" s="315"/>
      <c r="B109" s="316"/>
      <c r="C109" s="315"/>
      <c r="D109" s="317"/>
      <c r="E109" s="315"/>
    </row>
    <row r="110" spans="1:5" x14ac:dyDescent="0.3">
      <c r="A110" s="315"/>
      <c r="B110" s="316"/>
      <c r="C110" s="315"/>
      <c r="D110" s="317"/>
      <c r="E110" s="315"/>
    </row>
    <row r="111" spans="1:5" x14ac:dyDescent="0.3">
      <c r="A111" s="315"/>
      <c r="B111" s="316"/>
      <c r="C111" s="315"/>
      <c r="D111" s="317"/>
      <c r="E111" s="315"/>
    </row>
    <row r="112" spans="1:5" x14ac:dyDescent="0.3">
      <c r="A112" s="315"/>
      <c r="B112" s="316"/>
      <c r="C112" s="315"/>
      <c r="D112" s="317"/>
      <c r="E112" s="315"/>
    </row>
    <row r="113" spans="1:5" x14ac:dyDescent="0.3">
      <c r="A113" s="315"/>
      <c r="B113" s="316"/>
      <c r="C113" s="315"/>
      <c r="D113" s="317"/>
      <c r="E113" s="315"/>
    </row>
    <row r="114" spans="1:5" x14ac:dyDescent="0.3">
      <c r="A114" s="315"/>
      <c r="B114" s="316"/>
      <c r="C114" s="315"/>
      <c r="D114" s="317"/>
      <c r="E114" s="315"/>
    </row>
    <row r="115" spans="1:5" x14ac:dyDescent="0.3">
      <c r="A115" s="315"/>
      <c r="B115" s="316"/>
      <c r="C115" s="315"/>
      <c r="D115" s="317"/>
      <c r="E115" s="315"/>
    </row>
    <row r="116" spans="1:5" x14ac:dyDescent="0.3">
      <c r="A116" s="315"/>
      <c r="B116" s="316"/>
      <c r="C116" s="315"/>
      <c r="D116" s="317"/>
      <c r="E116" s="315"/>
    </row>
    <row r="117" spans="1:5" x14ac:dyDescent="0.3">
      <c r="A117" s="315"/>
      <c r="B117" s="316"/>
      <c r="C117" s="315"/>
      <c r="D117" s="317"/>
      <c r="E117" s="315"/>
    </row>
    <row r="118" spans="1:5" x14ac:dyDescent="0.3">
      <c r="A118" s="315"/>
      <c r="B118" s="316"/>
      <c r="C118" s="315"/>
      <c r="D118" s="317"/>
      <c r="E118" s="315"/>
    </row>
    <row r="119" spans="1:5" x14ac:dyDescent="0.3">
      <c r="A119" s="315"/>
      <c r="B119" s="316"/>
      <c r="C119" s="315"/>
      <c r="D119" s="317"/>
      <c r="E119" s="315"/>
    </row>
    <row r="120" spans="1:5" x14ac:dyDescent="0.3">
      <c r="A120" s="315"/>
      <c r="B120" s="316"/>
      <c r="C120" s="315"/>
      <c r="D120" s="317"/>
      <c r="E120" s="315"/>
    </row>
    <row r="121" spans="1:5" x14ac:dyDescent="0.3">
      <c r="A121" s="315"/>
      <c r="B121" s="316"/>
      <c r="C121" s="315"/>
      <c r="D121" s="317"/>
      <c r="E121" s="315"/>
    </row>
    <row r="122" spans="1:5" x14ac:dyDescent="0.3">
      <c r="A122" s="315"/>
      <c r="B122" s="316"/>
      <c r="C122" s="315"/>
      <c r="D122" s="317"/>
      <c r="E122" s="315"/>
    </row>
    <row r="123" spans="1:5" x14ac:dyDescent="0.3">
      <c r="A123" s="315"/>
      <c r="B123" s="316"/>
      <c r="C123" s="315"/>
      <c r="D123" s="317"/>
      <c r="E123" s="315"/>
    </row>
    <row r="124" spans="1:5" x14ac:dyDescent="0.3">
      <c r="A124" s="315"/>
      <c r="B124" s="316"/>
      <c r="C124" s="315"/>
      <c r="D124" s="317"/>
      <c r="E124" s="315"/>
    </row>
    <row r="125" spans="1:5" x14ac:dyDescent="0.3">
      <c r="A125" s="315"/>
      <c r="B125" s="316"/>
      <c r="C125" s="315"/>
      <c r="D125" s="317"/>
      <c r="E125" s="315"/>
    </row>
    <row r="126" spans="1:5" x14ac:dyDescent="0.3">
      <c r="A126" s="315"/>
      <c r="B126" s="316"/>
      <c r="C126" s="315"/>
      <c r="D126" s="317"/>
      <c r="E126" s="315"/>
    </row>
    <row r="127" spans="1:5" x14ac:dyDescent="0.3">
      <c r="A127" s="315"/>
      <c r="B127" s="316"/>
      <c r="C127" s="315"/>
      <c r="D127" s="317"/>
      <c r="E127" s="315"/>
    </row>
    <row r="128" spans="1:5" x14ac:dyDescent="0.3">
      <c r="A128" s="315"/>
      <c r="B128" s="316"/>
      <c r="C128" s="315"/>
      <c r="D128" s="317"/>
      <c r="E128" s="315"/>
    </row>
    <row r="129" spans="1:5" x14ac:dyDescent="0.3">
      <c r="A129" s="315"/>
      <c r="B129" s="316"/>
      <c r="C129" s="315"/>
      <c r="D129" s="317"/>
      <c r="E129" s="315"/>
    </row>
    <row r="130" spans="1:5" x14ac:dyDescent="0.3">
      <c r="A130" s="315"/>
      <c r="B130" s="316"/>
      <c r="C130" s="315"/>
      <c r="D130" s="317"/>
      <c r="E130" s="315"/>
    </row>
    <row r="131" spans="1:5" x14ac:dyDescent="0.3">
      <c r="A131" s="315"/>
      <c r="B131" s="316"/>
      <c r="C131" s="315"/>
      <c r="D131" s="317"/>
      <c r="E131" s="315"/>
    </row>
    <row r="132" spans="1:5" x14ac:dyDescent="0.3">
      <c r="A132" s="315"/>
      <c r="B132" s="316"/>
      <c r="C132" s="315"/>
      <c r="D132" s="317"/>
      <c r="E132" s="315"/>
    </row>
    <row r="133" spans="1:5" x14ac:dyDescent="0.3">
      <c r="A133" s="315"/>
      <c r="B133" s="316"/>
      <c r="C133" s="315"/>
      <c r="D133" s="317"/>
      <c r="E133" s="315"/>
    </row>
    <row r="134" spans="1:5" x14ac:dyDescent="0.3">
      <c r="A134" s="315"/>
      <c r="B134" s="316"/>
      <c r="C134" s="315"/>
      <c r="D134" s="317"/>
      <c r="E134" s="315"/>
    </row>
    <row r="135" spans="1:5" x14ac:dyDescent="0.3">
      <c r="A135" s="315"/>
      <c r="B135" s="316"/>
      <c r="C135" s="315"/>
      <c r="D135" s="317"/>
      <c r="E135" s="315"/>
    </row>
    <row r="136" spans="1:5" x14ac:dyDescent="0.3">
      <c r="A136" s="315"/>
      <c r="B136" s="316"/>
      <c r="C136" s="315"/>
      <c r="D136" s="317"/>
      <c r="E136" s="315"/>
    </row>
    <row r="137" spans="1:5" x14ac:dyDescent="0.3">
      <c r="A137" s="315"/>
      <c r="B137" s="316"/>
      <c r="C137" s="315"/>
      <c r="D137" s="317"/>
      <c r="E137" s="315"/>
    </row>
    <row r="138" spans="1:5" x14ac:dyDescent="0.3">
      <c r="A138" s="315"/>
      <c r="B138" s="316"/>
      <c r="C138" s="315"/>
      <c r="D138" s="317"/>
      <c r="E138" s="315"/>
    </row>
    <row r="139" spans="1:5" x14ac:dyDescent="0.3">
      <c r="A139" s="315"/>
      <c r="B139" s="316"/>
      <c r="C139" s="315"/>
      <c r="D139" s="317"/>
      <c r="E139" s="315"/>
    </row>
    <row r="140" spans="1:5" x14ac:dyDescent="0.3">
      <c r="A140" s="315"/>
      <c r="B140" s="316"/>
      <c r="C140" s="315"/>
      <c r="D140" s="317"/>
      <c r="E140" s="315"/>
    </row>
    <row r="141" spans="1:5" x14ac:dyDescent="0.3">
      <c r="A141" s="315"/>
      <c r="B141" s="316"/>
      <c r="C141" s="315"/>
      <c r="D141" s="317"/>
      <c r="E141" s="315"/>
    </row>
    <row r="142" spans="1:5" x14ac:dyDescent="0.3">
      <c r="A142" s="315"/>
      <c r="B142" s="316"/>
      <c r="C142" s="315"/>
      <c r="D142" s="317"/>
      <c r="E142" s="315"/>
    </row>
    <row r="143" spans="1:5" x14ac:dyDescent="0.3">
      <c r="A143" s="315"/>
      <c r="B143" s="316"/>
      <c r="C143" s="315"/>
      <c r="D143" s="317"/>
      <c r="E143" s="315"/>
    </row>
    <row r="144" spans="1:5" x14ac:dyDescent="0.3">
      <c r="A144" s="315"/>
      <c r="B144" s="316"/>
      <c r="C144" s="315"/>
      <c r="D144" s="317"/>
      <c r="E144" s="315"/>
    </row>
    <row r="145" spans="1:5" x14ac:dyDescent="0.3">
      <c r="A145" s="315"/>
      <c r="B145" s="316"/>
      <c r="C145" s="315"/>
      <c r="D145" s="317"/>
      <c r="E145" s="315"/>
    </row>
    <row r="146" spans="1:5" x14ac:dyDescent="0.3">
      <c r="A146" s="315"/>
      <c r="B146" s="316"/>
      <c r="C146" s="315"/>
      <c r="D146" s="317"/>
      <c r="E146" s="315"/>
    </row>
    <row r="147" spans="1:5" x14ac:dyDescent="0.3">
      <c r="A147" s="315"/>
      <c r="B147" s="316"/>
      <c r="C147" s="315"/>
      <c r="D147" s="317"/>
      <c r="E147" s="315"/>
    </row>
    <row r="148" spans="1:5" x14ac:dyDescent="0.3">
      <c r="A148" s="315"/>
      <c r="B148" s="316"/>
      <c r="C148" s="315"/>
      <c r="D148" s="317"/>
      <c r="E148" s="315"/>
    </row>
    <row r="149" spans="1:5" x14ac:dyDescent="0.3">
      <c r="A149" s="315"/>
      <c r="B149" s="316"/>
      <c r="C149" s="315"/>
      <c r="D149" s="317"/>
      <c r="E149" s="315"/>
    </row>
    <row r="150" spans="1:5" x14ac:dyDescent="0.3">
      <c r="A150" s="315"/>
      <c r="B150" s="316"/>
      <c r="C150" s="315"/>
      <c r="D150" s="317"/>
      <c r="E150" s="315"/>
    </row>
    <row r="151" spans="1:5" x14ac:dyDescent="0.3">
      <c r="A151" s="315"/>
      <c r="B151" s="316"/>
      <c r="C151" s="315"/>
      <c r="D151" s="317"/>
      <c r="E151" s="315"/>
    </row>
    <row r="152" spans="1:5" x14ac:dyDescent="0.3">
      <c r="A152" s="315"/>
      <c r="B152" s="316"/>
      <c r="C152" s="315"/>
      <c r="D152" s="317"/>
      <c r="E152" s="315"/>
    </row>
    <row r="153" spans="1:5" x14ac:dyDescent="0.3">
      <c r="A153" s="315"/>
      <c r="B153" s="316"/>
      <c r="C153" s="315"/>
      <c r="D153" s="317"/>
      <c r="E153" s="315"/>
    </row>
    <row r="154" spans="1:5" x14ac:dyDescent="0.3">
      <c r="A154" s="315"/>
      <c r="B154" s="316"/>
      <c r="C154" s="315"/>
      <c r="D154" s="317"/>
      <c r="E154" s="315"/>
    </row>
    <row r="155" spans="1:5" x14ac:dyDescent="0.3">
      <c r="A155" s="315"/>
      <c r="B155" s="316"/>
      <c r="C155" s="315"/>
      <c r="D155" s="317"/>
      <c r="E155" s="315"/>
    </row>
    <row r="156" spans="1:5" x14ac:dyDescent="0.3">
      <c r="A156" s="315"/>
      <c r="B156" s="316"/>
      <c r="C156" s="315"/>
      <c r="D156" s="317"/>
      <c r="E156" s="315"/>
    </row>
    <row r="157" spans="1:5" x14ac:dyDescent="0.3">
      <c r="A157" s="315"/>
      <c r="B157" s="316"/>
      <c r="C157" s="315"/>
      <c r="D157" s="317"/>
      <c r="E157" s="315"/>
    </row>
    <row r="158" spans="1:5" x14ac:dyDescent="0.3">
      <c r="A158" s="315"/>
      <c r="B158" s="316"/>
      <c r="C158" s="315"/>
      <c r="D158" s="317"/>
      <c r="E158" s="315"/>
    </row>
    <row r="159" spans="1:5" x14ac:dyDescent="0.3">
      <c r="A159" s="315"/>
      <c r="B159" s="316"/>
      <c r="C159" s="315"/>
      <c r="D159" s="317"/>
      <c r="E159" s="315"/>
    </row>
    <row r="160" spans="1:5" x14ac:dyDescent="0.3">
      <c r="A160" s="315"/>
      <c r="B160" s="316"/>
      <c r="C160" s="315"/>
      <c r="D160" s="317"/>
      <c r="E160" s="315"/>
    </row>
    <row r="161" spans="1:5" x14ac:dyDescent="0.3">
      <c r="A161" s="315"/>
      <c r="B161" s="316"/>
      <c r="C161" s="315"/>
      <c r="D161" s="317"/>
      <c r="E161" s="315"/>
    </row>
    <row r="162" spans="1:5" x14ac:dyDescent="0.3">
      <c r="A162" s="315"/>
      <c r="B162" s="316"/>
      <c r="C162" s="315"/>
      <c r="D162" s="317"/>
      <c r="E162" s="315"/>
    </row>
    <row r="163" spans="1:5" x14ac:dyDescent="0.3">
      <c r="A163" s="315"/>
      <c r="B163" s="316"/>
      <c r="C163" s="315"/>
      <c r="D163" s="317"/>
      <c r="E163" s="315"/>
    </row>
    <row r="164" spans="1:5" x14ac:dyDescent="0.3">
      <c r="A164" s="315"/>
      <c r="B164" s="316"/>
      <c r="C164" s="315"/>
      <c r="D164" s="317"/>
      <c r="E164" s="315"/>
    </row>
    <row r="165" spans="1:5" x14ac:dyDescent="0.3">
      <c r="A165" s="315"/>
      <c r="B165" s="316"/>
      <c r="C165" s="315"/>
      <c r="D165" s="317"/>
      <c r="E165" s="315"/>
    </row>
    <row r="166" spans="1:5" x14ac:dyDescent="0.3">
      <c r="A166" s="315"/>
      <c r="B166" s="316"/>
      <c r="C166" s="315"/>
      <c r="D166" s="317"/>
      <c r="E166" s="315"/>
    </row>
    <row r="167" spans="1:5" x14ac:dyDescent="0.3">
      <c r="A167" s="315"/>
      <c r="B167" s="316"/>
      <c r="C167" s="315"/>
      <c r="D167" s="317"/>
      <c r="E167" s="315"/>
    </row>
    <row r="168" spans="1:5" x14ac:dyDescent="0.3">
      <c r="A168" s="315"/>
      <c r="B168" s="316"/>
      <c r="C168" s="315"/>
      <c r="D168" s="317"/>
      <c r="E168" s="315"/>
    </row>
    <row r="169" spans="1:5" x14ac:dyDescent="0.3">
      <c r="A169" s="315"/>
      <c r="B169" s="316"/>
      <c r="C169" s="315"/>
      <c r="D169" s="317"/>
      <c r="E169" s="315"/>
    </row>
    <row r="170" spans="1:5" x14ac:dyDescent="0.3">
      <c r="A170" s="315"/>
      <c r="B170" s="316"/>
      <c r="C170" s="315"/>
      <c r="D170" s="317"/>
      <c r="E170" s="315"/>
    </row>
    <row r="171" spans="1:5" x14ac:dyDescent="0.3">
      <c r="A171" s="315"/>
      <c r="B171" s="316"/>
      <c r="C171" s="315"/>
      <c r="D171" s="317"/>
      <c r="E171" s="315"/>
    </row>
    <row r="172" spans="1:5" x14ac:dyDescent="0.3">
      <c r="A172" s="315"/>
      <c r="B172" s="316"/>
      <c r="C172" s="315"/>
      <c r="D172" s="317"/>
      <c r="E172" s="315"/>
    </row>
    <row r="173" spans="1:5" x14ac:dyDescent="0.3">
      <c r="A173" s="315"/>
      <c r="B173" s="316"/>
      <c r="C173" s="315"/>
      <c r="D173" s="317"/>
      <c r="E173" s="315"/>
    </row>
    <row r="174" spans="1:5" x14ac:dyDescent="0.3">
      <c r="A174" s="315"/>
      <c r="B174" s="316"/>
      <c r="C174" s="315"/>
      <c r="D174" s="317"/>
      <c r="E174" s="315"/>
    </row>
    <row r="175" spans="1:5" x14ac:dyDescent="0.3">
      <c r="A175" s="315"/>
      <c r="B175" s="316"/>
      <c r="C175" s="315"/>
      <c r="D175" s="317"/>
      <c r="E175" s="315"/>
    </row>
    <row r="176" spans="1:5" x14ac:dyDescent="0.3">
      <c r="A176" s="315"/>
      <c r="B176" s="316"/>
      <c r="C176" s="315"/>
      <c r="D176" s="317"/>
      <c r="E176" s="315"/>
    </row>
    <row r="177" spans="1:5" x14ac:dyDescent="0.3">
      <c r="A177" s="315"/>
      <c r="B177" s="316"/>
      <c r="C177" s="315"/>
      <c r="D177" s="317"/>
      <c r="E177" s="315"/>
    </row>
    <row r="178" spans="1:5" x14ac:dyDescent="0.3">
      <c r="A178" s="315"/>
      <c r="B178" s="316"/>
      <c r="C178" s="315"/>
      <c r="D178" s="317"/>
      <c r="E178" s="315"/>
    </row>
    <row r="179" spans="1:5" x14ac:dyDescent="0.3">
      <c r="A179" s="315"/>
      <c r="B179" s="316"/>
      <c r="C179" s="315"/>
      <c r="D179" s="317"/>
      <c r="E179" s="315"/>
    </row>
    <row r="180" spans="1:5" x14ac:dyDescent="0.3">
      <c r="A180" s="315"/>
      <c r="B180" s="316"/>
      <c r="C180" s="315"/>
      <c r="D180" s="317"/>
      <c r="E180" s="315"/>
    </row>
    <row r="181" spans="1:5" x14ac:dyDescent="0.3">
      <c r="A181" s="315"/>
      <c r="B181" s="316"/>
      <c r="C181" s="315"/>
      <c r="D181" s="317"/>
      <c r="E181" s="315"/>
    </row>
    <row r="182" spans="1:5" x14ac:dyDescent="0.3">
      <c r="A182" s="315"/>
      <c r="B182" s="316"/>
      <c r="C182" s="315"/>
      <c r="D182" s="317"/>
      <c r="E182" s="315"/>
    </row>
    <row r="183" spans="1:5" x14ac:dyDescent="0.3">
      <c r="A183" s="315"/>
      <c r="B183" s="316"/>
      <c r="C183" s="315"/>
      <c r="D183" s="317"/>
      <c r="E183" s="315"/>
    </row>
    <row r="184" spans="1:5" x14ac:dyDescent="0.3">
      <c r="A184" s="315"/>
      <c r="B184" s="316"/>
      <c r="C184" s="315"/>
      <c r="D184" s="317"/>
      <c r="E184" s="315"/>
    </row>
    <row r="185" spans="1:5" x14ac:dyDescent="0.3">
      <c r="A185" s="315"/>
      <c r="B185" s="316"/>
      <c r="C185" s="315"/>
      <c r="D185" s="317"/>
      <c r="E185" s="315"/>
    </row>
    <row r="186" spans="1:5" x14ac:dyDescent="0.3">
      <c r="A186" s="315"/>
      <c r="B186" s="316"/>
      <c r="C186" s="315"/>
      <c r="D186" s="317"/>
      <c r="E186" s="315"/>
    </row>
    <row r="187" spans="1:5" x14ac:dyDescent="0.3">
      <c r="A187" s="315"/>
      <c r="B187" s="316"/>
      <c r="C187" s="315"/>
      <c r="D187" s="317"/>
      <c r="E187" s="315"/>
    </row>
    <row r="188" spans="1:5" x14ac:dyDescent="0.3">
      <c r="A188" s="315"/>
      <c r="B188" s="316"/>
      <c r="C188" s="315"/>
      <c r="D188" s="317"/>
      <c r="E188" s="315"/>
    </row>
    <row r="189" spans="1:5" x14ac:dyDescent="0.3">
      <c r="A189" s="315"/>
      <c r="B189" s="316"/>
      <c r="C189" s="315"/>
      <c r="D189" s="317"/>
      <c r="E189" s="315"/>
    </row>
    <row r="190" spans="1:5" x14ac:dyDescent="0.3">
      <c r="A190" s="315"/>
      <c r="B190" s="316"/>
      <c r="C190" s="315"/>
      <c r="D190" s="317"/>
      <c r="E190" s="315"/>
    </row>
    <row r="191" spans="1:5" x14ac:dyDescent="0.3">
      <c r="A191" s="315"/>
      <c r="B191" s="316"/>
      <c r="C191" s="315"/>
      <c r="D191" s="317"/>
      <c r="E191" s="315"/>
    </row>
    <row r="192" spans="1:5" x14ac:dyDescent="0.3">
      <c r="A192" s="315"/>
      <c r="B192" s="316"/>
      <c r="C192" s="315"/>
      <c r="D192" s="317"/>
      <c r="E192" s="315"/>
    </row>
    <row r="193" spans="1:5" x14ac:dyDescent="0.3">
      <c r="A193" s="315"/>
      <c r="B193" s="316"/>
      <c r="C193" s="315"/>
      <c r="D193" s="317"/>
      <c r="E193" s="315"/>
    </row>
    <row r="194" spans="1:5" x14ac:dyDescent="0.3">
      <c r="A194" s="315"/>
      <c r="B194" s="316"/>
      <c r="C194" s="315"/>
      <c r="D194" s="317"/>
      <c r="E194" s="315"/>
    </row>
    <row r="195" spans="1:5" x14ac:dyDescent="0.3">
      <c r="A195" s="315"/>
      <c r="B195" s="316"/>
      <c r="C195" s="315"/>
      <c r="D195" s="317"/>
      <c r="E195" s="315"/>
    </row>
    <row r="196" spans="1:5" x14ac:dyDescent="0.3">
      <c r="A196" s="315"/>
      <c r="B196" s="316"/>
      <c r="C196" s="315"/>
      <c r="D196" s="317"/>
      <c r="E196" s="315"/>
    </row>
    <row r="197" spans="1:5" x14ac:dyDescent="0.3">
      <c r="A197" s="315"/>
      <c r="B197" s="316"/>
      <c r="C197" s="315"/>
      <c r="D197" s="317"/>
      <c r="E197" s="315"/>
    </row>
    <row r="198" spans="1:5" x14ac:dyDescent="0.3">
      <c r="A198" s="315"/>
      <c r="B198" s="316"/>
      <c r="C198" s="315"/>
      <c r="D198" s="317"/>
      <c r="E198" s="315"/>
    </row>
    <row r="199" spans="1:5" x14ac:dyDescent="0.3">
      <c r="A199" s="315"/>
      <c r="B199" s="316"/>
      <c r="C199" s="315"/>
      <c r="D199" s="317"/>
      <c r="E199" s="315"/>
    </row>
    <row r="200" spans="1:5" x14ac:dyDescent="0.3">
      <c r="A200" s="315"/>
      <c r="B200" s="316"/>
      <c r="C200" s="315"/>
      <c r="D200" s="317"/>
      <c r="E200" s="315"/>
    </row>
    <row r="201" spans="1:5" x14ac:dyDescent="0.3">
      <c r="A201" s="315"/>
      <c r="B201" s="316"/>
      <c r="C201" s="315"/>
      <c r="D201" s="317"/>
      <c r="E201" s="315"/>
    </row>
    <row r="202" spans="1:5" x14ac:dyDescent="0.3">
      <c r="A202" s="315"/>
      <c r="B202" s="316"/>
      <c r="C202" s="315"/>
      <c r="D202" s="317"/>
      <c r="E202" s="315"/>
    </row>
    <row r="203" spans="1:5" x14ac:dyDescent="0.3">
      <c r="A203" s="315"/>
      <c r="B203" s="316"/>
      <c r="C203" s="315"/>
      <c r="D203" s="317"/>
      <c r="E203" s="315"/>
    </row>
    <row r="204" spans="1:5" x14ac:dyDescent="0.3">
      <c r="A204" s="315"/>
      <c r="B204" s="316"/>
      <c r="C204" s="315"/>
      <c r="D204" s="317"/>
      <c r="E204" s="315"/>
    </row>
    <row r="205" spans="1:5" x14ac:dyDescent="0.3">
      <c r="A205" s="315"/>
      <c r="B205" s="316"/>
      <c r="C205" s="315"/>
      <c r="D205" s="317"/>
      <c r="E205" s="315"/>
    </row>
    <row r="206" spans="1:5" x14ac:dyDescent="0.3">
      <c r="A206" s="315"/>
      <c r="B206" s="316"/>
      <c r="C206" s="315"/>
      <c r="D206" s="317"/>
      <c r="E206" s="315"/>
    </row>
    <row r="207" spans="1:5" x14ac:dyDescent="0.3">
      <c r="A207" s="315"/>
      <c r="B207" s="316"/>
      <c r="C207" s="315"/>
      <c r="D207" s="317"/>
      <c r="E207" s="315"/>
    </row>
    <row r="208" spans="1:5" x14ac:dyDescent="0.3">
      <c r="A208" s="315"/>
      <c r="B208" s="316"/>
      <c r="C208" s="315"/>
      <c r="D208" s="317"/>
      <c r="E208" s="315"/>
    </row>
    <row r="209" spans="1:5" x14ac:dyDescent="0.3">
      <c r="A209" s="315"/>
      <c r="B209" s="316"/>
      <c r="C209" s="315"/>
      <c r="D209" s="317"/>
      <c r="E209" s="315"/>
    </row>
    <row r="210" spans="1:5" x14ac:dyDescent="0.3">
      <c r="A210" s="315"/>
      <c r="B210" s="316"/>
      <c r="C210" s="315"/>
      <c r="D210" s="317"/>
      <c r="E210" s="315"/>
    </row>
    <row r="211" spans="1:5" x14ac:dyDescent="0.3">
      <c r="A211" s="315"/>
      <c r="B211" s="316"/>
      <c r="C211" s="315"/>
      <c r="D211" s="317"/>
      <c r="E211" s="315"/>
    </row>
    <row r="212" spans="1:5" x14ac:dyDescent="0.3">
      <c r="A212" s="315"/>
      <c r="B212" s="316"/>
      <c r="C212" s="315"/>
      <c r="D212" s="317"/>
      <c r="E212" s="315"/>
    </row>
    <row r="213" spans="1:5" x14ac:dyDescent="0.3">
      <c r="A213" s="315"/>
      <c r="B213" s="316"/>
      <c r="C213" s="315"/>
      <c r="D213" s="317"/>
      <c r="E213" s="315"/>
    </row>
    <row r="214" spans="1:5" x14ac:dyDescent="0.3">
      <c r="A214" s="315"/>
      <c r="B214" s="316"/>
      <c r="C214" s="315"/>
      <c r="D214" s="317"/>
      <c r="E214" s="315"/>
    </row>
    <row r="215" spans="1:5" x14ac:dyDescent="0.3">
      <c r="A215" s="315"/>
      <c r="B215" s="316"/>
      <c r="C215" s="315"/>
      <c r="D215" s="317"/>
      <c r="E215" s="315"/>
    </row>
    <row r="216" spans="1:5" x14ac:dyDescent="0.3">
      <c r="A216" s="315"/>
      <c r="B216" s="316"/>
      <c r="C216" s="315"/>
      <c r="D216" s="317"/>
      <c r="E216" s="315"/>
    </row>
    <row r="217" spans="1:5" x14ac:dyDescent="0.3">
      <c r="A217" s="315"/>
      <c r="B217" s="316"/>
      <c r="C217" s="315"/>
      <c r="D217" s="317"/>
      <c r="E217" s="315"/>
    </row>
    <row r="218" spans="1:5" x14ac:dyDescent="0.3">
      <c r="A218" s="315"/>
      <c r="B218" s="316"/>
      <c r="C218" s="315"/>
      <c r="D218" s="317"/>
      <c r="E218" s="315"/>
    </row>
    <row r="219" spans="1:5" x14ac:dyDescent="0.3">
      <c r="A219" s="315"/>
      <c r="B219" s="316"/>
      <c r="C219" s="315"/>
      <c r="D219" s="317"/>
      <c r="E219" s="315"/>
    </row>
    <row r="220" spans="1:5" x14ac:dyDescent="0.3">
      <c r="A220" s="315"/>
      <c r="B220" s="316"/>
      <c r="C220" s="315"/>
      <c r="D220" s="317"/>
      <c r="E220" s="315"/>
    </row>
    <row r="221" spans="1:5" x14ac:dyDescent="0.3">
      <c r="A221" s="315"/>
      <c r="B221" s="316"/>
      <c r="C221" s="315"/>
      <c r="D221" s="317"/>
      <c r="E221" s="315"/>
    </row>
    <row r="222" spans="1:5" x14ac:dyDescent="0.3">
      <c r="A222" s="315"/>
      <c r="B222" s="316"/>
      <c r="C222" s="315"/>
      <c r="D222" s="317"/>
      <c r="E222" s="315"/>
    </row>
    <row r="223" spans="1:5" x14ac:dyDescent="0.3">
      <c r="A223" s="315"/>
      <c r="B223" s="316"/>
      <c r="C223" s="315"/>
      <c r="D223" s="317"/>
      <c r="E223" s="315"/>
    </row>
    <row r="224" spans="1:5" x14ac:dyDescent="0.3">
      <c r="A224" s="315"/>
      <c r="B224" s="316"/>
      <c r="C224" s="315"/>
      <c r="D224" s="317"/>
      <c r="E224" s="315"/>
    </row>
    <row r="225" spans="1:5" x14ac:dyDescent="0.3">
      <c r="A225" s="315"/>
      <c r="B225" s="316"/>
      <c r="C225" s="315"/>
      <c r="D225" s="317"/>
      <c r="E225" s="315"/>
    </row>
    <row r="226" spans="1:5" x14ac:dyDescent="0.3">
      <c r="A226" s="315"/>
      <c r="B226" s="316"/>
      <c r="C226" s="315"/>
      <c r="D226" s="317"/>
      <c r="E226" s="315"/>
    </row>
    <row r="227" spans="1:5" x14ac:dyDescent="0.3">
      <c r="A227" s="315"/>
      <c r="B227" s="316"/>
      <c r="C227" s="315"/>
      <c r="D227" s="317"/>
      <c r="E227" s="315"/>
    </row>
    <row r="228" spans="1:5" x14ac:dyDescent="0.3">
      <c r="A228" s="315"/>
      <c r="B228" s="316"/>
      <c r="C228" s="315"/>
      <c r="D228" s="317"/>
      <c r="E228" s="315"/>
    </row>
    <row r="229" spans="1:5" x14ac:dyDescent="0.3">
      <c r="A229" s="315"/>
      <c r="B229" s="316"/>
      <c r="C229" s="315"/>
      <c r="D229" s="317"/>
      <c r="E229" s="315"/>
    </row>
    <row r="230" spans="1:5" x14ac:dyDescent="0.3">
      <c r="A230" s="315"/>
      <c r="B230" s="316"/>
      <c r="C230" s="315"/>
      <c r="D230" s="317"/>
      <c r="E230" s="315"/>
    </row>
    <row r="231" spans="1:5" x14ac:dyDescent="0.3">
      <c r="A231" s="315"/>
      <c r="B231" s="316"/>
      <c r="C231" s="315"/>
      <c r="D231" s="317"/>
      <c r="E231" s="315"/>
    </row>
    <row r="232" spans="1:5" x14ac:dyDescent="0.3">
      <c r="A232" s="315"/>
      <c r="B232" s="316"/>
      <c r="C232" s="315"/>
      <c r="D232" s="317"/>
      <c r="E232" s="315"/>
    </row>
    <row r="233" spans="1:5" x14ac:dyDescent="0.3">
      <c r="A233" s="315"/>
      <c r="B233" s="316"/>
      <c r="C233" s="315"/>
      <c r="D233" s="317"/>
      <c r="E233" s="315"/>
    </row>
    <row r="234" spans="1:5" x14ac:dyDescent="0.3">
      <c r="A234" s="315"/>
      <c r="B234" s="316"/>
      <c r="C234" s="315"/>
      <c r="D234" s="317"/>
      <c r="E234" s="315"/>
    </row>
    <row r="235" spans="1:5" x14ac:dyDescent="0.3">
      <c r="A235" s="315"/>
      <c r="B235" s="316"/>
      <c r="C235" s="315"/>
      <c r="D235" s="317"/>
      <c r="E235" s="315"/>
    </row>
    <row r="236" spans="1:5" x14ac:dyDescent="0.3">
      <c r="A236" s="315"/>
      <c r="B236" s="316"/>
      <c r="C236" s="315"/>
      <c r="D236" s="317"/>
      <c r="E236" s="315"/>
    </row>
    <row r="237" spans="1:5" x14ac:dyDescent="0.3">
      <c r="A237" s="315"/>
      <c r="B237" s="316"/>
      <c r="C237" s="315"/>
      <c r="D237" s="317"/>
      <c r="E237" s="315"/>
    </row>
    <row r="238" spans="1:5" x14ac:dyDescent="0.3">
      <c r="A238" s="315"/>
      <c r="B238" s="316"/>
      <c r="C238" s="315"/>
      <c r="D238" s="317"/>
      <c r="E238" s="315"/>
    </row>
    <row r="239" spans="1:5" x14ac:dyDescent="0.3">
      <c r="A239" s="315"/>
      <c r="B239" s="316"/>
      <c r="C239" s="315"/>
      <c r="D239" s="317"/>
      <c r="E239" s="315"/>
    </row>
    <row r="240" spans="1:5" x14ac:dyDescent="0.3">
      <c r="A240" s="315"/>
      <c r="B240" s="316"/>
      <c r="C240" s="315"/>
      <c r="D240" s="317"/>
      <c r="E240" s="315"/>
    </row>
    <row r="241" spans="1:5" x14ac:dyDescent="0.3">
      <c r="A241" s="315"/>
      <c r="B241" s="316"/>
      <c r="C241" s="315"/>
      <c r="D241" s="317"/>
      <c r="E241" s="315"/>
    </row>
    <row r="242" spans="1:5" x14ac:dyDescent="0.3">
      <c r="A242" s="315"/>
      <c r="B242" s="316"/>
      <c r="C242" s="315"/>
      <c r="D242" s="317"/>
      <c r="E242" s="315"/>
    </row>
    <row r="243" spans="1:5" x14ac:dyDescent="0.3">
      <c r="A243" s="315"/>
      <c r="B243" s="316"/>
      <c r="C243" s="315"/>
      <c r="D243" s="317"/>
      <c r="E243" s="315"/>
    </row>
    <row r="244" spans="1:5" x14ac:dyDescent="0.3">
      <c r="A244" s="315"/>
      <c r="B244" s="316"/>
      <c r="C244" s="315"/>
      <c r="D244" s="317"/>
      <c r="E244" s="315"/>
    </row>
    <row r="245" spans="1:5" x14ac:dyDescent="0.3">
      <c r="A245" s="315"/>
      <c r="B245" s="316"/>
      <c r="C245" s="315"/>
      <c r="D245" s="317"/>
      <c r="E245" s="315"/>
    </row>
    <row r="246" spans="1:5" x14ac:dyDescent="0.3">
      <c r="A246" s="315"/>
      <c r="B246" s="316"/>
      <c r="C246" s="315"/>
      <c r="D246" s="317"/>
      <c r="E246" s="315"/>
    </row>
    <row r="247" spans="1:5" x14ac:dyDescent="0.3">
      <c r="A247" s="315"/>
      <c r="B247" s="316"/>
      <c r="C247" s="315"/>
      <c r="D247" s="317"/>
      <c r="E247" s="315"/>
    </row>
    <row r="248" spans="1:5" x14ac:dyDescent="0.3">
      <c r="A248" s="315"/>
      <c r="B248" s="316"/>
      <c r="C248" s="315"/>
      <c r="D248" s="317"/>
      <c r="E248" s="315"/>
    </row>
    <row r="249" spans="1:5" x14ac:dyDescent="0.3">
      <c r="A249" s="315"/>
      <c r="B249" s="316"/>
      <c r="C249" s="315"/>
      <c r="D249" s="317"/>
      <c r="E249" s="315"/>
    </row>
    <row r="250" spans="1:5" x14ac:dyDescent="0.3">
      <c r="A250" s="315"/>
      <c r="B250" s="316"/>
      <c r="C250" s="315"/>
      <c r="D250" s="317"/>
      <c r="E250" s="315"/>
    </row>
    <row r="251" spans="1:5" x14ac:dyDescent="0.3">
      <c r="A251" s="315"/>
      <c r="B251" s="316"/>
      <c r="C251" s="315"/>
      <c r="D251" s="317"/>
      <c r="E251" s="315"/>
    </row>
    <row r="252" spans="1:5" x14ac:dyDescent="0.3">
      <c r="A252" s="315"/>
      <c r="B252" s="316"/>
      <c r="C252" s="315"/>
      <c r="D252" s="317"/>
      <c r="E252" s="315"/>
    </row>
    <row r="253" spans="1:5" x14ac:dyDescent="0.3">
      <c r="A253" s="315"/>
      <c r="B253" s="316"/>
      <c r="C253" s="315"/>
      <c r="D253" s="317"/>
      <c r="E253" s="315"/>
    </row>
    <row r="254" spans="1:5" x14ac:dyDescent="0.3">
      <c r="A254" s="315"/>
      <c r="B254" s="316"/>
      <c r="C254" s="315"/>
      <c r="D254" s="317"/>
      <c r="E254" s="315"/>
    </row>
    <row r="255" spans="1:5" x14ac:dyDescent="0.3">
      <c r="A255" s="315"/>
      <c r="B255" s="316"/>
      <c r="C255" s="315"/>
      <c r="D255" s="317"/>
      <c r="E255" s="315"/>
    </row>
    <row r="256" spans="1:5" x14ac:dyDescent="0.3">
      <c r="A256" s="315"/>
      <c r="B256" s="316"/>
      <c r="C256" s="315"/>
      <c r="D256" s="317"/>
      <c r="E256" s="315"/>
    </row>
    <row r="257" spans="1:5" x14ac:dyDescent="0.3">
      <c r="A257" s="315"/>
      <c r="B257" s="316"/>
      <c r="C257" s="315"/>
      <c r="D257" s="317"/>
      <c r="E257" s="315"/>
    </row>
    <row r="258" spans="1:5" x14ac:dyDescent="0.3">
      <c r="A258" s="315"/>
      <c r="B258" s="316"/>
      <c r="C258" s="315"/>
      <c r="D258" s="317"/>
      <c r="E258" s="315"/>
    </row>
    <row r="259" spans="1:5" x14ac:dyDescent="0.3">
      <c r="A259" s="315"/>
      <c r="B259" s="316"/>
      <c r="C259" s="315"/>
      <c r="D259" s="317"/>
      <c r="E259" s="315"/>
    </row>
    <row r="260" spans="1:5" x14ac:dyDescent="0.3">
      <c r="A260" s="315"/>
      <c r="B260" s="316"/>
      <c r="C260" s="315"/>
      <c r="D260" s="317"/>
      <c r="E260" s="315"/>
    </row>
    <row r="261" spans="1:5" x14ac:dyDescent="0.3">
      <c r="A261" s="315"/>
      <c r="B261" s="316"/>
      <c r="C261" s="315"/>
      <c r="D261" s="317"/>
      <c r="E261" s="315"/>
    </row>
    <row r="262" spans="1:5" x14ac:dyDescent="0.3">
      <c r="A262" s="315"/>
      <c r="B262" s="316"/>
      <c r="C262" s="315"/>
      <c r="D262" s="317"/>
      <c r="E262" s="315"/>
    </row>
    <row r="263" spans="1:5" x14ac:dyDescent="0.3">
      <c r="A263" s="315"/>
      <c r="B263" s="316"/>
      <c r="C263" s="315"/>
      <c r="D263" s="317"/>
      <c r="E263" s="315"/>
    </row>
    <row r="264" spans="1:5" x14ac:dyDescent="0.3">
      <c r="A264" s="315"/>
      <c r="B264" s="316"/>
      <c r="C264" s="315"/>
      <c r="D264" s="317"/>
      <c r="E264" s="315"/>
    </row>
    <row r="265" spans="1:5" x14ac:dyDescent="0.3">
      <c r="A265" s="315"/>
      <c r="B265" s="316"/>
      <c r="C265" s="315"/>
      <c r="D265" s="317"/>
      <c r="E265" s="315"/>
    </row>
    <row r="266" spans="1:5" x14ac:dyDescent="0.3">
      <c r="A266" s="315"/>
      <c r="B266" s="316"/>
      <c r="C266" s="315"/>
      <c r="D266" s="317"/>
      <c r="E266" s="315"/>
    </row>
    <row r="267" spans="1:5" x14ac:dyDescent="0.3">
      <c r="A267" s="315"/>
      <c r="B267" s="316"/>
      <c r="C267" s="315"/>
      <c r="D267" s="317"/>
      <c r="E267" s="315"/>
    </row>
    <row r="268" spans="1:5" x14ac:dyDescent="0.3">
      <c r="A268" s="315"/>
      <c r="B268" s="316"/>
      <c r="C268" s="315"/>
      <c r="D268" s="317"/>
      <c r="E268" s="315"/>
    </row>
    <row r="269" spans="1:5" x14ac:dyDescent="0.3">
      <c r="A269" s="315"/>
      <c r="B269" s="316"/>
      <c r="C269" s="315"/>
      <c r="D269" s="317"/>
      <c r="E269" s="315"/>
    </row>
    <row r="270" spans="1:5" x14ac:dyDescent="0.3">
      <c r="A270" s="315"/>
      <c r="B270" s="316"/>
      <c r="C270" s="315"/>
      <c r="D270" s="317"/>
      <c r="E270" s="315"/>
    </row>
    <row r="271" spans="1:5" x14ac:dyDescent="0.3">
      <c r="A271" s="315"/>
      <c r="B271" s="316"/>
      <c r="C271" s="315"/>
      <c r="D271" s="317"/>
      <c r="E271" s="315"/>
    </row>
    <row r="272" spans="1:5" x14ac:dyDescent="0.3">
      <c r="A272" s="315"/>
      <c r="B272" s="316"/>
      <c r="C272" s="315"/>
      <c r="D272" s="317"/>
      <c r="E272" s="315"/>
    </row>
    <row r="273" spans="1:5" x14ac:dyDescent="0.3">
      <c r="A273" s="315"/>
      <c r="B273" s="316"/>
      <c r="C273" s="315"/>
      <c r="D273" s="317"/>
      <c r="E273" s="315"/>
    </row>
    <row r="274" spans="1:5" x14ac:dyDescent="0.3">
      <c r="A274" s="315"/>
      <c r="B274" s="316"/>
      <c r="C274" s="315"/>
      <c r="D274" s="317"/>
      <c r="E274" s="315"/>
    </row>
    <row r="275" spans="1:5" x14ac:dyDescent="0.3">
      <c r="A275" s="315"/>
      <c r="B275" s="316"/>
      <c r="C275" s="315"/>
      <c r="D275" s="317"/>
      <c r="E275" s="315"/>
    </row>
    <row r="276" spans="1:5" x14ac:dyDescent="0.3">
      <c r="A276" s="315"/>
      <c r="B276" s="316"/>
      <c r="C276" s="315"/>
      <c r="D276" s="317"/>
      <c r="E276" s="315"/>
    </row>
    <row r="277" spans="1:5" x14ac:dyDescent="0.3">
      <c r="A277" s="315"/>
      <c r="B277" s="316"/>
      <c r="C277" s="315"/>
      <c r="D277" s="317"/>
      <c r="E277" s="315"/>
    </row>
    <row r="278" spans="1:5" x14ac:dyDescent="0.3">
      <c r="A278" s="315"/>
      <c r="B278" s="316"/>
      <c r="C278" s="315"/>
      <c r="D278" s="317"/>
      <c r="E278" s="315"/>
    </row>
    <row r="279" spans="1:5" x14ac:dyDescent="0.3">
      <c r="A279" s="315"/>
      <c r="B279" s="316"/>
      <c r="C279" s="315"/>
      <c r="D279" s="317"/>
      <c r="E279" s="315"/>
    </row>
    <row r="280" spans="1:5" x14ac:dyDescent="0.3">
      <c r="A280" s="315"/>
      <c r="B280" s="316"/>
      <c r="C280" s="315"/>
      <c r="D280" s="317"/>
      <c r="E280" s="315"/>
    </row>
    <row r="281" spans="1:5" x14ac:dyDescent="0.3">
      <c r="A281" s="315"/>
      <c r="B281" s="316"/>
      <c r="C281" s="315"/>
      <c r="D281" s="317"/>
      <c r="E281" s="315"/>
    </row>
    <row r="282" spans="1:5" x14ac:dyDescent="0.3">
      <c r="A282" s="315"/>
      <c r="B282" s="316"/>
      <c r="C282" s="315"/>
      <c r="D282" s="317"/>
      <c r="E282" s="315"/>
    </row>
    <row r="283" spans="1:5" x14ac:dyDescent="0.3">
      <c r="A283" s="315"/>
      <c r="B283" s="316"/>
      <c r="C283" s="315"/>
      <c r="D283" s="317"/>
      <c r="E283" s="315"/>
    </row>
    <row r="284" spans="1:5" x14ac:dyDescent="0.3">
      <c r="A284" s="315"/>
      <c r="B284" s="316"/>
      <c r="C284" s="315"/>
      <c r="D284" s="317"/>
      <c r="E284" s="315"/>
    </row>
    <row r="285" spans="1:5" x14ac:dyDescent="0.3">
      <c r="A285" s="315"/>
      <c r="B285" s="316"/>
      <c r="C285" s="315"/>
      <c r="D285" s="317"/>
      <c r="E285" s="315"/>
    </row>
    <row r="286" spans="1:5" x14ac:dyDescent="0.3">
      <c r="A286" s="315"/>
      <c r="B286" s="316"/>
      <c r="C286" s="315"/>
      <c r="D286" s="317"/>
      <c r="E286" s="315"/>
    </row>
    <row r="287" spans="1:5" x14ac:dyDescent="0.3">
      <c r="A287" s="315"/>
      <c r="B287" s="316"/>
      <c r="C287" s="315"/>
      <c r="D287" s="317"/>
      <c r="E287" s="315"/>
    </row>
    <row r="288" spans="1:5" x14ac:dyDescent="0.3">
      <c r="A288" s="315"/>
      <c r="B288" s="316"/>
      <c r="C288" s="315"/>
      <c r="D288" s="317"/>
      <c r="E288" s="315"/>
    </row>
    <row r="289" spans="1:5" x14ac:dyDescent="0.3">
      <c r="A289" s="315"/>
      <c r="B289" s="316"/>
      <c r="C289" s="315"/>
      <c r="D289" s="317"/>
      <c r="E289" s="315"/>
    </row>
    <row r="290" spans="1:5" x14ac:dyDescent="0.3">
      <c r="A290" s="315"/>
      <c r="B290" s="316"/>
      <c r="C290" s="315"/>
      <c r="D290" s="317"/>
      <c r="E290" s="315"/>
    </row>
    <row r="291" spans="1:5" x14ac:dyDescent="0.3">
      <c r="A291" s="315"/>
      <c r="B291" s="316"/>
      <c r="C291" s="315"/>
      <c r="D291" s="317"/>
      <c r="E291" s="315"/>
    </row>
    <row r="292" spans="1:5" x14ac:dyDescent="0.3">
      <c r="A292" s="315"/>
      <c r="B292" s="316"/>
      <c r="C292" s="315"/>
      <c r="D292" s="317"/>
      <c r="E292" s="315"/>
    </row>
    <row r="293" spans="1:5" x14ac:dyDescent="0.3">
      <c r="A293" s="315"/>
      <c r="B293" s="316"/>
      <c r="C293" s="315"/>
      <c r="D293" s="317"/>
      <c r="E293" s="315"/>
    </row>
    <row r="294" spans="1:5" x14ac:dyDescent="0.3">
      <c r="A294" s="315"/>
      <c r="B294" s="316"/>
      <c r="C294" s="315"/>
      <c r="D294" s="317"/>
      <c r="E294" s="315"/>
    </row>
    <row r="295" spans="1:5" x14ac:dyDescent="0.3">
      <c r="A295" s="315"/>
      <c r="B295" s="316"/>
      <c r="C295" s="315"/>
      <c r="D295" s="317"/>
      <c r="E295" s="315"/>
    </row>
    <row r="296" spans="1:5" x14ac:dyDescent="0.3">
      <c r="A296" s="315"/>
      <c r="B296" s="316"/>
      <c r="C296" s="315"/>
      <c r="D296" s="317"/>
      <c r="E296" s="315"/>
    </row>
    <row r="297" spans="1:5" x14ac:dyDescent="0.3">
      <c r="A297" s="315"/>
      <c r="B297" s="316"/>
      <c r="C297" s="315"/>
      <c r="D297" s="317"/>
      <c r="E297" s="315"/>
    </row>
    <row r="298" spans="1:5" x14ac:dyDescent="0.3">
      <c r="A298" s="315"/>
      <c r="B298" s="316"/>
      <c r="C298" s="315"/>
      <c r="D298" s="317"/>
      <c r="E298" s="315"/>
    </row>
    <row r="299" spans="1:5" x14ac:dyDescent="0.3">
      <c r="A299" s="315"/>
      <c r="B299" s="316"/>
      <c r="C299" s="315"/>
      <c r="D299" s="317"/>
      <c r="E299" s="315"/>
    </row>
    <row r="300" spans="1:5" x14ac:dyDescent="0.3">
      <c r="A300" s="315"/>
      <c r="B300" s="316"/>
      <c r="C300" s="315"/>
      <c r="D300" s="317"/>
      <c r="E300" s="315"/>
    </row>
    <row r="301" spans="1:5" x14ac:dyDescent="0.3">
      <c r="A301" s="315"/>
      <c r="B301" s="316"/>
      <c r="C301" s="315"/>
      <c r="D301" s="317"/>
      <c r="E301" s="315"/>
    </row>
    <row r="302" spans="1:5" x14ac:dyDescent="0.3">
      <c r="A302" s="315"/>
      <c r="B302" s="316"/>
      <c r="C302" s="315"/>
      <c r="D302" s="317"/>
      <c r="E302" s="315"/>
    </row>
    <row r="303" spans="1:5" x14ac:dyDescent="0.3">
      <c r="A303" s="315"/>
      <c r="B303" s="316"/>
      <c r="C303" s="315"/>
      <c r="D303" s="317"/>
      <c r="E303" s="315"/>
    </row>
    <row r="304" spans="1:5" x14ac:dyDescent="0.3">
      <c r="A304" s="315"/>
      <c r="B304" s="316"/>
      <c r="C304" s="315"/>
      <c r="D304" s="317"/>
      <c r="E304" s="315"/>
    </row>
    <row r="305" spans="1:5" x14ac:dyDescent="0.3">
      <c r="A305" s="315"/>
      <c r="B305" s="316"/>
      <c r="C305" s="315"/>
      <c r="D305" s="317"/>
      <c r="E305" s="315"/>
    </row>
    <row r="306" spans="1:5" x14ac:dyDescent="0.3">
      <c r="A306" s="315"/>
      <c r="B306" s="316"/>
      <c r="C306" s="315"/>
      <c r="D306" s="317"/>
      <c r="E306" s="315"/>
    </row>
    <row r="307" spans="1:5" x14ac:dyDescent="0.3">
      <c r="A307" s="315"/>
      <c r="B307" s="316"/>
      <c r="C307" s="315"/>
      <c r="D307" s="317"/>
      <c r="E307" s="315"/>
    </row>
    <row r="308" spans="1:5" x14ac:dyDescent="0.3">
      <c r="A308" s="315"/>
      <c r="B308" s="316"/>
      <c r="C308" s="315"/>
      <c r="D308" s="317"/>
      <c r="E308" s="315"/>
    </row>
    <row r="309" spans="1:5" x14ac:dyDescent="0.3">
      <c r="A309" s="315"/>
      <c r="B309" s="316"/>
      <c r="C309" s="315"/>
      <c r="D309" s="317"/>
      <c r="E309" s="315"/>
    </row>
    <row r="310" spans="1:5" x14ac:dyDescent="0.3">
      <c r="A310" s="315"/>
      <c r="B310" s="316"/>
      <c r="C310" s="315"/>
      <c r="D310" s="317"/>
      <c r="E310" s="315"/>
    </row>
    <row r="311" spans="1:5" x14ac:dyDescent="0.3">
      <c r="A311" s="315"/>
      <c r="B311" s="316"/>
      <c r="C311" s="315"/>
      <c r="D311" s="317"/>
      <c r="E311" s="315"/>
    </row>
    <row r="312" spans="1:5" x14ac:dyDescent="0.3">
      <c r="A312" s="315"/>
      <c r="B312" s="316"/>
      <c r="C312" s="315"/>
      <c r="D312" s="317"/>
      <c r="E312" s="315"/>
    </row>
    <row r="313" spans="1:5" x14ac:dyDescent="0.3">
      <c r="A313" s="315"/>
      <c r="B313" s="316"/>
      <c r="C313" s="315"/>
      <c r="D313" s="317"/>
      <c r="E313" s="315"/>
    </row>
    <row r="314" spans="1:5" x14ac:dyDescent="0.3">
      <c r="A314" s="315"/>
      <c r="B314" s="316"/>
      <c r="C314" s="315"/>
      <c r="D314" s="317"/>
      <c r="E314" s="315"/>
    </row>
    <row r="315" spans="1:5" x14ac:dyDescent="0.3">
      <c r="A315" s="315"/>
      <c r="B315" s="316"/>
      <c r="C315" s="315"/>
      <c r="D315" s="317"/>
      <c r="E315" s="315"/>
    </row>
    <row r="316" spans="1:5" x14ac:dyDescent="0.3">
      <c r="A316" s="315"/>
      <c r="B316" s="316"/>
      <c r="C316" s="315"/>
      <c r="D316" s="317"/>
      <c r="E316" s="315"/>
    </row>
    <row r="317" spans="1:5" x14ac:dyDescent="0.3">
      <c r="A317" s="315"/>
      <c r="B317" s="316"/>
      <c r="C317" s="315"/>
      <c r="D317" s="317"/>
      <c r="E317" s="315"/>
    </row>
    <row r="318" spans="1:5" x14ac:dyDescent="0.3">
      <c r="A318" s="315"/>
      <c r="B318" s="316"/>
      <c r="C318" s="315"/>
      <c r="D318" s="317"/>
      <c r="E318" s="315"/>
    </row>
    <row r="319" spans="1:5" x14ac:dyDescent="0.3">
      <c r="A319" s="315"/>
      <c r="B319" s="316"/>
      <c r="C319" s="315"/>
      <c r="D319" s="317"/>
      <c r="E319" s="315"/>
    </row>
    <row r="320" spans="1:5" x14ac:dyDescent="0.3">
      <c r="A320" s="315"/>
      <c r="B320" s="316"/>
      <c r="C320" s="315"/>
      <c r="D320" s="317"/>
      <c r="E320" s="315"/>
    </row>
    <row r="321" spans="1:5" x14ac:dyDescent="0.3">
      <c r="A321" s="315"/>
      <c r="B321" s="316"/>
      <c r="C321" s="315"/>
      <c r="D321" s="317"/>
      <c r="E321" s="315"/>
    </row>
    <row r="322" spans="1:5" x14ac:dyDescent="0.3">
      <c r="A322" s="315"/>
      <c r="B322" s="316"/>
      <c r="C322" s="315"/>
      <c r="D322" s="317"/>
      <c r="E322" s="315"/>
    </row>
    <row r="323" spans="1:5" x14ac:dyDescent="0.3">
      <c r="A323" s="315"/>
      <c r="B323" s="316"/>
      <c r="C323" s="315"/>
      <c r="D323" s="317"/>
      <c r="E323" s="315"/>
    </row>
    <row r="324" spans="1:5" x14ac:dyDescent="0.3">
      <c r="A324" s="315"/>
      <c r="B324" s="316"/>
      <c r="C324" s="315"/>
      <c r="D324" s="317"/>
      <c r="E324" s="315"/>
    </row>
    <row r="325" spans="1:5" x14ac:dyDescent="0.3">
      <c r="A325" s="315"/>
      <c r="B325" s="316"/>
      <c r="C325" s="315"/>
      <c r="D325" s="317"/>
      <c r="E325" s="315"/>
    </row>
    <row r="326" spans="1:5" x14ac:dyDescent="0.3">
      <c r="A326" s="315"/>
      <c r="B326" s="316"/>
      <c r="C326" s="315"/>
      <c r="D326" s="317"/>
      <c r="E326" s="315"/>
    </row>
    <row r="327" spans="1:5" x14ac:dyDescent="0.3">
      <c r="A327" s="315"/>
      <c r="B327" s="316"/>
      <c r="C327" s="315"/>
      <c r="D327" s="317"/>
      <c r="E327" s="315"/>
    </row>
    <row r="328" spans="1:5" x14ac:dyDescent="0.3">
      <c r="A328" s="315"/>
      <c r="B328" s="316"/>
      <c r="C328" s="315"/>
      <c r="D328" s="317"/>
      <c r="E328" s="315"/>
    </row>
    <row r="329" spans="1:5" x14ac:dyDescent="0.3">
      <c r="A329" s="315"/>
      <c r="B329" s="316"/>
      <c r="C329" s="315"/>
      <c r="D329" s="317"/>
      <c r="E329" s="315"/>
    </row>
    <row r="330" spans="1:5" x14ac:dyDescent="0.3">
      <c r="A330" s="315"/>
      <c r="B330" s="316"/>
      <c r="C330" s="315"/>
      <c r="D330" s="317"/>
      <c r="E330" s="315"/>
    </row>
    <row r="331" spans="1:5" x14ac:dyDescent="0.3">
      <c r="A331" s="315"/>
      <c r="B331" s="316"/>
      <c r="C331" s="315"/>
      <c r="D331" s="317"/>
      <c r="E331" s="315"/>
    </row>
    <row r="332" spans="1:5" x14ac:dyDescent="0.3">
      <c r="A332" s="315"/>
      <c r="B332" s="316"/>
      <c r="C332" s="315"/>
      <c r="D332" s="317"/>
      <c r="E332" s="315"/>
    </row>
    <row r="333" spans="1:5" x14ac:dyDescent="0.3">
      <c r="A333" s="315"/>
      <c r="B333" s="316"/>
      <c r="C333" s="315"/>
      <c r="D333" s="317"/>
      <c r="E333" s="315"/>
    </row>
    <row r="334" spans="1:5" x14ac:dyDescent="0.3">
      <c r="A334" s="315"/>
      <c r="B334" s="316"/>
      <c r="C334" s="315"/>
      <c r="D334" s="317"/>
      <c r="E334" s="315"/>
    </row>
    <row r="335" spans="1:5" x14ac:dyDescent="0.3">
      <c r="A335" s="315"/>
      <c r="B335" s="316"/>
      <c r="C335" s="315"/>
      <c r="D335" s="317"/>
      <c r="E335" s="315"/>
    </row>
    <row r="336" spans="1:5" x14ac:dyDescent="0.3">
      <c r="A336" s="315"/>
      <c r="B336" s="316"/>
      <c r="C336" s="315"/>
      <c r="D336" s="317"/>
      <c r="E336" s="315"/>
    </row>
    <row r="337" spans="1:5" x14ac:dyDescent="0.3">
      <c r="A337" s="315"/>
      <c r="B337" s="316"/>
      <c r="C337" s="315"/>
      <c r="D337" s="317"/>
      <c r="E337" s="315"/>
    </row>
    <row r="338" spans="1:5" x14ac:dyDescent="0.3">
      <c r="A338" s="315"/>
      <c r="B338" s="316"/>
      <c r="C338" s="315"/>
      <c r="D338" s="317"/>
      <c r="E338" s="315"/>
    </row>
    <row r="339" spans="1:5" x14ac:dyDescent="0.3">
      <c r="A339" s="315"/>
      <c r="B339" s="316"/>
      <c r="C339" s="315"/>
      <c r="D339" s="317"/>
      <c r="E339" s="315"/>
    </row>
    <row r="340" spans="1:5" x14ac:dyDescent="0.3">
      <c r="A340" s="315"/>
      <c r="B340" s="316"/>
      <c r="C340" s="315"/>
      <c r="D340" s="317"/>
      <c r="E340" s="315"/>
    </row>
    <row r="341" spans="1:5" x14ac:dyDescent="0.3">
      <c r="A341" s="315"/>
      <c r="B341" s="316"/>
      <c r="C341" s="315"/>
      <c r="D341" s="317"/>
      <c r="E341" s="315"/>
    </row>
    <row r="342" spans="1:5" x14ac:dyDescent="0.3">
      <c r="A342" s="315"/>
      <c r="B342" s="316"/>
      <c r="C342" s="315"/>
      <c r="D342" s="317"/>
      <c r="E342" s="315"/>
    </row>
    <row r="343" spans="1:5" x14ac:dyDescent="0.3">
      <c r="A343" s="315"/>
      <c r="B343" s="316"/>
      <c r="C343" s="315"/>
      <c r="D343" s="317"/>
      <c r="E343" s="315"/>
    </row>
    <row r="344" spans="1:5" x14ac:dyDescent="0.3">
      <c r="A344" s="315"/>
      <c r="B344" s="316"/>
      <c r="C344" s="315"/>
      <c r="D344" s="317"/>
      <c r="E344" s="315"/>
    </row>
    <row r="345" spans="1:5" x14ac:dyDescent="0.3">
      <c r="A345" s="315"/>
      <c r="B345" s="316"/>
      <c r="C345" s="315"/>
      <c r="D345" s="317"/>
      <c r="E345" s="315"/>
    </row>
    <row r="346" spans="1:5" x14ac:dyDescent="0.3">
      <c r="A346" s="315"/>
      <c r="B346" s="316"/>
      <c r="C346" s="315"/>
      <c r="D346" s="317"/>
      <c r="E346" s="315"/>
    </row>
    <row r="347" spans="1:5" x14ac:dyDescent="0.3">
      <c r="A347" s="315"/>
      <c r="B347" s="316"/>
      <c r="C347" s="315"/>
      <c r="D347" s="317"/>
      <c r="E347" s="315"/>
    </row>
    <row r="348" spans="1:5" x14ac:dyDescent="0.3">
      <c r="A348" s="315"/>
      <c r="B348" s="316"/>
      <c r="C348" s="315"/>
      <c r="D348" s="317"/>
      <c r="E348" s="315"/>
    </row>
    <row r="349" spans="1:5" x14ac:dyDescent="0.3">
      <c r="A349" s="315"/>
      <c r="B349" s="316"/>
      <c r="C349" s="315"/>
      <c r="D349" s="317"/>
      <c r="E349" s="315"/>
    </row>
    <row r="350" spans="1:5" x14ac:dyDescent="0.3">
      <c r="A350" s="315"/>
      <c r="B350" s="316"/>
      <c r="C350" s="315"/>
      <c r="D350" s="317"/>
      <c r="E350" s="315"/>
    </row>
    <row r="351" spans="1:5" x14ac:dyDescent="0.3">
      <c r="A351" s="315"/>
      <c r="B351" s="316"/>
      <c r="C351" s="315"/>
      <c r="D351" s="317"/>
      <c r="E351" s="315"/>
    </row>
    <row r="352" spans="1:5" x14ac:dyDescent="0.3">
      <c r="A352" s="315"/>
      <c r="B352" s="316"/>
      <c r="C352" s="315"/>
      <c r="D352" s="317"/>
      <c r="E352" s="315"/>
    </row>
    <row r="353" spans="1:5" x14ac:dyDescent="0.3">
      <c r="A353" s="315"/>
      <c r="B353" s="316"/>
      <c r="C353" s="315"/>
      <c r="D353" s="317"/>
      <c r="E353" s="315"/>
    </row>
    <row r="354" spans="1:5" x14ac:dyDescent="0.3">
      <c r="A354" s="315"/>
      <c r="B354" s="316"/>
      <c r="C354" s="315"/>
      <c r="D354" s="317"/>
      <c r="E354" s="315"/>
    </row>
    <row r="355" spans="1:5" x14ac:dyDescent="0.3">
      <c r="A355" s="315"/>
      <c r="B355" s="316"/>
      <c r="C355" s="315"/>
      <c r="D355" s="317"/>
      <c r="E355" s="315"/>
    </row>
    <row r="356" spans="1:5" x14ac:dyDescent="0.3">
      <c r="A356" s="315"/>
      <c r="B356" s="316"/>
      <c r="C356" s="315"/>
      <c r="D356" s="317"/>
      <c r="E356" s="315"/>
    </row>
    <row r="357" spans="1:5" x14ac:dyDescent="0.3">
      <c r="A357" s="315"/>
      <c r="B357" s="316"/>
      <c r="C357" s="315"/>
      <c r="D357" s="317"/>
      <c r="E357" s="315"/>
    </row>
    <row r="358" spans="1:5" x14ac:dyDescent="0.3">
      <c r="A358" s="315"/>
      <c r="B358" s="316"/>
      <c r="C358" s="315"/>
      <c r="D358" s="317"/>
      <c r="E358" s="315"/>
    </row>
    <row r="359" spans="1:5" x14ac:dyDescent="0.3">
      <c r="A359" s="315"/>
      <c r="B359" s="316"/>
      <c r="C359" s="315"/>
      <c r="D359" s="317"/>
      <c r="E359" s="315"/>
    </row>
    <row r="360" spans="1:5" x14ac:dyDescent="0.3">
      <c r="A360" s="315"/>
      <c r="B360" s="316"/>
      <c r="C360" s="315"/>
      <c r="D360" s="317"/>
      <c r="E360" s="315"/>
    </row>
    <row r="361" spans="1:5" x14ac:dyDescent="0.3">
      <c r="A361" s="315"/>
      <c r="B361" s="316"/>
      <c r="C361" s="315"/>
      <c r="D361" s="317"/>
      <c r="E361" s="315"/>
    </row>
    <row r="362" spans="1:5" x14ac:dyDescent="0.3">
      <c r="A362" s="315"/>
      <c r="B362" s="316"/>
      <c r="C362" s="315"/>
      <c r="D362" s="317"/>
      <c r="E362" s="315"/>
    </row>
    <row r="363" spans="1:5" x14ac:dyDescent="0.3">
      <c r="A363" s="315"/>
      <c r="B363" s="316"/>
      <c r="C363" s="315"/>
      <c r="D363" s="317"/>
      <c r="E363" s="315"/>
    </row>
    <row r="364" spans="1:5" x14ac:dyDescent="0.3">
      <c r="A364" s="315"/>
      <c r="B364" s="316"/>
      <c r="C364" s="315"/>
      <c r="D364" s="317"/>
      <c r="E364" s="315"/>
    </row>
    <row r="365" spans="1:5" x14ac:dyDescent="0.3">
      <c r="A365" s="315"/>
      <c r="B365" s="316"/>
      <c r="C365" s="315"/>
      <c r="D365" s="317"/>
      <c r="E365" s="315"/>
    </row>
    <row r="366" spans="1:5" x14ac:dyDescent="0.3">
      <c r="A366" s="315"/>
      <c r="B366" s="316"/>
      <c r="C366" s="315"/>
      <c r="D366" s="317"/>
      <c r="E366" s="315"/>
    </row>
    <row r="367" spans="1:5" x14ac:dyDescent="0.3">
      <c r="A367" s="315"/>
      <c r="B367" s="316"/>
      <c r="C367" s="315"/>
      <c r="D367" s="317"/>
      <c r="E367" s="315"/>
    </row>
    <row r="368" spans="1:5" x14ac:dyDescent="0.3">
      <c r="A368" s="315"/>
      <c r="B368" s="316"/>
      <c r="C368" s="315"/>
      <c r="D368" s="317"/>
      <c r="E368" s="315"/>
    </row>
    <row r="369" spans="1:5" x14ac:dyDescent="0.3">
      <c r="A369" s="315"/>
      <c r="B369" s="316"/>
      <c r="C369" s="315"/>
      <c r="D369" s="317"/>
      <c r="E369" s="315"/>
    </row>
    <row r="370" spans="1:5" x14ac:dyDescent="0.3">
      <c r="A370" s="315"/>
      <c r="B370" s="316"/>
      <c r="C370" s="315"/>
      <c r="D370" s="317"/>
      <c r="E370" s="315"/>
    </row>
    <row r="371" spans="1:5" x14ac:dyDescent="0.3">
      <c r="A371" s="315"/>
      <c r="B371" s="316"/>
      <c r="C371" s="315"/>
      <c r="D371" s="317"/>
      <c r="E371" s="315"/>
    </row>
    <row r="372" spans="1:5" x14ac:dyDescent="0.3">
      <c r="A372" s="315"/>
      <c r="B372" s="316"/>
      <c r="C372" s="315"/>
      <c r="D372" s="317"/>
      <c r="E372" s="315"/>
    </row>
    <row r="373" spans="1:5" x14ac:dyDescent="0.3">
      <c r="A373" s="315"/>
      <c r="B373" s="316"/>
      <c r="C373" s="315"/>
      <c r="D373" s="317"/>
      <c r="E373" s="315"/>
    </row>
    <row r="374" spans="1:5" x14ac:dyDescent="0.3">
      <c r="A374" s="315"/>
      <c r="B374" s="316"/>
      <c r="C374" s="315"/>
      <c r="D374" s="317"/>
      <c r="E374" s="315"/>
    </row>
    <row r="375" spans="1:5" x14ac:dyDescent="0.3">
      <c r="A375" s="315"/>
      <c r="B375" s="316"/>
      <c r="C375" s="315"/>
      <c r="D375" s="317"/>
      <c r="E375" s="315"/>
    </row>
    <row r="376" spans="1:5" x14ac:dyDescent="0.3">
      <c r="A376" s="315"/>
      <c r="B376" s="316"/>
      <c r="C376" s="315"/>
      <c r="D376" s="317"/>
      <c r="E376" s="315"/>
    </row>
    <row r="377" spans="1:5" x14ac:dyDescent="0.3">
      <c r="A377" s="315"/>
      <c r="B377" s="316"/>
      <c r="C377" s="315"/>
      <c r="D377" s="317"/>
      <c r="E377" s="315"/>
    </row>
    <row r="378" spans="1:5" x14ac:dyDescent="0.3">
      <c r="A378" s="315"/>
      <c r="B378" s="316"/>
      <c r="C378" s="315"/>
      <c r="D378" s="317"/>
      <c r="E378" s="315"/>
    </row>
    <row r="379" spans="1:5" x14ac:dyDescent="0.3">
      <c r="A379" s="315"/>
      <c r="B379" s="316"/>
      <c r="C379" s="315"/>
      <c r="D379" s="317"/>
      <c r="E379" s="315"/>
    </row>
    <row r="380" spans="1:5" x14ac:dyDescent="0.3">
      <c r="A380" s="315"/>
      <c r="B380" s="316"/>
      <c r="C380" s="315"/>
      <c r="D380" s="317"/>
      <c r="E380" s="315"/>
    </row>
    <row r="381" spans="1:5" x14ac:dyDescent="0.3">
      <c r="A381" s="315"/>
      <c r="B381" s="316"/>
      <c r="C381" s="315"/>
      <c r="D381" s="317"/>
      <c r="E381" s="315"/>
    </row>
    <row r="382" spans="1:5" x14ac:dyDescent="0.3">
      <c r="A382" s="315"/>
      <c r="B382" s="316"/>
      <c r="C382" s="315"/>
      <c r="D382" s="317"/>
      <c r="E382" s="315"/>
    </row>
    <row r="383" spans="1:5" x14ac:dyDescent="0.3">
      <c r="A383" s="315"/>
      <c r="B383" s="316"/>
      <c r="C383" s="315"/>
      <c r="D383" s="317"/>
      <c r="E383" s="315"/>
    </row>
    <row r="384" spans="1:5" x14ac:dyDescent="0.3">
      <c r="A384" s="315"/>
      <c r="B384" s="316"/>
      <c r="C384" s="315"/>
      <c r="D384" s="317"/>
      <c r="E384" s="315"/>
    </row>
    <row r="385" spans="1:5" x14ac:dyDescent="0.3">
      <c r="A385" s="315"/>
      <c r="B385" s="316"/>
      <c r="C385" s="315"/>
      <c r="D385" s="317"/>
      <c r="E385" s="315"/>
    </row>
    <row r="386" spans="1:5" x14ac:dyDescent="0.3">
      <c r="A386" s="315"/>
      <c r="B386" s="316"/>
      <c r="C386" s="315"/>
      <c r="D386" s="317"/>
      <c r="E386" s="315"/>
    </row>
    <row r="387" spans="1:5" x14ac:dyDescent="0.3">
      <c r="A387" s="315"/>
      <c r="B387" s="316"/>
      <c r="C387" s="315"/>
      <c r="D387" s="317"/>
      <c r="E387" s="315"/>
    </row>
    <row r="388" spans="1:5" x14ac:dyDescent="0.3">
      <c r="A388" s="315"/>
      <c r="B388" s="316"/>
      <c r="C388" s="315"/>
      <c r="D388" s="317"/>
      <c r="E388" s="315"/>
    </row>
    <row r="389" spans="1:5" x14ac:dyDescent="0.3">
      <c r="A389" s="315"/>
      <c r="B389" s="316"/>
      <c r="C389" s="315"/>
      <c r="D389" s="317"/>
      <c r="E389" s="315"/>
    </row>
    <row r="390" spans="1:5" x14ac:dyDescent="0.3">
      <c r="A390" s="315"/>
      <c r="B390" s="316"/>
      <c r="C390" s="315"/>
      <c r="D390" s="317"/>
      <c r="E390" s="315"/>
    </row>
    <row r="391" spans="1:5" x14ac:dyDescent="0.3">
      <c r="A391" s="315"/>
      <c r="B391" s="316"/>
      <c r="C391" s="315"/>
      <c r="D391" s="317"/>
      <c r="E391" s="315"/>
    </row>
    <row r="392" spans="1:5" x14ac:dyDescent="0.3">
      <c r="A392" s="315"/>
      <c r="B392" s="316"/>
      <c r="C392" s="315"/>
      <c r="D392" s="317"/>
      <c r="E392" s="315"/>
    </row>
    <row r="393" spans="1:5" x14ac:dyDescent="0.3">
      <c r="A393" s="315"/>
      <c r="B393" s="316"/>
      <c r="C393" s="315"/>
      <c r="D393" s="317"/>
      <c r="E393" s="315"/>
    </row>
    <row r="394" spans="1:5" x14ac:dyDescent="0.3">
      <c r="A394" s="315"/>
      <c r="B394" s="316"/>
      <c r="C394" s="315"/>
      <c r="D394" s="317"/>
      <c r="E394" s="315"/>
    </row>
    <row r="395" spans="1:5" x14ac:dyDescent="0.3">
      <c r="A395" s="315"/>
      <c r="B395" s="316"/>
      <c r="C395" s="315"/>
      <c r="D395" s="317"/>
      <c r="E395" s="315"/>
    </row>
    <row r="396" spans="1:5" x14ac:dyDescent="0.3">
      <c r="A396" s="315"/>
      <c r="B396" s="316"/>
      <c r="C396" s="315"/>
      <c r="D396" s="317"/>
      <c r="E396" s="315"/>
    </row>
    <row r="397" spans="1:5" x14ac:dyDescent="0.3">
      <c r="A397" s="315"/>
      <c r="B397" s="316"/>
      <c r="C397" s="315"/>
      <c r="D397" s="317"/>
      <c r="E397" s="315"/>
    </row>
    <row r="398" spans="1:5" x14ac:dyDescent="0.3">
      <c r="A398" s="315"/>
      <c r="B398" s="316"/>
      <c r="C398" s="315"/>
      <c r="D398" s="317"/>
      <c r="E398" s="315"/>
    </row>
    <row r="399" spans="1:5" x14ac:dyDescent="0.3">
      <c r="A399" s="315"/>
      <c r="B399" s="316"/>
      <c r="C399" s="315"/>
      <c r="D399" s="317"/>
      <c r="E399" s="315"/>
    </row>
    <row r="400" spans="1:5" x14ac:dyDescent="0.3">
      <c r="A400" s="315"/>
      <c r="B400" s="316"/>
      <c r="C400" s="315"/>
      <c r="D400" s="317"/>
      <c r="E400" s="315"/>
    </row>
    <row r="401" spans="1:5" x14ac:dyDescent="0.3">
      <c r="A401" s="315"/>
      <c r="B401" s="316"/>
      <c r="C401" s="315"/>
      <c r="D401" s="317"/>
      <c r="E401" s="315"/>
    </row>
    <row r="402" spans="1:5" x14ac:dyDescent="0.3">
      <c r="A402" s="315"/>
      <c r="B402" s="316"/>
      <c r="C402" s="315"/>
      <c r="D402" s="317"/>
      <c r="E402" s="315"/>
    </row>
    <row r="403" spans="1:5" x14ac:dyDescent="0.3">
      <c r="A403" s="315"/>
      <c r="B403" s="316"/>
      <c r="C403" s="315"/>
      <c r="D403" s="317"/>
      <c r="E403" s="315"/>
    </row>
    <row r="404" spans="1:5" x14ac:dyDescent="0.3">
      <c r="A404" s="315"/>
      <c r="B404" s="316"/>
      <c r="C404" s="315"/>
      <c r="D404" s="317"/>
      <c r="E404" s="315"/>
    </row>
    <row r="405" spans="1:5" x14ac:dyDescent="0.3">
      <c r="A405" s="315"/>
      <c r="B405" s="316"/>
      <c r="C405" s="315"/>
      <c r="D405" s="317"/>
      <c r="E405" s="315"/>
    </row>
    <row r="406" spans="1:5" x14ac:dyDescent="0.3">
      <c r="A406" s="315"/>
      <c r="B406" s="316"/>
      <c r="C406" s="315"/>
      <c r="D406" s="317"/>
      <c r="E406" s="315"/>
    </row>
    <row r="407" spans="1:5" x14ac:dyDescent="0.3">
      <c r="A407" s="315"/>
      <c r="B407" s="316"/>
      <c r="C407" s="315"/>
      <c r="D407" s="317"/>
      <c r="E407" s="315"/>
    </row>
    <row r="408" spans="1:5" x14ac:dyDescent="0.3">
      <c r="A408" s="315"/>
      <c r="B408" s="316"/>
      <c r="C408" s="315"/>
      <c r="D408" s="317"/>
      <c r="E408" s="315"/>
    </row>
    <row r="409" spans="1:5" x14ac:dyDescent="0.3">
      <c r="A409" s="315"/>
      <c r="B409" s="316"/>
      <c r="C409" s="315"/>
      <c r="D409" s="317"/>
      <c r="E409" s="315"/>
    </row>
    <row r="410" spans="1:5" x14ac:dyDescent="0.3">
      <c r="A410" s="315"/>
      <c r="B410" s="316"/>
      <c r="C410" s="315"/>
      <c r="D410" s="317"/>
      <c r="E410" s="315"/>
    </row>
    <row r="411" spans="1:5" x14ac:dyDescent="0.3">
      <c r="A411" s="315"/>
      <c r="B411" s="316"/>
      <c r="C411" s="315"/>
      <c r="D411" s="317"/>
      <c r="E411" s="315"/>
    </row>
    <row r="412" spans="1:5" x14ac:dyDescent="0.3">
      <c r="A412" s="315"/>
      <c r="B412" s="316"/>
      <c r="C412" s="315"/>
      <c r="D412" s="317"/>
      <c r="E412" s="315"/>
    </row>
    <row r="413" spans="1:5" x14ac:dyDescent="0.3">
      <c r="A413" s="315"/>
      <c r="B413" s="316"/>
      <c r="C413" s="315"/>
      <c r="D413" s="317"/>
      <c r="E413" s="315"/>
    </row>
    <row r="414" spans="1:5" x14ac:dyDescent="0.3">
      <c r="A414" s="315"/>
      <c r="B414" s="316"/>
      <c r="C414" s="315"/>
      <c r="D414" s="317"/>
      <c r="E414" s="315"/>
    </row>
    <row r="415" spans="1:5" x14ac:dyDescent="0.3">
      <c r="A415" s="315"/>
      <c r="B415" s="316"/>
      <c r="C415" s="315"/>
      <c r="D415" s="317"/>
      <c r="E415" s="315"/>
    </row>
    <row r="416" spans="1:5" x14ac:dyDescent="0.3">
      <c r="A416" s="315"/>
      <c r="B416" s="316"/>
      <c r="C416" s="315"/>
      <c r="D416" s="317"/>
      <c r="E416" s="315"/>
    </row>
    <row r="417" spans="1:5" x14ac:dyDescent="0.3">
      <c r="A417" s="315"/>
      <c r="B417" s="316"/>
      <c r="C417" s="315"/>
      <c r="D417" s="317"/>
      <c r="E417" s="315"/>
    </row>
    <row r="418" spans="1:5" x14ac:dyDescent="0.3">
      <c r="A418" s="315"/>
      <c r="B418" s="316"/>
      <c r="C418" s="315"/>
      <c r="D418" s="317"/>
      <c r="E418" s="315"/>
    </row>
    <row r="419" spans="1:5" x14ac:dyDescent="0.3">
      <c r="A419" s="315"/>
      <c r="B419" s="316"/>
      <c r="C419" s="315"/>
      <c r="D419" s="317"/>
      <c r="E419" s="315"/>
    </row>
    <row r="420" spans="1:5" x14ac:dyDescent="0.3">
      <c r="A420" s="315"/>
      <c r="B420" s="316"/>
      <c r="C420" s="315"/>
      <c r="D420" s="317"/>
      <c r="E420" s="315"/>
    </row>
    <row r="421" spans="1:5" x14ac:dyDescent="0.3">
      <c r="A421" s="315"/>
      <c r="B421" s="316"/>
      <c r="C421" s="315"/>
      <c r="D421" s="317"/>
      <c r="E421" s="315"/>
    </row>
    <row r="422" spans="1:5" x14ac:dyDescent="0.3">
      <c r="A422" s="315"/>
      <c r="B422" s="316"/>
      <c r="C422" s="315"/>
      <c r="D422" s="317"/>
      <c r="E422" s="315"/>
    </row>
    <row r="423" spans="1:5" x14ac:dyDescent="0.3">
      <c r="A423" s="315"/>
      <c r="B423" s="316"/>
      <c r="C423" s="315"/>
      <c r="D423" s="317"/>
      <c r="E423" s="315"/>
    </row>
    <row r="424" spans="1:5" x14ac:dyDescent="0.3">
      <c r="A424" s="315"/>
      <c r="B424" s="316"/>
      <c r="C424" s="315"/>
      <c r="D424" s="317"/>
      <c r="E424" s="315"/>
    </row>
    <row r="425" spans="1:5" x14ac:dyDescent="0.3">
      <c r="A425" s="315"/>
      <c r="B425" s="316"/>
      <c r="C425" s="315"/>
      <c r="D425" s="317"/>
      <c r="E425" s="315"/>
    </row>
    <row r="426" spans="1:5" x14ac:dyDescent="0.3">
      <c r="A426" s="315"/>
      <c r="B426" s="316"/>
      <c r="C426" s="315"/>
      <c r="D426" s="317"/>
      <c r="E426" s="315"/>
    </row>
    <row r="427" spans="1:5" x14ac:dyDescent="0.3">
      <c r="A427" s="315"/>
      <c r="B427" s="316"/>
      <c r="C427" s="315"/>
      <c r="D427" s="317"/>
      <c r="E427" s="315"/>
    </row>
    <row r="428" spans="1:5" x14ac:dyDescent="0.3">
      <c r="A428" s="315"/>
      <c r="B428" s="316"/>
      <c r="C428" s="315"/>
      <c r="D428" s="317"/>
      <c r="E428" s="315"/>
    </row>
    <row r="429" spans="1:5" x14ac:dyDescent="0.3">
      <c r="A429" s="315"/>
      <c r="B429" s="316"/>
      <c r="C429" s="315"/>
      <c r="D429" s="317"/>
      <c r="E429" s="315"/>
    </row>
    <row r="430" spans="1:5" x14ac:dyDescent="0.3">
      <c r="A430" s="315"/>
      <c r="B430" s="316"/>
      <c r="C430" s="315"/>
      <c r="D430" s="317"/>
      <c r="E430" s="315"/>
    </row>
    <row r="431" spans="1:5" x14ac:dyDescent="0.3">
      <c r="A431" s="315"/>
      <c r="B431" s="316"/>
      <c r="C431" s="315"/>
      <c r="D431" s="317"/>
      <c r="E431" s="315"/>
    </row>
    <row r="432" spans="1:5" x14ac:dyDescent="0.3">
      <c r="A432" s="315"/>
      <c r="B432" s="316"/>
      <c r="C432" s="315"/>
      <c r="D432" s="317"/>
      <c r="E432" s="315"/>
    </row>
    <row r="433" spans="1:5" x14ac:dyDescent="0.3">
      <c r="A433" s="315"/>
      <c r="B433" s="316"/>
      <c r="C433" s="315"/>
      <c r="D433" s="317"/>
      <c r="E433" s="315"/>
    </row>
    <row r="434" spans="1:5" x14ac:dyDescent="0.3">
      <c r="A434" s="315"/>
      <c r="B434" s="316"/>
      <c r="C434" s="315"/>
      <c r="D434" s="317"/>
      <c r="E434" s="315"/>
    </row>
    <row r="435" spans="1:5" x14ac:dyDescent="0.3">
      <c r="A435" s="315"/>
      <c r="B435" s="316"/>
      <c r="C435" s="315"/>
      <c r="D435" s="317"/>
      <c r="E435" s="315"/>
    </row>
    <row r="436" spans="1:5" x14ac:dyDescent="0.3">
      <c r="A436" s="315"/>
      <c r="B436" s="316"/>
      <c r="C436" s="315"/>
      <c r="D436" s="317"/>
      <c r="E436" s="315"/>
    </row>
    <row r="437" spans="1:5" x14ac:dyDescent="0.3">
      <c r="A437" s="315"/>
      <c r="B437" s="316"/>
      <c r="C437" s="315"/>
      <c r="D437" s="317"/>
      <c r="E437" s="315"/>
    </row>
    <row r="438" spans="1:5" x14ac:dyDescent="0.3">
      <c r="A438" s="315"/>
      <c r="B438" s="316"/>
      <c r="C438" s="315"/>
      <c r="D438" s="317"/>
      <c r="E438" s="315"/>
    </row>
    <row r="439" spans="1:5" x14ac:dyDescent="0.3">
      <c r="A439" s="315"/>
      <c r="B439" s="316"/>
      <c r="C439" s="315"/>
      <c r="D439" s="317"/>
      <c r="E439" s="315"/>
    </row>
    <row r="440" spans="1:5" x14ac:dyDescent="0.3">
      <c r="A440" s="315"/>
      <c r="B440" s="316"/>
      <c r="C440" s="315"/>
      <c r="D440" s="317"/>
      <c r="E440" s="315"/>
    </row>
    <row r="441" spans="1:5" x14ac:dyDescent="0.3">
      <c r="A441" s="315"/>
      <c r="B441" s="316"/>
      <c r="C441" s="315"/>
      <c r="D441" s="317"/>
      <c r="E441" s="315"/>
    </row>
    <row r="442" spans="1:5" x14ac:dyDescent="0.3">
      <c r="A442" s="315"/>
      <c r="B442" s="316"/>
      <c r="C442" s="315"/>
      <c r="D442" s="317"/>
      <c r="E442" s="315"/>
    </row>
    <row r="443" spans="1:5" x14ac:dyDescent="0.3">
      <c r="A443" s="315"/>
      <c r="B443" s="316"/>
      <c r="C443" s="315"/>
      <c r="D443" s="317"/>
      <c r="E443" s="315"/>
    </row>
    <row r="444" spans="1:5" x14ac:dyDescent="0.3">
      <c r="A444" s="315"/>
      <c r="B444" s="316"/>
      <c r="C444" s="315"/>
      <c r="D444" s="317"/>
      <c r="E444" s="315"/>
    </row>
    <row r="445" spans="1:5" x14ac:dyDescent="0.3">
      <c r="A445" s="315"/>
      <c r="B445" s="316"/>
      <c r="C445" s="315"/>
      <c r="D445" s="317"/>
      <c r="E445" s="315"/>
    </row>
    <row r="446" spans="1:5" x14ac:dyDescent="0.3">
      <c r="A446" s="315"/>
      <c r="B446" s="316"/>
      <c r="C446" s="315"/>
      <c r="D446" s="317"/>
      <c r="E446" s="315"/>
    </row>
    <row r="447" spans="1:5" x14ac:dyDescent="0.3">
      <c r="A447" s="315"/>
      <c r="B447" s="316"/>
      <c r="C447" s="315"/>
      <c r="D447" s="317"/>
      <c r="E447" s="315"/>
    </row>
    <row r="448" spans="1:5" x14ac:dyDescent="0.3">
      <c r="A448" s="315"/>
      <c r="B448" s="316"/>
      <c r="C448" s="315"/>
      <c r="D448" s="317"/>
      <c r="E448" s="315"/>
    </row>
    <row r="449" spans="1:5" x14ac:dyDescent="0.3">
      <c r="A449" s="315"/>
      <c r="B449" s="316"/>
      <c r="C449" s="315"/>
      <c r="D449" s="317"/>
      <c r="E449" s="315"/>
    </row>
    <row r="450" spans="1:5" x14ac:dyDescent="0.3">
      <c r="A450" s="315"/>
      <c r="B450" s="316"/>
      <c r="C450" s="315"/>
      <c r="D450" s="317"/>
      <c r="E450" s="315"/>
    </row>
    <row r="451" spans="1:5" x14ac:dyDescent="0.3">
      <c r="A451" s="315"/>
      <c r="B451" s="316"/>
      <c r="C451" s="315"/>
      <c r="D451" s="317"/>
      <c r="E451" s="315"/>
    </row>
    <row r="452" spans="1:5" x14ac:dyDescent="0.3">
      <c r="A452" s="315"/>
      <c r="B452" s="316"/>
      <c r="C452" s="315"/>
      <c r="D452" s="317"/>
      <c r="E452" s="315"/>
    </row>
    <row r="453" spans="1:5" x14ac:dyDescent="0.3">
      <c r="A453" s="315"/>
      <c r="B453" s="316"/>
      <c r="C453" s="315"/>
      <c r="D453" s="317"/>
      <c r="E453" s="315"/>
    </row>
    <row r="454" spans="1:5" x14ac:dyDescent="0.3">
      <c r="A454" s="315"/>
      <c r="B454" s="316"/>
      <c r="C454" s="315"/>
      <c r="D454" s="317"/>
      <c r="E454" s="315"/>
    </row>
    <row r="455" spans="1:5" x14ac:dyDescent="0.3">
      <c r="A455" s="315"/>
      <c r="B455" s="316"/>
      <c r="C455" s="315"/>
      <c r="D455" s="317"/>
      <c r="E455" s="315"/>
    </row>
    <row r="456" spans="1:5" x14ac:dyDescent="0.3">
      <c r="A456" s="315"/>
      <c r="B456" s="316"/>
      <c r="C456" s="315"/>
      <c r="D456" s="317"/>
      <c r="E456" s="315"/>
    </row>
    <row r="457" spans="1:5" x14ac:dyDescent="0.3">
      <c r="A457" s="315"/>
      <c r="B457" s="316"/>
      <c r="C457" s="315"/>
      <c r="D457" s="317"/>
      <c r="E457" s="315"/>
    </row>
    <row r="458" spans="1:5" x14ac:dyDescent="0.3">
      <c r="A458" s="315"/>
      <c r="B458" s="316"/>
      <c r="C458" s="315"/>
      <c r="D458" s="317"/>
      <c r="E458" s="315"/>
    </row>
    <row r="459" spans="1:5" x14ac:dyDescent="0.3">
      <c r="A459" s="315"/>
      <c r="B459" s="316"/>
      <c r="C459" s="315"/>
      <c r="D459" s="317"/>
      <c r="E459" s="315"/>
    </row>
    <row r="460" spans="1:5" x14ac:dyDescent="0.3">
      <c r="A460" s="315"/>
      <c r="B460" s="316"/>
      <c r="C460" s="315"/>
      <c r="D460" s="317"/>
      <c r="E460" s="315"/>
    </row>
    <row r="461" spans="1:5" x14ac:dyDescent="0.3">
      <c r="A461" s="315"/>
      <c r="B461" s="316"/>
      <c r="C461" s="315"/>
      <c r="D461" s="317"/>
      <c r="E461" s="315"/>
    </row>
    <row r="462" spans="1:5" x14ac:dyDescent="0.3">
      <c r="A462" s="315"/>
      <c r="B462" s="316"/>
      <c r="C462" s="315"/>
      <c r="D462" s="317"/>
      <c r="E462" s="315"/>
    </row>
    <row r="463" spans="1:5" x14ac:dyDescent="0.3">
      <c r="A463" s="315"/>
      <c r="B463" s="316"/>
      <c r="C463" s="315"/>
      <c r="D463" s="317"/>
      <c r="E463" s="315"/>
    </row>
    <row r="464" spans="1:5" x14ac:dyDescent="0.3">
      <c r="A464" s="315"/>
      <c r="B464" s="316"/>
      <c r="C464" s="315"/>
      <c r="D464" s="317"/>
      <c r="E464" s="315"/>
    </row>
    <row r="465" spans="1:5" x14ac:dyDescent="0.3">
      <c r="A465" s="315"/>
      <c r="B465" s="316"/>
      <c r="C465" s="315"/>
      <c r="D465" s="317"/>
      <c r="E465" s="315"/>
    </row>
    <row r="466" spans="1:5" x14ac:dyDescent="0.3">
      <c r="A466" s="315"/>
      <c r="B466" s="316"/>
      <c r="C466" s="315"/>
      <c r="D466" s="317"/>
      <c r="E466" s="315"/>
    </row>
    <row r="467" spans="1:5" x14ac:dyDescent="0.3">
      <c r="A467" s="315"/>
      <c r="B467" s="316"/>
      <c r="C467" s="315"/>
      <c r="D467" s="317"/>
      <c r="E467" s="315"/>
    </row>
    <row r="468" spans="1:5" x14ac:dyDescent="0.3">
      <c r="A468" s="315"/>
      <c r="B468" s="316"/>
      <c r="C468" s="315"/>
      <c r="D468" s="317"/>
      <c r="E468" s="315"/>
    </row>
    <row r="469" spans="1:5" x14ac:dyDescent="0.3">
      <c r="A469" s="315"/>
      <c r="B469" s="316"/>
      <c r="C469" s="315"/>
      <c r="D469" s="317"/>
      <c r="E469" s="315"/>
    </row>
    <row r="470" spans="1:5" x14ac:dyDescent="0.3">
      <c r="A470" s="315"/>
      <c r="B470" s="316"/>
      <c r="C470" s="315"/>
      <c r="D470" s="317"/>
      <c r="E470" s="315"/>
    </row>
    <row r="471" spans="1:5" x14ac:dyDescent="0.3">
      <c r="A471" s="315"/>
      <c r="B471" s="316"/>
      <c r="C471" s="315"/>
      <c r="D471" s="317"/>
      <c r="E471" s="315"/>
    </row>
    <row r="472" spans="1:5" x14ac:dyDescent="0.3">
      <c r="A472" s="315"/>
      <c r="B472" s="316"/>
      <c r="C472" s="315"/>
      <c r="D472" s="317"/>
      <c r="E472" s="315"/>
    </row>
    <row r="473" spans="1:5" x14ac:dyDescent="0.3">
      <c r="A473" s="315"/>
      <c r="B473" s="316"/>
      <c r="C473" s="315"/>
      <c r="D473" s="317"/>
      <c r="E473" s="315"/>
    </row>
    <row r="474" spans="1:5" x14ac:dyDescent="0.3">
      <c r="A474" s="315"/>
      <c r="B474" s="316"/>
      <c r="C474" s="315"/>
      <c r="D474" s="317"/>
      <c r="E474" s="315"/>
    </row>
    <row r="475" spans="1:5" x14ac:dyDescent="0.3">
      <c r="A475" s="315"/>
      <c r="B475" s="316"/>
      <c r="C475" s="315"/>
      <c r="D475" s="317"/>
      <c r="E475" s="315"/>
    </row>
    <row r="476" spans="1:5" x14ac:dyDescent="0.3">
      <c r="A476" s="315"/>
      <c r="B476" s="316"/>
      <c r="C476" s="315"/>
      <c r="D476" s="317"/>
      <c r="E476" s="315"/>
    </row>
    <row r="477" spans="1:5" x14ac:dyDescent="0.3">
      <c r="A477" s="315"/>
      <c r="B477" s="316"/>
      <c r="C477" s="315"/>
      <c r="D477" s="317"/>
      <c r="E477" s="315"/>
    </row>
    <row r="478" spans="1:5" x14ac:dyDescent="0.3">
      <c r="A478" s="315"/>
      <c r="B478" s="316"/>
      <c r="C478" s="315"/>
      <c r="D478" s="317"/>
      <c r="E478" s="315"/>
    </row>
    <row r="479" spans="1:5" x14ac:dyDescent="0.3">
      <c r="A479" s="315"/>
      <c r="B479" s="316"/>
      <c r="C479" s="315"/>
      <c r="D479" s="317"/>
      <c r="E479" s="315"/>
    </row>
    <row r="480" spans="1:5" x14ac:dyDescent="0.3">
      <c r="A480" s="315"/>
      <c r="B480" s="316"/>
      <c r="C480" s="315"/>
      <c r="D480" s="317"/>
      <c r="E480" s="315"/>
    </row>
    <row r="481" spans="1:5" x14ac:dyDescent="0.3">
      <c r="A481" s="315"/>
      <c r="B481" s="316"/>
      <c r="C481" s="315"/>
      <c r="D481" s="317"/>
      <c r="E481" s="315"/>
    </row>
    <row r="482" spans="1:5" x14ac:dyDescent="0.3">
      <c r="A482" s="315"/>
      <c r="B482" s="316"/>
      <c r="C482" s="315"/>
      <c r="D482" s="317"/>
      <c r="E482" s="315"/>
    </row>
    <row r="483" spans="1:5" x14ac:dyDescent="0.3">
      <c r="A483" s="315"/>
      <c r="B483" s="316"/>
      <c r="C483" s="315"/>
      <c r="D483" s="317"/>
      <c r="E483" s="315"/>
    </row>
    <row r="484" spans="1:5" x14ac:dyDescent="0.3">
      <c r="A484" s="315"/>
      <c r="B484" s="316"/>
      <c r="C484" s="315"/>
      <c r="D484" s="317"/>
      <c r="E484" s="315"/>
    </row>
    <row r="485" spans="1:5" x14ac:dyDescent="0.3">
      <c r="A485" s="315"/>
      <c r="B485" s="316"/>
      <c r="C485" s="315"/>
      <c r="D485" s="317"/>
      <c r="E485" s="315"/>
    </row>
    <row r="486" spans="1:5" x14ac:dyDescent="0.3">
      <c r="A486" s="315"/>
      <c r="B486" s="316"/>
      <c r="C486" s="315"/>
      <c r="D486" s="317"/>
      <c r="E486" s="315"/>
    </row>
    <row r="487" spans="1:5" x14ac:dyDescent="0.3">
      <c r="A487" s="315"/>
      <c r="B487" s="316"/>
      <c r="C487" s="315"/>
      <c r="D487" s="317"/>
      <c r="E487" s="315"/>
    </row>
    <row r="488" spans="1:5" x14ac:dyDescent="0.3">
      <c r="A488" s="315"/>
      <c r="B488" s="316"/>
      <c r="C488" s="315"/>
      <c r="D488" s="317"/>
      <c r="E488" s="315"/>
    </row>
    <row r="489" spans="1:5" x14ac:dyDescent="0.3">
      <c r="A489" s="315"/>
      <c r="B489" s="316"/>
      <c r="C489" s="315"/>
      <c r="D489" s="317"/>
      <c r="E489" s="315"/>
    </row>
    <row r="490" spans="1:5" x14ac:dyDescent="0.3">
      <c r="A490" s="315"/>
      <c r="B490" s="316"/>
      <c r="C490" s="315"/>
      <c r="D490" s="317"/>
      <c r="E490" s="315"/>
    </row>
    <row r="491" spans="1:5" x14ac:dyDescent="0.3">
      <c r="A491" s="315"/>
      <c r="B491" s="316"/>
      <c r="C491" s="315"/>
      <c r="D491" s="317"/>
      <c r="E491" s="315"/>
    </row>
    <row r="492" spans="1:5" x14ac:dyDescent="0.3">
      <c r="A492" s="315"/>
      <c r="B492" s="316"/>
      <c r="C492" s="315"/>
      <c r="D492" s="317"/>
      <c r="E492" s="315"/>
    </row>
    <row r="493" spans="1:5" x14ac:dyDescent="0.3">
      <c r="A493" s="315"/>
      <c r="B493" s="316"/>
      <c r="C493" s="315"/>
      <c r="D493" s="317"/>
      <c r="E493" s="315"/>
    </row>
    <row r="494" spans="1:5" x14ac:dyDescent="0.3">
      <c r="A494" s="315"/>
      <c r="B494" s="316"/>
      <c r="C494" s="315"/>
      <c r="D494" s="317"/>
      <c r="E494" s="315"/>
    </row>
    <row r="495" spans="1:5" x14ac:dyDescent="0.3">
      <c r="A495" s="315"/>
      <c r="B495" s="316"/>
      <c r="C495" s="315"/>
      <c r="D495" s="317"/>
      <c r="E495" s="315"/>
    </row>
    <row r="496" spans="1:5" x14ac:dyDescent="0.3">
      <c r="A496" s="315"/>
      <c r="B496" s="316"/>
      <c r="C496" s="315"/>
      <c r="D496" s="317"/>
      <c r="E496" s="315"/>
    </row>
    <row r="497" spans="1:5" x14ac:dyDescent="0.3">
      <c r="A497" s="315"/>
      <c r="B497" s="316"/>
      <c r="C497" s="315"/>
      <c r="D497" s="317"/>
      <c r="E497" s="315"/>
    </row>
    <row r="498" spans="1:5" x14ac:dyDescent="0.3">
      <c r="A498" s="315"/>
      <c r="B498" s="316"/>
      <c r="C498" s="315"/>
      <c r="D498" s="317"/>
      <c r="E498" s="315"/>
    </row>
    <row r="499" spans="1:5" x14ac:dyDescent="0.3">
      <c r="A499" s="315"/>
      <c r="B499" s="316"/>
      <c r="C499" s="315"/>
      <c r="D499" s="317"/>
      <c r="E499" s="315"/>
    </row>
    <row r="500" spans="1:5" x14ac:dyDescent="0.3">
      <c r="A500" s="315"/>
      <c r="B500" s="316"/>
      <c r="C500" s="315"/>
      <c r="D500" s="317"/>
      <c r="E500" s="315"/>
    </row>
    <row r="501" spans="1:5" x14ac:dyDescent="0.3">
      <c r="A501" s="315"/>
      <c r="B501" s="316"/>
      <c r="C501" s="315"/>
      <c r="D501" s="317"/>
      <c r="E501" s="315"/>
    </row>
    <row r="502" spans="1:5" x14ac:dyDescent="0.3">
      <c r="A502" s="315"/>
      <c r="B502" s="316"/>
      <c r="C502" s="315"/>
      <c r="D502" s="317"/>
      <c r="E502" s="315"/>
    </row>
    <row r="503" spans="1:5" x14ac:dyDescent="0.3">
      <c r="A503" s="315"/>
      <c r="B503" s="316"/>
      <c r="C503" s="315"/>
      <c r="D503" s="317"/>
      <c r="E503" s="315"/>
    </row>
    <row r="504" spans="1:5" x14ac:dyDescent="0.3">
      <c r="A504" s="315"/>
      <c r="B504" s="316"/>
      <c r="C504" s="315"/>
      <c r="D504" s="317"/>
      <c r="E504" s="315"/>
    </row>
    <row r="505" spans="1:5" x14ac:dyDescent="0.3">
      <c r="A505" s="315"/>
      <c r="B505" s="316"/>
      <c r="C505" s="315"/>
      <c r="D505" s="317"/>
      <c r="E505" s="315"/>
    </row>
    <row r="506" spans="1:5" x14ac:dyDescent="0.3">
      <c r="A506" s="315"/>
      <c r="B506" s="316"/>
      <c r="C506" s="315"/>
      <c r="D506" s="317"/>
      <c r="E506" s="315"/>
    </row>
    <row r="507" spans="1:5" x14ac:dyDescent="0.3">
      <c r="A507" s="315"/>
      <c r="B507" s="316"/>
      <c r="C507" s="315"/>
      <c r="D507" s="317"/>
      <c r="E507" s="315"/>
    </row>
    <row r="508" spans="1:5" x14ac:dyDescent="0.3">
      <c r="A508" s="315"/>
      <c r="B508" s="316"/>
      <c r="C508" s="315"/>
      <c r="D508" s="317"/>
      <c r="E508" s="315"/>
    </row>
    <row r="509" spans="1:5" x14ac:dyDescent="0.3">
      <c r="A509" s="315"/>
      <c r="B509" s="316"/>
      <c r="C509" s="315"/>
      <c r="D509" s="317"/>
      <c r="E509" s="315"/>
    </row>
    <row r="510" spans="1:5" x14ac:dyDescent="0.3">
      <c r="A510" s="315"/>
      <c r="B510" s="316"/>
      <c r="C510" s="315"/>
      <c r="D510" s="317"/>
      <c r="E510" s="315"/>
    </row>
    <row r="511" spans="1:5" x14ac:dyDescent="0.3">
      <c r="A511" s="315"/>
      <c r="B511" s="316"/>
      <c r="C511" s="315"/>
      <c r="D511" s="317"/>
      <c r="E511" s="315"/>
    </row>
    <row r="512" spans="1:5" x14ac:dyDescent="0.3">
      <c r="A512" s="315"/>
      <c r="B512" s="316"/>
      <c r="C512" s="315"/>
      <c r="D512" s="317"/>
      <c r="E512" s="315"/>
    </row>
    <row r="513" spans="1:5" x14ac:dyDescent="0.3">
      <c r="A513" s="315"/>
      <c r="B513" s="316"/>
      <c r="C513" s="315"/>
      <c r="D513" s="317"/>
      <c r="E513" s="315"/>
    </row>
    <row r="514" spans="1:5" x14ac:dyDescent="0.3">
      <c r="A514" s="315"/>
      <c r="B514" s="316"/>
      <c r="C514" s="315"/>
      <c r="D514" s="317"/>
      <c r="E514" s="315"/>
    </row>
    <row r="515" spans="1:5" x14ac:dyDescent="0.3">
      <c r="A515" s="315"/>
      <c r="B515" s="316"/>
      <c r="C515" s="315"/>
      <c r="D515" s="317"/>
      <c r="E515" s="315"/>
    </row>
    <row r="516" spans="1:5" x14ac:dyDescent="0.3">
      <c r="A516" s="315"/>
      <c r="B516" s="316"/>
      <c r="C516" s="315"/>
      <c r="D516" s="317"/>
      <c r="E516" s="315"/>
    </row>
    <row r="517" spans="1:5" x14ac:dyDescent="0.3">
      <c r="A517" s="315"/>
      <c r="B517" s="316"/>
      <c r="C517" s="315"/>
      <c r="D517" s="317"/>
      <c r="E517" s="315"/>
    </row>
    <row r="518" spans="1:5" x14ac:dyDescent="0.3">
      <c r="A518" s="315"/>
      <c r="B518" s="316"/>
      <c r="C518" s="315"/>
      <c r="D518" s="317"/>
      <c r="E518" s="315"/>
    </row>
    <row r="519" spans="1:5" x14ac:dyDescent="0.3">
      <c r="A519" s="315"/>
      <c r="B519" s="316"/>
      <c r="C519" s="315"/>
      <c r="D519" s="317"/>
      <c r="E519" s="315"/>
    </row>
    <row r="520" spans="1:5" x14ac:dyDescent="0.3">
      <c r="A520" s="315"/>
      <c r="B520" s="316"/>
      <c r="C520" s="315"/>
      <c r="D520" s="317"/>
      <c r="E520" s="315"/>
    </row>
    <row r="521" spans="1:5" x14ac:dyDescent="0.3">
      <c r="A521" s="315"/>
      <c r="B521" s="316"/>
      <c r="C521" s="315"/>
      <c r="D521" s="317"/>
      <c r="E521" s="315"/>
    </row>
    <row r="522" spans="1:5" x14ac:dyDescent="0.3">
      <c r="A522" s="315"/>
      <c r="B522" s="316"/>
      <c r="C522" s="315"/>
      <c r="D522" s="317"/>
      <c r="E522" s="315"/>
    </row>
    <row r="523" spans="1:5" x14ac:dyDescent="0.3">
      <c r="A523" s="315"/>
      <c r="B523" s="316"/>
      <c r="C523" s="315"/>
      <c r="D523" s="317"/>
      <c r="E523" s="315"/>
    </row>
    <row r="524" spans="1:5" x14ac:dyDescent="0.3">
      <c r="A524" s="315"/>
      <c r="B524" s="316"/>
      <c r="C524" s="315"/>
      <c r="D524" s="317"/>
      <c r="E524" s="315"/>
    </row>
    <row r="525" spans="1:5" x14ac:dyDescent="0.3">
      <c r="A525" s="315"/>
      <c r="B525" s="316"/>
      <c r="C525" s="315"/>
      <c r="D525" s="317"/>
      <c r="E525" s="315"/>
    </row>
    <row r="526" spans="1:5" x14ac:dyDescent="0.3">
      <c r="A526" s="315"/>
      <c r="B526" s="316"/>
      <c r="C526" s="315"/>
      <c r="D526" s="317"/>
      <c r="E526" s="315"/>
    </row>
    <row r="527" spans="1:5" x14ac:dyDescent="0.3">
      <c r="A527" s="315"/>
      <c r="B527" s="316"/>
      <c r="C527" s="315"/>
      <c r="D527" s="317"/>
      <c r="E527" s="315"/>
    </row>
    <row r="528" spans="1:5" x14ac:dyDescent="0.3">
      <c r="A528" s="315"/>
      <c r="B528" s="316"/>
      <c r="C528" s="315"/>
      <c r="D528" s="317"/>
      <c r="E528" s="315"/>
    </row>
    <row r="529" spans="1:5" x14ac:dyDescent="0.3">
      <c r="A529" s="315"/>
      <c r="B529" s="316"/>
      <c r="C529" s="315"/>
      <c r="D529" s="317"/>
      <c r="E529" s="315"/>
    </row>
    <row r="530" spans="1:5" x14ac:dyDescent="0.3">
      <c r="A530" s="315"/>
      <c r="B530" s="316"/>
      <c r="C530" s="315"/>
      <c r="D530" s="317"/>
      <c r="E530" s="315"/>
    </row>
    <row r="531" spans="1:5" x14ac:dyDescent="0.3">
      <c r="A531" s="315"/>
      <c r="B531" s="316"/>
      <c r="C531" s="315"/>
      <c r="D531" s="317"/>
      <c r="E531" s="315"/>
    </row>
    <row r="532" spans="1:5" x14ac:dyDescent="0.3">
      <c r="A532" s="315"/>
      <c r="B532" s="316"/>
      <c r="C532" s="315"/>
      <c r="D532" s="317"/>
      <c r="E532" s="315"/>
    </row>
    <row r="533" spans="1:5" x14ac:dyDescent="0.3">
      <c r="A533" s="315"/>
      <c r="B533" s="316"/>
      <c r="C533" s="315"/>
      <c r="D533" s="317"/>
      <c r="E533" s="315"/>
    </row>
    <row r="534" spans="1:5" x14ac:dyDescent="0.3">
      <c r="A534" s="315"/>
      <c r="B534" s="316"/>
      <c r="C534" s="315"/>
      <c r="D534" s="317"/>
      <c r="E534" s="315"/>
    </row>
    <row r="535" spans="1:5" x14ac:dyDescent="0.3">
      <c r="A535" s="315"/>
      <c r="B535" s="316"/>
      <c r="C535" s="315"/>
      <c r="D535" s="317"/>
      <c r="E535" s="315"/>
    </row>
    <row r="536" spans="1:5" x14ac:dyDescent="0.3">
      <c r="A536" s="315"/>
      <c r="B536" s="316"/>
      <c r="C536" s="315"/>
      <c r="D536" s="317"/>
      <c r="E536" s="315"/>
    </row>
    <row r="537" spans="1:5" x14ac:dyDescent="0.3">
      <c r="A537" s="315"/>
      <c r="B537" s="316"/>
      <c r="C537" s="315"/>
      <c r="D537" s="317"/>
      <c r="E537" s="315"/>
    </row>
    <row r="538" spans="1:5" x14ac:dyDescent="0.3">
      <c r="A538" s="315"/>
      <c r="B538" s="316"/>
      <c r="C538" s="315"/>
      <c r="D538" s="317"/>
      <c r="E538" s="315"/>
    </row>
    <row r="539" spans="1:5" x14ac:dyDescent="0.3">
      <c r="A539" s="315"/>
      <c r="B539" s="316"/>
      <c r="C539" s="315"/>
      <c r="D539" s="317"/>
      <c r="E539" s="315"/>
    </row>
    <row r="540" spans="1:5" x14ac:dyDescent="0.3">
      <c r="A540" s="315"/>
      <c r="B540" s="316"/>
      <c r="C540" s="315"/>
      <c r="D540" s="317"/>
      <c r="E540" s="315"/>
    </row>
    <row r="541" spans="1:5" x14ac:dyDescent="0.3">
      <c r="A541" s="315"/>
      <c r="B541" s="316"/>
      <c r="C541" s="315"/>
      <c r="D541" s="317"/>
      <c r="E541" s="315"/>
    </row>
    <row r="542" spans="1:5" x14ac:dyDescent="0.3">
      <c r="A542" s="315"/>
      <c r="B542" s="316"/>
      <c r="C542" s="315"/>
      <c r="D542" s="317"/>
      <c r="E542" s="315"/>
    </row>
    <row r="543" spans="1:5" x14ac:dyDescent="0.3">
      <c r="A543" s="315"/>
      <c r="B543" s="316"/>
      <c r="C543" s="315"/>
      <c r="D543" s="317"/>
      <c r="E543" s="315"/>
    </row>
    <row r="544" spans="1:5" x14ac:dyDescent="0.3">
      <c r="A544" s="315"/>
      <c r="B544" s="316"/>
      <c r="C544" s="315"/>
      <c r="D544" s="317"/>
      <c r="E544" s="315"/>
    </row>
    <row r="545" spans="1:5" x14ac:dyDescent="0.3">
      <c r="A545" s="315"/>
      <c r="B545" s="316"/>
      <c r="C545" s="315"/>
      <c r="D545" s="317"/>
      <c r="E545" s="315"/>
    </row>
    <row r="546" spans="1:5" x14ac:dyDescent="0.3">
      <c r="A546" s="315"/>
      <c r="B546" s="316"/>
      <c r="C546" s="315"/>
      <c r="D546" s="317"/>
      <c r="E546" s="315"/>
    </row>
    <row r="547" spans="1:5" x14ac:dyDescent="0.3">
      <c r="A547" s="315"/>
      <c r="B547" s="316"/>
      <c r="C547" s="315"/>
      <c r="D547" s="317"/>
      <c r="E547" s="315"/>
    </row>
    <row r="548" spans="1:5" x14ac:dyDescent="0.3">
      <c r="A548" s="315"/>
      <c r="B548" s="316"/>
      <c r="C548" s="315"/>
      <c r="D548" s="317"/>
      <c r="E548" s="315"/>
    </row>
    <row r="549" spans="1:5" x14ac:dyDescent="0.3">
      <c r="A549" s="315"/>
      <c r="B549" s="316"/>
      <c r="C549" s="315"/>
      <c r="D549" s="317"/>
      <c r="E549" s="315"/>
    </row>
    <row r="550" spans="1:5" x14ac:dyDescent="0.3">
      <c r="A550" s="315"/>
      <c r="B550" s="316"/>
      <c r="C550" s="315"/>
      <c r="D550" s="317"/>
      <c r="E550" s="315"/>
    </row>
    <row r="551" spans="1:5" x14ac:dyDescent="0.3">
      <c r="A551" s="315"/>
      <c r="B551" s="316"/>
      <c r="C551" s="315"/>
      <c r="D551" s="317"/>
      <c r="E551" s="315"/>
    </row>
    <row r="552" spans="1:5" x14ac:dyDescent="0.3">
      <c r="A552" s="315"/>
      <c r="B552" s="316"/>
      <c r="C552" s="315"/>
      <c r="D552" s="317"/>
      <c r="E552" s="315"/>
    </row>
    <row r="553" spans="1:5" x14ac:dyDescent="0.3">
      <c r="A553" s="315"/>
      <c r="B553" s="316"/>
      <c r="C553" s="315"/>
      <c r="D553" s="317"/>
      <c r="E553" s="315"/>
    </row>
    <row r="554" spans="1:5" x14ac:dyDescent="0.3">
      <c r="A554" s="315"/>
      <c r="B554" s="316"/>
      <c r="C554" s="315"/>
      <c r="D554" s="317"/>
      <c r="E554" s="315"/>
    </row>
    <row r="555" spans="1:5" x14ac:dyDescent="0.3">
      <c r="A555" s="315"/>
      <c r="B555" s="316"/>
      <c r="C555" s="315"/>
      <c r="D555" s="317"/>
      <c r="E555" s="315"/>
    </row>
    <row r="556" spans="1:5" x14ac:dyDescent="0.3">
      <c r="A556" s="315"/>
      <c r="B556" s="316"/>
      <c r="C556" s="315"/>
      <c r="D556" s="317"/>
      <c r="E556" s="315"/>
    </row>
    <row r="557" spans="1:5" x14ac:dyDescent="0.3">
      <c r="A557" s="315"/>
      <c r="B557" s="316"/>
      <c r="C557" s="315"/>
      <c r="D557" s="317"/>
      <c r="E557" s="315"/>
    </row>
    <row r="558" spans="1:5" x14ac:dyDescent="0.3">
      <c r="A558" s="315"/>
      <c r="B558" s="316"/>
      <c r="C558" s="315"/>
      <c r="D558" s="317"/>
      <c r="E558" s="315"/>
    </row>
    <row r="559" spans="1:5" x14ac:dyDescent="0.3">
      <c r="A559" s="315"/>
      <c r="B559" s="316"/>
      <c r="C559" s="315"/>
      <c r="D559" s="317"/>
      <c r="E559" s="315"/>
    </row>
    <row r="560" spans="1:5" x14ac:dyDescent="0.3">
      <c r="A560" s="315"/>
      <c r="B560" s="316"/>
      <c r="C560" s="315"/>
      <c r="D560" s="317"/>
      <c r="E560" s="315"/>
    </row>
    <row r="561" spans="1:5" x14ac:dyDescent="0.3">
      <c r="A561" s="315"/>
      <c r="B561" s="316"/>
      <c r="C561" s="315"/>
      <c r="D561" s="317"/>
      <c r="E561" s="315"/>
    </row>
    <row r="562" spans="1:5" x14ac:dyDescent="0.3">
      <c r="A562" s="315"/>
      <c r="B562" s="316"/>
      <c r="C562" s="315"/>
      <c r="D562" s="317"/>
      <c r="E562" s="315"/>
    </row>
    <row r="563" spans="1:5" x14ac:dyDescent="0.3">
      <c r="A563" s="315"/>
      <c r="B563" s="316"/>
      <c r="C563" s="315"/>
      <c r="D563" s="317"/>
      <c r="E563" s="315"/>
    </row>
    <row r="564" spans="1:5" x14ac:dyDescent="0.3">
      <c r="A564" s="315"/>
      <c r="B564" s="316"/>
      <c r="C564" s="315"/>
      <c r="D564" s="317"/>
      <c r="E564" s="315"/>
    </row>
    <row r="565" spans="1:5" x14ac:dyDescent="0.3">
      <c r="A565" s="315"/>
      <c r="B565" s="316"/>
      <c r="C565" s="315"/>
      <c r="D565" s="317"/>
      <c r="E565" s="315"/>
    </row>
    <row r="566" spans="1:5" x14ac:dyDescent="0.3">
      <c r="A566" s="315"/>
      <c r="B566" s="316"/>
      <c r="C566" s="315"/>
      <c r="D566" s="317"/>
      <c r="E566" s="315"/>
    </row>
    <row r="567" spans="1:5" x14ac:dyDescent="0.3">
      <c r="A567" s="315"/>
      <c r="B567" s="316"/>
      <c r="C567" s="315"/>
      <c r="D567" s="317"/>
      <c r="E567" s="315"/>
    </row>
    <row r="568" spans="1:5" x14ac:dyDescent="0.3">
      <c r="A568" s="315"/>
      <c r="B568" s="316"/>
      <c r="C568" s="315"/>
      <c r="D568" s="317"/>
      <c r="E568" s="315"/>
    </row>
    <row r="569" spans="1:5" x14ac:dyDescent="0.3">
      <c r="A569" s="315"/>
      <c r="B569" s="316"/>
      <c r="C569" s="315"/>
      <c r="D569" s="317"/>
      <c r="E569" s="315"/>
    </row>
    <row r="570" spans="1:5" x14ac:dyDescent="0.3">
      <c r="A570" s="315"/>
      <c r="B570" s="316"/>
      <c r="C570" s="315"/>
      <c r="D570" s="317"/>
      <c r="E570" s="315"/>
    </row>
    <row r="571" spans="1:5" x14ac:dyDescent="0.3">
      <c r="A571" s="315"/>
      <c r="B571" s="316"/>
      <c r="C571" s="315"/>
      <c r="D571" s="317"/>
      <c r="E571" s="315"/>
    </row>
    <row r="572" spans="1:5" x14ac:dyDescent="0.3">
      <c r="A572" s="315"/>
      <c r="B572" s="316"/>
      <c r="C572" s="315"/>
      <c r="D572" s="317"/>
      <c r="E572" s="315"/>
    </row>
    <row r="573" spans="1:5" x14ac:dyDescent="0.3">
      <c r="A573" s="315"/>
      <c r="B573" s="316"/>
      <c r="C573" s="315"/>
      <c r="D573" s="317"/>
      <c r="E573" s="315"/>
    </row>
    <row r="574" spans="1:5" x14ac:dyDescent="0.3">
      <c r="A574" s="315"/>
      <c r="B574" s="316"/>
      <c r="C574" s="315"/>
      <c r="D574" s="317"/>
      <c r="E574" s="315"/>
    </row>
    <row r="575" spans="1:5" x14ac:dyDescent="0.3">
      <c r="A575" s="315"/>
      <c r="B575" s="316"/>
      <c r="C575" s="315"/>
      <c r="D575" s="317"/>
      <c r="E575" s="315"/>
    </row>
    <row r="576" spans="1:5" x14ac:dyDescent="0.3">
      <c r="A576" s="315"/>
      <c r="B576" s="316"/>
      <c r="C576" s="315"/>
      <c r="D576" s="317"/>
      <c r="E576" s="315"/>
    </row>
    <row r="577" spans="1:5" x14ac:dyDescent="0.3">
      <c r="A577" s="315"/>
      <c r="B577" s="316"/>
      <c r="C577" s="315"/>
      <c r="D577" s="317"/>
      <c r="E577" s="315"/>
    </row>
    <row r="578" spans="1:5" x14ac:dyDescent="0.3">
      <c r="A578" s="315"/>
      <c r="B578" s="316"/>
      <c r="C578" s="315"/>
      <c r="D578" s="317"/>
      <c r="E578" s="315"/>
    </row>
    <row r="579" spans="1:5" x14ac:dyDescent="0.3">
      <c r="A579" s="315"/>
      <c r="B579" s="316"/>
      <c r="C579" s="315"/>
      <c r="D579" s="317"/>
      <c r="E579" s="315"/>
    </row>
    <row r="580" spans="1:5" x14ac:dyDescent="0.3">
      <c r="A580" s="315"/>
      <c r="B580" s="316"/>
      <c r="C580" s="315"/>
      <c r="D580" s="317"/>
      <c r="E580" s="315"/>
    </row>
    <row r="581" spans="1:5" x14ac:dyDescent="0.3">
      <c r="A581" s="315"/>
      <c r="B581" s="316"/>
      <c r="C581" s="315"/>
      <c r="D581" s="317"/>
      <c r="E581" s="315"/>
    </row>
    <row r="582" spans="1:5" x14ac:dyDescent="0.3">
      <c r="A582" s="315"/>
      <c r="B582" s="316"/>
      <c r="C582" s="315"/>
      <c r="D582" s="317"/>
      <c r="E582" s="315"/>
    </row>
    <row r="583" spans="1:5" x14ac:dyDescent="0.3">
      <c r="A583" s="315"/>
      <c r="B583" s="316"/>
      <c r="C583" s="315"/>
      <c r="D583" s="317"/>
      <c r="E583" s="315"/>
    </row>
    <row r="584" spans="1:5" x14ac:dyDescent="0.3">
      <c r="A584" s="315"/>
      <c r="B584" s="316"/>
      <c r="C584" s="315"/>
      <c r="D584" s="317"/>
      <c r="E584" s="315"/>
    </row>
    <row r="585" spans="1:5" x14ac:dyDescent="0.3">
      <c r="A585" s="315"/>
      <c r="B585" s="316"/>
      <c r="C585" s="315"/>
      <c r="D585" s="317"/>
      <c r="E585" s="315"/>
    </row>
    <row r="586" spans="1:5" x14ac:dyDescent="0.3">
      <c r="A586" s="315"/>
      <c r="B586" s="316"/>
      <c r="C586" s="315"/>
      <c r="D586" s="317"/>
      <c r="E586" s="315"/>
    </row>
    <row r="587" spans="1:5" x14ac:dyDescent="0.3">
      <c r="A587" s="315"/>
      <c r="B587" s="316"/>
      <c r="C587" s="315"/>
      <c r="D587" s="317"/>
      <c r="E587" s="315"/>
    </row>
    <row r="588" spans="1:5" x14ac:dyDescent="0.3">
      <c r="A588" s="315"/>
      <c r="B588" s="316"/>
      <c r="C588" s="315"/>
      <c r="D588" s="317"/>
      <c r="E588" s="315"/>
    </row>
    <row r="589" spans="1:5" x14ac:dyDescent="0.3">
      <c r="A589" s="315"/>
      <c r="B589" s="316"/>
      <c r="C589" s="315"/>
      <c r="D589" s="317"/>
      <c r="E589" s="315"/>
    </row>
    <row r="590" spans="1:5" x14ac:dyDescent="0.3">
      <c r="A590" s="315"/>
      <c r="B590" s="316"/>
      <c r="C590" s="315"/>
      <c r="D590" s="317"/>
      <c r="E590" s="315"/>
    </row>
    <row r="591" spans="1:5" x14ac:dyDescent="0.3">
      <c r="A591" s="315"/>
      <c r="B591" s="316"/>
      <c r="C591" s="315"/>
      <c r="D591" s="317"/>
      <c r="E591" s="315"/>
    </row>
    <row r="592" spans="1:5" x14ac:dyDescent="0.3">
      <c r="A592" s="315"/>
      <c r="B592" s="316"/>
      <c r="C592" s="315"/>
      <c r="D592" s="317"/>
      <c r="E592" s="315"/>
    </row>
    <row r="593" spans="1:5" x14ac:dyDescent="0.3">
      <c r="A593" s="315"/>
      <c r="B593" s="316"/>
      <c r="C593" s="315"/>
      <c r="D593" s="317"/>
      <c r="E593" s="315"/>
    </row>
    <row r="594" spans="1:5" x14ac:dyDescent="0.3">
      <c r="A594" s="315"/>
      <c r="B594" s="316"/>
      <c r="C594" s="315"/>
      <c r="D594" s="317"/>
      <c r="E594" s="315"/>
    </row>
    <row r="595" spans="1:5" x14ac:dyDescent="0.3">
      <c r="A595" s="315"/>
      <c r="B595" s="316"/>
      <c r="C595" s="315"/>
      <c r="D595" s="317"/>
      <c r="E595" s="315"/>
    </row>
    <row r="596" spans="1:5" x14ac:dyDescent="0.3">
      <c r="A596" s="315"/>
      <c r="B596" s="316"/>
      <c r="C596" s="315"/>
      <c r="D596" s="317"/>
      <c r="E596" s="315"/>
    </row>
    <row r="597" spans="1:5" x14ac:dyDescent="0.3">
      <c r="A597" s="315"/>
      <c r="B597" s="316"/>
      <c r="C597" s="315"/>
      <c r="D597" s="317"/>
      <c r="E597" s="315"/>
    </row>
    <row r="598" spans="1:5" x14ac:dyDescent="0.3">
      <c r="A598" s="315"/>
      <c r="B598" s="316"/>
      <c r="C598" s="315"/>
      <c r="D598" s="317"/>
      <c r="E598" s="315"/>
    </row>
    <row r="599" spans="1:5" x14ac:dyDescent="0.3">
      <c r="A599" s="315"/>
      <c r="B599" s="316"/>
      <c r="C599" s="315"/>
      <c r="D599" s="317"/>
      <c r="E599" s="315"/>
    </row>
    <row r="600" spans="1:5" x14ac:dyDescent="0.3">
      <c r="A600" s="315"/>
      <c r="B600" s="316"/>
      <c r="C600" s="315"/>
      <c r="D600" s="317"/>
      <c r="E600" s="315"/>
    </row>
    <row r="601" spans="1:5" x14ac:dyDescent="0.3">
      <c r="A601" s="315"/>
      <c r="B601" s="316"/>
      <c r="C601" s="315"/>
      <c r="D601" s="317"/>
      <c r="E601" s="315"/>
    </row>
    <row r="602" spans="1:5" x14ac:dyDescent="0.3">
      <c r="A602" s="315"/>
      <c r="B602" s="316"/>
      <c r="C602" s="315"/>
      <c r="D602" s="317"/>
      <c r="E602" s="315"/>
    </row>
    <row r="603" spans="1:5" x14ac:dyDescent="0.3">
      <c r="A603" s="315"/>
      <c r="B603" s="316"/>
      <c r="C603" s="315"/>
      <c r="D603" s="317"/>
      <c r="E603" s="315"/>
    </row>
    <row r="604" spans="1:5" x14ac:dyDescent="0.3">
      <c r="A604" s="315"/>
      <c r="B604" s="316"/>
      <c r="C604" s="315"/>
      <c r="D604" s="317"/>
      <c r="E604" s="315"/>
    </row>
    <row r="605" spans="1:5" x14ac:dyDescent="0.3">
      <c r="A605" s="315"/>
      <c r="B605" s="316"/>
      <c r="C605" s="315"/>
      <c r="D605" s="317"/>
      <c r="E605" s="315"/>
    </row>
    <row r="606" spans="1:5" x14ac:dyDescent="0.3">
      <c r="A606" s="315"/>
      <c r="B606" s="316"/>
      <c r="C606" s="315"/>
      <c r="D606" s="317"/>
      <c r="E606" s="315"/>
    </row>
    <row r="607" spans="1:5" x14ac:dyDescent="0.3">
      <c r="A607" s="315"/>
      <c r="B607" s="316"/>
      <c r="C607" s="315"/>
      <c r="D607" s="317"/>
      <c r="E607" s="315"/>
    </row>
    <row r="608" spans="1:5" x14ac:dyDescent="0.3">
      <c r="A608" s="315"/>
      <c r="B608" s="316"/>
      <c r="C608" s="315"/>
      <c r="D608" s="317"/>
      <c r="E608" s="315"/>
    </row>
    <row r="609" spans="1:5" x14ac:dyDescent="0.3">
      <c r="A609" s="315"/>
      <c r="B609" s="316"/>
      <c r="C609" s="315"/>
      <c r="D609" s="317"/>
      <c r="E609" s="315"/>
    </row>
    <row r="610" spans="1:5" x14ac:dyDescent="0.3">
      <c r="A610" s="315"/>
      <c r="B610" s="316"/>
      <c r="C610" s="315"/>
      <c r="D610" s="317"/>
      <c r="E610" s="315"/>
    </row>
    <row r="611" spans="1:5" x14ac:dyDescent="0.3">
      <c r="A611" s="315"/>
      <c r="B611" s="316"/>
      <c r="C611" s="315"/>
      <c r="D611" s="317"/>
      <c r="E611" s="315"/>
    </row>
    <row r="612" spans="1:5" x14ac:dyDescent="0.3">
      <c r="A612" s="315"/>
      <c r="B612" s="316"/>
      <c r="C612" s="315"/>
      <c r="D612" s="317"/>
      <c r="E612" s="315"/>
    </row>
    <row r="613" spans="1:5" x14ac:dyDescent="0.3">
      <c r="A613" s="315"/>
      <c r="B613" s="316"/>
      <c r="C613" s="315"/>
      <c r="D613" s="317"/>
      <c r="E613" s="315"/>
    </row>
    <row r="614" spans="1:5" x14ac:dyDescent="0.3">
      <c r="A614" s="315"/>
      <c r="B614" s="316"/>
      <c r="C614" s="315"/>
      <c r="D614" s="317"/>
      <c r="E614" s="315"/>
    </row>
    <row r="615" spans="1:5" x14ac:dyDescent="0.3">
      <c r="A615" s="315"/>
      <c r="B615" s="316"/>
      <c r="C615" s="315"/>
      <c r="D615" s="317"/>
      <c r="E615" s="315"/>
    </row>
    <row r="616" spans="1:5" x14ac:dyDescent="0.3">
      <c r="A616" s="315"/>
      <c r="B616" s="316"/>
      <c r="C616" s="315"/>
      <c r="D616" s="317"/>
      <c r="E616" s="315"/>
    </row>
    <row r="617" spans="1:5" x14ac:dyDescent="0.3">
      <c r="A617" s="315"/>
      <c r="B617" s="316"/>
      <c r="C617" s="315"/>
      <c r="D617" s="317"/>
      <c r="E617" s="315"/>
    </row>
    <row r="618" spans="1:5" x14ac:dyDescent="0.3">
      <c r="A618" s="315"/>
      <c r="B618" s="316"/>
      <c r="C618" s="315"/>
      <c r="D618" s="317"/>
      <c r="E618" s="315"/>
    </row>
    <row r="619" spans="1:5" x14ac:dyDescent="0.3">
      <c r="A619" s="315"/>
      <c r="B619" s="316"/>
      <c r="C619" s="315"/>
      <c r="D619" s="317"/>
      <c r="E619" s="315"/>
    </row>
    <row r="620" spans="1:5" x14ac:dyDescent="0.3">
      <c r="A620" s="315"/>
      <c r="B620" s="316"/>
      <c r="C620" s="315"/>
      <c r="D620" s="317"/>
      <c r="E620" s="315"/>
    </row>
    <row r="621" spans="1:5" x14ac:dyDescent="0.3">
      <c r="A621" s="315"/>
      <c r="B621" s="316"/>
      <c r="C621" s="315"/>
      <c r="D621" s="317"/>
      <c r="E621" s="315"/>
    </row>
    <row r="622" spans="1:5" x14ac:dyDescent="0.3">
      <c r="A622" s="315"/>
      <c r="B622" s="316"/>
      <c r="C622" s="315"/>
      <c r="D622" s="317"/>
      <c r="E622" s="315"/>
    </row>
    <row r="623" spans="1:5" x14ac:dyDescent="0.3">
      <c r="A623" s="315"/>
      <c r="B623" s="316"/>
      <c r="C623" s="315"/>
      <c r="D623" s="317"/>
      <c r="E623" s="315"/>
    </row>
    <row r="624" spans="1:5" x14ac:dyDescent="0.3">
      <c r="A624" s="315"/>
      <c r="B624" s="316"/>
      <c r="C624" s="315"/>
      <c r="D624" s="317"/>
      <c r="E624" s="315"/>
    </row>
    <row r="625" spans="1:5" x14ac:dyDescent="0.3">
      <c r="A625" s="315"/>
      <c r="B625" s="316"/>
      <c r="C625" s="315"/>
      <c r="D625" s="317"/>
      <c r="E625" s="315"/>
    </row>
    <row r="626" spans="1:5" x14ac:dyDescent="0.3">
      <c r="A626" s="315"/>
      <c r="B626" s="316"/>
      <c r="C626" s="315"/>
      <c r="D626" s="317"/>
      <c r="E626" s="315"/>
    </row>
    <row r="627" spans="1:5" x14ac:dyDescent="0.3">
      <c r="A627" s="315"/>
      <c r="B627" s="316"/>
      <c r="C627" s="315"/>
      <c r="D627" s="317"/>
      <c r="E627" s="315"/>
    </row>
    <row r="628" spans="1:5" x14ac:dyDescent="0.3">
      <c r="A628" s="315"/>
      <c r="B628" s="316"/>
      <c r="C628" s="315"/>
      <c r="D628" s="317"/>
      <c r="E628" s="315"/>
    </row>
    <row r="629" spans="1:5" x14ac:dyDescent="0.3">
      <c r="A629" s="315"/>
      <c r="B629" s="316"/>
      <c r="C629" s="315"/>
      <c r="D629" s="317"/>
      <c r="E629" s="315"/>
    </row>
    <row r="630" spans="1:5" x14ac:dyDescent="0.3">
      <c r="A630" s="315"/>
      <c r="B630" s="316"/>
      <c r="C630" s="315"/>
      <c r="D630" s="317"/>
      <c r="E630" s="315"/>
    </row>
    <row r="631" spans="1:5" x14ac:dyDescent="0.3">
      <c r="A631" s="315"/>
      <c r="B631" s="316"/>
      <c r="C631" s="315"/>
      <c r="D631" s="317"/>
      <c r="E631" s="315"/>
    </row>
    <row r="632" spans="1:5" x14ac:dyDescent="0.3">
      <c r="A632" s="315"/>
      <c r="B632" s="316"/>
      <c r="C632" s="315"/>
      <c r="D632" s="317"/>
      <c r="E632" s="315"/>
    </row>
    <row r="633" spans="1:5" x14ac:dyDescent="0.3">
      <c r="A633" s="315"/>
      <c r="B633" s="316"/>
      <c r="C633" s="315"/>
      <c r="D633" s="317"/>
      <c r="E633" s="315"/>
    </row>
    <row r="634" spans="1:5" x14ac:dyDescent="0.3">
      <c r="A634" s="315"/>
      <c r="B634" s="316"/>
      <c r="C634" s="315"/>
      <c r="D634" s="317"/>
      <c r="E634" s="315"/>
    </row>
    <row r="635" spans="1:5" x14ac:dyDescent="0.3">
      <c r="A635" s="315"/>
      <c r="B635" s="316"/>
      <c r="C635" s="315"/>
      <c r="D635" s="317"/>
      <c r="E635" s="315"/>
    </row>
    <row r="636" spans="1:5" x14ac:dyDescent="0.3">
      <c r="A636" s="315"/>
      <c r="B636" s="316"/>
      <c r="C636" s="315"/>
      <c r="D636" s="317"/>
      <c r="E636" s="315"/>
    </row>
    <row r="637" spans="1:5" x14ac:dyDescent="0.3">
      <c r="A637" s="315"/>
      <c r="B637" s="316"/>
      <c r="C637" s="315"/>
      <c r="D637" s="317"/>
      <c r="E637" s="315"/>
    </row>
    <row r="638" spans="1:5" x14ac:dyDescent="0.3">
      <c r="A638" s="315"/>
      <c r="B638" s="316"/>
      <c r="C638" s="315"/>
      <c r="D638" s="317"/>
      <c r="E638" s="315"/>
    </row>
    <row r="639" spans="1:5" x14ac:dyDescent="0.3">
      <c r="A639" s="315"/>
      <c r="B639" s="316"/>
      <c r="C639" s="315"/>
      <c r="D639" s="317"/>
      <c r="E639" s="315"/>
    </row>
    <row r="640" spans="1:5" x14ac:dyDescent="0.3">
      <c r="A640" s="315"/>
      <c r="B640" s="316"/>
      <c r="C640" s="315"/>
      <c r="D640" s="317"/>
      <c r="E640" s="315"/>
    </row>
    <row r="641" spans="1:5" x14ac:dyDescent="0.3">
      <c r="A641" s="315"/>
      <c r="B641" s="316"/>
      <c r="C641" s="315"/>
      <c r="D641" s="317"/>
      <c r="E641" s="315"/>
    </row>
    <row r="642" spans="1:5" x14ac:dyDescent="0.3">
      <c r="A642" s="315"/>
      <c r="B642" s="316"/>
      <c r="C642" s="315"/>
      <c r="D642" s="317"/>
      <c r="E642" s="315"/>
    </row>
    <row r="643" spans="1:5" x14ac:dyDescent="0.3">
      <c r="A643" s="315"/>
      <c r="B643" s="316"/>
      <c r="C643" s="315"/>
      <c r="D643" s="317"/>
      <c r="E643" s="315"/>
    </row>
    <row r="644" spans="1:5" x14ac:dyDescent="0.3">
      <c r="A644" s="315"/>
      <c r="B644" s="316"/>
      <c r="C644" s="315"/>
      <c r="D644" s="317"/>
      <c r="E644" s="315"/>
    </row>
    <row r="645" spans="1:5" x14ac:dyDescent="0.3">
      <c r="A645" s="315"/>
      <c r="B645" s="316"/>
      <c r="C645" s="315"/>
      <c r="D645" s="317"/>
      <c r="E645" s="315"/>
    </row>
    <row r="646" spans="1:5" x14ac:dyDescent="0.3">
      <c r="A646" s="315"/>
      <c r="B646" s="316"/>
      <c r="C646" s="315"/>
      <c r="D646" s="317"/>
      <c r="E646" s="315"/>
    </row>
    <row r="647" spans="1:5" x14ac:dyDescent="0.3">
      <c r="A647" s="315"/>
      <c r="B647" s="316"/>
      <c r="C647" s="315"/>
      <c r="D647" s="317"/>
      <c r="E647" s="315"/>
    </row>
    <row r="648" spans="1:5" x14ac:dyDescent="0.3">
      <c r="A648" s="315"/>
      <c r="B648" s="316"/>
      <c r="C648" s="315"/>
      <c r="D648" s="317"/>
      <c r="E648" s="315"/>
    </row>
    <row r="649" spans="1:5" x14ac:dyDescent="0.3">
      <c r="A649" s="315"/>
      <c r="B649" s="316"/>
      <c r="C649" s="315"/>
      <c r="D649" s="317"/>
      <c r="E649" s="315"/>
    </row>
    <row r="650" spans="1:5" x14ac:dyDescent="0.3">
      <c r="A650" s="315"/>
      <c r="B650" s="316"/>
      <c r="C650" s="315"/>
      <c r="D650" s="317"/>
      <c r="E650" s="315"/>
    </row>
    <row r="651" spans="1:5" x14ac:dyDescent="0.3">
      <c r="A651" s="315"/>
      <c r="B651" s="316"/>
      <c r="C651" s="315"/>
      <c r="D651" s="317"/>
      <c r="E651" s="315"/>
    </row>
    <row r="652" spans="1:5" x14ac:dyDescent="0.3">
      <c r="A652" s="315"/>
      <c r="B652" s="316"/>
      <c r="C652" s="315"/>
      <c r="D652" s="317"/>
      <c r="E652" s="315"/>
    </row>
    <row r="653" spans="1:5" x14ac:dyDescent="0.3">
      <c r="A653" s="315"/>
      <c r="B653" s="316"/>
      <c r="C653" s="315"/>
      <c r="D653" s="317"/>
      <c r="E653" s="315"/>
    </row>
    <row r="654" spans="1:5" x14ac:dyDescent="0.3">
      <c r="A654" s="315"/>
      <c r="B654" s="316"/>
      <c r="C654" s="315"/>
      <c r="D654" s="317"/>
      <c r="E654" s="315"/>
    </row>
    <row r="655" spans="1:5" x14ac:dyDescent="0.3">
      <c r="A655" s="315"/>
      <c r="B655" s="316"/>
      <c r="C655" s="315"/>
      <c r="D655" s="317"/>
      <c r="E655" s="315"/>
    </row>
    <row r="656" spans="1:5" x14ac:dyDescent="0.3">
      <c r="A656" s="315"/>
      <c r="B656" s="316"/>
      <c r="C656" s="315"/>
      <c r="D656" s="317"/>
      <c r="E656" s="315"/>
    </row>
    <row r="657" spans="1:5" x14ac:dyDescent="0.3">
      <c r="A657" s="315"/>
      <c r="B657" s="316"/>
      <c r="C657" s="315"/>
      <c r="D657" s="317"/>
      <c r="E657" s="315"/>
    </row>
    <row r="658" spans="1:5" x14ac:dyDescent="0.3">
      <c r="A658" s="315"/>
      <c r="B658" s="316"/>
      <c r="C658" s="315"/>
      <c r="D658" s="317"/>
      <c r="E658" s="315"/>
    </row>
    <row r="659" spans="1:5" x14ac:dyDescent="0.3">
      <c r="A659" s="315"/>
      <c r="B659" s="316"/>
      <c r="C659" s="315"/>
      <c r="D659" s="317"/>
      <c r="E659" s="315"/>
    </row>
    <row r="660" spans="1:5" x14ac:dyDescent="0.3">
      <c r="A660" s="315"/>
      <c r="B660" s="316"/>
      <c r="C660" s="315"/>
      <c r="D660" s="317"/>
      <c r="E660" s="315"/>
    </row>
    <row r="661" spans="1:5" x14ac:dyDescent="0.3">
      <c r="A661" s="315"/>
      <c r="B661" s="316"/>
      <c r="C661" s="315"/>
      <c r="D661" s="317"/>
      <c r="E661" s="315"/>
    </row>
    <row r="662" spans="1:5" x14ac:dyDescent="0.3">
      <c r="A662" s="315"/>
      <c r="B662" s="316"/>
      <c r="C662" s="315"/>
      <c r="D662" s="317"/>
      <c r="E662" s="315"/>
    </row>
    <row r="663" spans="1:5" x14ac:dyDescent="0.3">
      <c r="A663" s="315"/>
      <c r="B663" s="316"/>
      <c r="C663" s="315"/>
      <c r="D663" s="317"/>
      <c r="E663" s="315"/>
    </row>
    <row r="664" spans="1:5" x14ac:dyDescent="0.3">
      <c r="A664" s="315"/>
      <c r="B664" s="316"/>
      <c r="C664" s="315"/>
      <c r="D664" s="317"/>
      <c r="E664" s="315"/>
    </row>
    <row r="665" spans="1:5" x14ac:dyDescent="0.3">
      <c r="A665" s="315"/>
      <c r="B665" s="316"/>
      <c r="C665" s="315"/>
      <c r="D665" s="317"/>
      <c r="E665" s="315"/>
    </row>
    <row r="666" spans="1:5" x14ac:dyDescent="0.3">
      <c r="A666" s="315"/>
      <c r="B666" s="316"/>
      <c r="C666" s="315"/>
      <c r="D666" s="317"/>
      <c r="E666" s="315"/>
    </row>
    <row r="667" spans="1:5" x14ac:dyDescent="0.3">
      <c r="A667" s="315"/>
      <c r="B667" s="316"/>
      <c r="C667" s="315"/>
      <c r="D667" s="317"/>
      <c r="E667" s="315"/>
    </row>
    <row r="668" spans="1:5" x14ac:dyDescent="0.3">
      <c r="A668" s="315"/>
      <c r="B668" s="316"/>
      <c r="C668" s="315"/>
      <c r="D668" s="317"/>
      <c r="E668" s="315"/>
    </row>
    <row r="669" spans="1:5" x14ac:dyDescent="0.3">
      <c r="A669" s="315"/>
      <c r="B669" s="316"/>
      <c r="C669" s="315"/>
      <c r="D669" s="317"/>
      <c r="E669" s="315"/>
    </row>
    <row r="670" spans="1:5" x14ac:dyDescent="0.3">
      <c r="A670" s="315"/>
      <c r="B670" s="316"/>
      <c r="C670" s="315"/>
      <c r="D670" s="317"/>
      <c r="E670" s="315"/>
    </row>
    <row r="671" spans="1:5" x14ac:dyDescent="0.3">
      <c r="A671" s="315"/>
      <c r="B671" s="316"/>
      <c r="C671" s="315"/>
      <c r="D671" s="317"/>
      <c r="E671" s="315"/>
    </row>
    <row r="672" spans="1:5" x14ac:dyDescent="0.3">
      <c r="A672" s="315"/>
      <c r="B672" s="316"/>
      <c r="C672" s="315"/>
      <c r="D672" s="317"/>
      <c r="E672" s="315"/>
    </row>
    <row r="673" spans="1:5" x14ac:dyDescent="0.3">
      <c r="A673" s="315"/>
      <c r="B673" s="316"/>
      <c r="C673" s="315"/>
      <c r="D673" s="317"/>
      <c r="E673" s="315"/>
    </row>
    <row r="674" spans="1:5" x14ac:dyDescent="0.3">
      <c r="A674" s="315"/>
      <c r="B674" s="316"/>
      <c r="C674" s="315"/>
      <c r="D674" s="317"/>
      <c r="E674" s="315"/>
    </row>
    <row r="675" spans="1:5" x14ac:dyDescent="0.3">
      <c r="A675" s="315"/>
      <c r="B675" s="316"/>
      <c r="C675" s="315"/>
      <c r="D675" s="317"/>
      <c r="E675" s="315"/>
    </row>
    <row r="676" spans="1:5" x14ac:dyDescent="0.3">
      <c r="A676" s="315"/>
      <c r="B676" s="316"/>
      <c r="C676" s="315"/>
      <c r="D676" s="317"/>
      <c r="E676" s="315"/>
    </row>
    <row r="677" spans="1:5" x14ac:dyDescent="0.3">
      <c r="A677" s="315"/>
      <c r="B677" s="316"/>
      <c r="C677" s="315"/>
      <c r="D677" s="317"/>
      <c r="E677" s="315"/>
    </row>
    <row r="678" spans="1:5" x14ac:dyDescent="0.3">
      <c r="A678" s="315"/>
      <c r="B678" s="316"/>
      <c r="C678" s="315"/>
      <c r="D678" s="317"/>
      <c r="E678" s="315"/>
    </row>
    <row r="679" spans="1:5" x14ac:dyDescent="0.3">
      <c r="A679" s="315"/>
      <c r="B679" s="316"/>
      <c r="C679" s="315"/>
      <c r="D679" s="317"/>
      <c r="E679" s="315"/>
    </row>
    <row r="680" spans="1:5" x14ac:dyDescent="0.3">
      <c r="A680" s="315"/>
      <c r="B680" s="316"/>
      <c r="C680" s="315"/>
      <c r="D680" s="317"/>
      <c r="E680" s="315"/>
    </row>
    <row r="681" spans="1:5" x14ac:dyDescent="0.3">
      <c r="A681" s="315"/>
      <c r="B681" s="316"/>
      <c r="C681" s="315"/>
      <c r="D681" s="317"/>
      <c r="E681" s="315"/>
    </row>
    <row r="682" spans="1:5" x14ac:dyDescent="0.3">
      <c r="A682" s="315"/>
      <c r="B682" s="316"/>
      <c r="C682" s="315"/>
      <c r="D682" s="317"/>
      <c r="E682" s="315"/>
    </row>
    <row r="683" spans="1:5" x14ac:dyDescent="0.3">
      <c r="A683" s="315"/>
      <c r="B683" s="316"/>
      <c r="C683" s="315"/>
      <c r="D683" s="317"/>
      <c r="E683" s="315"/>
    </row>
    <row r="684" spans="1:5" x14ac:dyDescent="0.3">
      <c r="A684" s="315"/>
      <c r="B684" s="316"/>
      <c r="C684" s="315"/>
      <c r="D684" s="317"/>
      <c r="E684" s="315"/>
    </row>
    <row r="685" spans="1:5" x14ac:dyDescent="0.3">
      <c r="A685" s="315"/>
      <c r="B685" s="316"/>
      <c r="C685" s="315"/>
      <c r="D685" s="317"/>
      <c r="E685" s="315"/>
    </row>
    <row r="686" spans="1:5" x14ac:dyDescent="0.3">
      <c r="A686" s="315"/>
      <c r="B686" s="316"/>
      <c r="C686" s="315"/>
      <c r="D686" s="317"/>
      <c r="E686" s="315"/>
    </row>
    <row r="687" spans="1:5" x14ac:dyDescent="0.3">
      <c r="A687" s="315"/>
      <c r="B687" s="316"/>
      <c r="C687" s="315"/>
      <c r="D687" s="317"/>
      <c r="E687" s="315"/>
    </row>
    <row r="688" spans="1:5" x14ac:dyDescent="0.3">
      <c r="A688" s="315"/>
      <c r="B688" s="316"/>
      <c r="C688" s="315"/>
      <c r="D688" s="317"/>
      <c r="E688" s="315"/>
    </row>
    <row r="689" spans="1:5" x14ac:dyDescent="0.3">
      <c r="A689" s="315"/>
      <c r="B689" s="316"/>
      <c r="C689" s="315"/>
      <c r="D689" s="317"/>
      <c r="E689" s="315"/>
    </row>
    <row r="690" spans="1:5" x14ac:dyDescent="0.3">
      <c r="A690" s="315"/>
      <c r="B690" s="316"/>
      <c r="C690" s="315"/>
      <c r="D690" s="317"/>
      <c r="E690" s="315"/>
    </row>
    <row r="691" spans="1:5" x14ac:dyDescent="0.3">
      <c r="A691" s="315"/>
      <c r="B691" s="316"/>
      <c r="C691" s="315"/>
      <c r="D691" s="317"/>
      <c r="E691" s="315"/>
    </row>
    <row r="692" spans="1:5" x14ac:dyDescent="0.3">
      <c r="A692" s="315"/>
      <c r="B692" s="316"/>
      <c r="C692" s="315"/>
      <c r="D692" s="317"/>
      <c r="E692" s="315"/>
    </row>
    <row r="693" spans="1:5" x14ac:dyDescent="0.3">
      <c r="A693" s="315"/>
      <c r="B693" s="316"/>
      <c r="C693" s="315"/>
      <c r="D693" s="317"/>
      <c r="E693" s="315"/>
    </row>
    <row r="694" spans="1:5" x14ac:dyDescent="0.3">
      <c r="A694" s="315"/>
      <c r="B694" s="316"/>
      <c r="C694" s="315"/>
      <c r="D694" s="317"/>
      <c r="E694" s="315"/>
    </row>
    <row r="695" spans="1:5" x14ac:dyDescent="0.3">
      <c r="A695" s="315"/>
      <c r="B695" s="316"/>
      <c r="C695" s="315"/>
      <c r="D695" s="317"/>
      <c r="E695" s="315"/>
    </row>
    <row r="696" spans="1:5" x14ac:dyDescent="0.3">
      <c r="A696" s="315"/>
      <c r="B696" s="316"/>
      <c r="C696" s="315"/>
      <c r="D696" s="317"/>
      <c r="E696" s="315"/>
    </row>
    <row r="697" spans="1:5" x14ac:dyDescent="0.3">
      <c r="A697" s="315"/>
      <c r="B697" s="316"/>
      <c r="C697" s="315"/>
      <c r="D697" s="317"/>
      <c r="E697" s="315"/>
    </row>
    <row r="698" spans="1:5" x14ac:dyDescent="0.3">
      <c r="A698" s="315"/>
      <c r="B698" s="316"/>
      <c r="C698" s="315"/>
      <c r="D698" s="317"/>
      <c r="E698" s="315"/>
    </row>
    <row r="699" spans="1:5" x14ac:dyDescent="0.3">
      <c r="A699" s="315"/>
      <c r="B699" s="316"/>
      <c r="C699" s="315"/>
      <c r="D699" s="317"/>
      <c r="E699" s="315"/>
    </row>
    <row r="700" spans="1:5" x14ac:dyDescent="0.3">
      <c r="A700" s="315"/>
      <c r="B700" s="316"/>
      <c r="C700" s="315"/>
      <c r="D700" s="317"/>
      <c r="E700" s="315"/>
    </row>
    <row r="701" spans="1:5" x14ac:dyDescent="0.3">
      <c r="A701" s="315"/>
      <c r="B701" s="316"/>
      <c r="C701" s="315"/>
      <c r="D701" s="317"/>
      <c r="E701" s="315"/>
    </row>
    <row r="702" spans="1:5" x14ac:dyDescent="0.3">
      <c r="A702" s="315"/>
      <c r="B702" s="316"/>
      <c r="C702" s="315"/>
      <c r="D702" s="317"/>
      <c r="E702" s="315"/>
    </row>
    <row r="703" spans="1:5" x14ac:dyDescent="0.3">
      <c r="A703" s="315"/>
      <c r="B703" s="316"/>
      <c r="C703" s="315"/>
      <c r="D703" s="317"/>
      <c r="E703" s="315"/>
    </row>
    <row r="704" spans="1:5" x14ac:dyDescent="0.3">
      <c r="A704" s="315"/>
      <c r="B704" s="316"/>
      <c r="C704" s="315"/>
      <c r="D704" s="317"/>
      <c r="E704" s="315"/>
    </row>
    <row r="705" spans="1:5" x14ac:dyDescent="0.3">
      <c r="A705" s="315"/>
      <c r="B705" s="316"/>
      <c r="C705" s="315"/>
      <c r="D705" s="317"/>
      <c r="E705" s="315"/>
    </row>
    <row r="706" spans="1:5" x14ac:dyDescent="0.3">
      <c r="A706" s="315"/>
      <c r="B706" s="316"/>
      <c r="C706" s="315"/>
      <c r="D706" s="317"/>
      <c r="E706" s="315"/>
    </row>
    <row r="707" spans="1:5" x14ac:dyDescent="0.3">
      <c r="A707" s="315"/>
      <c r="B707" s="316"/>
      <c r="C707" s="315"/>
      <c r="D707" s="317"/>
      <c r="E707" s="315"/>
    </row>
    <row r="708" spans="1:5" x14ac:dyDescent="0.3">
      <c r="A708" s="315"/>
      <c r="B708" s="316"/>
      <c r="C708" s="315"/>
      <c r="D708" s="317"/>
      <c r="E708" s="315"/>
    </row>
    <row r="709" spans="1:5" x14ac:dyDescent="0.3">
      <c r="A709" s="315"/>
      <c r="B709" s="316"/>
      <c r="C709" s="315"/>
      <c r="D709" s="317"/>
      <c r="E709" s="315"/>
    </row>
    <row r="710" spans="1:5" x14ac:dyDescent="0.3">
      <c r="A710" s="315"/>
      <c r="B710" s="316"/>
      <c r="C710" s="315"/>
      <c r="D710" s="317"/>
      <c r="E710" s="315"/>
    </row>
    <row r="711" spans="1:5" x14ac:dyDescent="0.3">
      <c r="A711" s="315"/>
      <c r="B711" s="316"/>
      <c r="C711" s="315"/>
      <c r="D711" s="317"/>
      <c r="E711" s="315"/>
    </row>
    <row r="712" spans="1:5" x14ac:dyDescent="0.3">
      <c r="A712" s="315"/>
      <c r="B712" s="316"/>
      <c r="C712" s="315"/>
      <c r="D712" s="317"/>
      <c r="E712" s="315"/>
    </row>
    <row r="713" spans="1:5" x14ac:dyDescent="0.3">
      <c r="A713" s="315"/>
      <c r="B713" s="316"/>
      <c r="C713" s="315"/>
      <c r="D713" s="317"/>
      <c r="E713" s="315"/>
    </row>
    <row r="714" spans="1:5" x14ac:dyDescent="0.3">
      <c r="A714" s="315"/>
      <c r="B714" s="316"/>
      <c r="C714" s="315"/>
      <c r="D714" s="317"/>
      <c r="E714" s="315"/>
    </row>
    <row r="715" spans="1:5" x14ac:dyDescent="0.3">
      <c r="A715" s="315"/>
      <c r="B715" s="316"/>
      <c r="C715" s="315"/>
      <c r="D715" s="317"/>
      <c r="E715" s="315"/>
    </row>
    <row r="716" spans="1:5" x14ac:dyDescent="0.3">
      <c r="A716" s="315"/>
      <c r="B716" s="316"/>
      <c r="C716" s="315"/>
      <c r="D716" s="317"/>
      <c r="E716" s="315"/>
    </row>
    <row r="717" spans="1:5" x14ac:dyDescent="0.3">
      <c r="A717" s="315"/>
      <c r="B717" s="316"/>
      <c r="C717" s="315"/>
      <c r="D717" s="317"/>
      <c r="E717" s="315"/>
    </row>
    <row r="718" spans="1:5" x14ac:dyDescent="0.3">
      <c r="A718" s="315"/>
      <c r="B718" s="316"/>
      <c r="C718" s="315"/>
      <c r="D718" s="317"/>
      <c r="E718" s="315"/>
    </row>
    <row r="719" spans="1:5" x14ac:dyDescent="0.3">
      <c r="A719" s="315"/>
      <c r="B719" s="316"/>
      <c r="C719" s="315"/>
      <c r="D719" s="317"/>
      <c r="E719" s="315"/>
    </row>
    <row r="720" spans="1:5" x14ac:dyDescent="0.3">
      <c r="A720" s="315"/>
      <c r="B720" s="316"/>
      <c r="C720" s="315"/>
      <c r="D720" s="317"/>
      <c r="E720" s="315"/>
    </row>
    <row r="721" spans="1:5" x14ac:dyDescent="0.3">
      <c r="A721" s="315"/>
      <c r="B721" s="316"/>
      <c r="C721" s="315"/>
      <c r="D721" s="317"/>
      <c r="E721" s="315"/>
    </row>
    <row r="722" spans="1:5" x14ac:dyDescent="0.3">
      <c r="A722" s="315"/>
      <c r="B722" s="316"/>
      <c r="C722" s="315"/>
      <c r="D722" s="317"/>
      <c r="E722" s="315"/>
    </row>
    <row r="723" spans="1:5" x14ac:dyDescent="0.3">
      <c r="A723" s="315"/>
      <c r="B723" s="316"/>
      <c r="C723" s="315"/>
      <c r="D723" s="317"/>
      <c r="E723" s="315"/>
    </row>
    <row r="724" spans="1:5" x14ac:dyDescent="0.3">
      <c r="A724" s="315"/>
      <c r="B724" s="316"/>
      <c r="C724" s="315"/>
      <c r="D724" s="317"/>
      <c r="E724" s="315"/>
    </row>
    <row r="725" spans="1:5" x14ac:dyDescent="0.3">
      <c r="A725" s="315"/>
      <c r="B725" s="316"/>
      <c r="C725" s="315"/>
      <c r="D725" s="317"/>
      <c r="E725" s="315"/>
    </row>
    <row r="726" spans="1:5" x14ac:dyDescent="0.3">
      <c r="A726" s="315"/>
      <c r="B726" s="316"/>
      <c r="C726" s="315"/>
      <c r="D726" s="317"/>
      <c r="E726" s="315"/>
    </row>
    <row r="727" spans="1:5" x14ac:dyDescent="0.3">
      <c r="A727" s="315"/>
      <c r="B727" s="316"/>
      <c r="C727" s="315"/>
      <c r="D727" s="317"/>
      <c r="E727" s="315"/>
    </row>
    <row r="728" spans="1:5" x14ac:dyDescent="0.3">
      <c r="A728" s="315"/>
      <c r="B728" s="316"/>
      <c r="C728" s="315"/>
      <c r="D728" s="317"/>
      <c r="E728" s="315"/>
    </row>
    <row r="729" spans="1:5" x14ac:dyDescent="0.3">
      <c r="A729" s="315"/>
      <c r="B729" s="316"/>
      <c r="C729" s="315"/>
      <c r="D729" s="317"/>
      <c r="E729" s="315"/>
    </row>
    <row r="730" spans="1:5" x14ac:dyDescent="0.3">
      <c r="A730" s="315"/>
      <c r="B730" s="316"/>
      <c r="C730" s="315"/>
      <c r="D730" s="317"/>
      <c r="E730" s="315"/>
    </row>
    <row r="731" spans="1:5" x14ac:dyDescent="0.3">
      <c r="A731" s="315"/>
      <c r="B731" s="316"/>
      <c r="C731" s="315"/>
      <c r="D731" s="317"/>
      <c r="E731" s="315"/>
    </row>
    <row r="732" spans="1:5" x14ac:dyDescent="0.3">
      <c r="A732" s="315"/>
      <c r="B732" s="316"/>
      <c r="C732" s="315"/>
      <c r="D732" s="317"/>
      <c r="E732" s="315"/>
    </row>
    <row r="733" spans="1:5" x14ac:dyDescent="0.3">
      <c r="A733" s="315"/>
      <c r="B733" s="316"/>
      <c r="C733" s="315"/>
      <c r="D733" s="317"/>
      <c r="E733" s="315"/>
    </row>
    <row r="734" spans="1:5" x14ac:dyDescent="0.3">
      <c r="A734" s="315"/>
      <c r="B734" s="316"/>
      <c r="C734" s="315"/>
      <c r="D734" s="317"/>
      <c r="E734" s="315"/>
    </row>
    <row r="735" spans="1:5" x14ac:dyDescent="0.3">
      <c r="A735" s="315"/>
      <c r="B735" s="316"/>
      <c r="C735" s="315"/>
      <c r="D735" s="317"/>
      <c r="E735" s="315"/>
    </row>
    <row r="736" spans="1:5" x14ac:dyDescent="0.3">
      <c r="A736" s="315"/>
      <c r="B736" s="316"/>
      <c r="C736" s="315"/>
      <c r="D736" s="317"/>
      <c r="E736" s="315"/>
    </row>
    <row r="737" spans="1:5" x14ac:dyDescent="0.3">
      <c r="A737" s="315"/>
      <c r="B737" s="316"/>
      <c r="C737" s="315"/>
      <c r="D737" s="317"/>
      <c r="E737" s="315"/>
    </row>
    <row r="738" spans="1:5" x14ac:dyDescent="0.3">
      <c r="A738" s="315"/>
      <c r="B738" s="316"/>
      <c r="C738" s="315"/>
      <c r="D738" s="317"/>
      <c r="E738" s="315"/>
    </row>
    <row r="739" spans="1:5" x14ac:dyDescent="0.3">
      <c r="A739" s="315"/>
      <c r="B739" s="316"/>
      <c r="C739" s="315"/>
      <c r="D739" s="317"/>
      <c r="E739" s="315"/>
    </row>
    <row r="740" spans="1:5" x14ac:dyDescent="0.3">
      <c r="A740" s="315"/>
      <c r="B740" s="316"/>
      <c r="C740" s="315"/>
      <c r="D740" s="317"/>
      <c r="E740" s="315"/>
    </row>
    <row r="741" spans="1:5" x14ac:dyDescent="0.3">
      <c r="A741" s="315"/>
      <c r="B741" s="316"/>
      <c r="C741" s="315"/>
      <c r="D741" s="317"/>
      <c r="E741" s="315"/>
    </row>
    <row r="742" spans="1:5" x14ac:dyDescent="0.3">
      <c r="A742" s="315"/>
      <c r="B742" s="316"/>
      <c r="C742" s="315"/>
      <c r="D742" s="317"/>
      <c r="E742" s="315"/>
    </row>
    <row r="743" spans="1:5" x14ac:dyDescent="0.3">
      <c r="A743" s="315"/>
      <c r="B743" s="316"/>
      <c r="C743" s="315"/>
      <c r="D743" s="317"/>
      <c r="E743" s="315"/>
    </row>
    <row r="744" spans="1:5" x14ac:dyDescent="0.3">
      <c r="A744" s="315"/>
      <c r="B744" s="316"/>
      <c r="C744" s="315"/>
      <c r="D744" s="317"/>
      <c r="E744" s="315"/>
    </row>
    <row r="745" spans="1:5" x14ac:dyDescent="0.3">
      <c r="A745" s="315"/>
      <c r="B745" s="316"/>
      <c r="C745" s="315"/>
      <c r="D745" s="317"/>
      <c r="E745" s="315"/>
    </row>
    <row r="746" spans="1:5" x14ac:dyDescent="0.3">
      <c r="A746" s="315"/>
      <c r="B746" s="316"/>
      <c r="C746" s="315"/>
      <c r="D746" s="317"/>
      <c r="E746" s="315"/>
    </row>
    <row r="747" spans="1:5" x14ac:dyDescent="0.3">
      <c r="A747" s="315"/>
      <c r="B747" s="316"/>
      <c r="C747" s="315"/>
      <c r="D747" s="317"/>
      <c r="E747" s="315"/>
    </row>
    <row r="748" spans="1:5" x14ac:dyDescent="0.3">
      <c r="A748" s="315"/>
      <c r="B748" s="316"/>
      <c r="C748" s="315"/>
      <c r="D748" s="317"/>
      <c r="E748" s="315"/>
    </row>
    <row r="749" spans="1:5" x14ac:dyDescent="0.3">
      <c r="A749" s="315"/>
      <c r="B749" s="316"/>
      <c r="C749" s="315"/>
      <c r="D749" s="317"/>
      <c r="E749" s="315"/>
    </row>
    <row r="750" spans="1:5" x14ac:dyDescent="0.3">
      <c r="A750" s="315"/>
      <c r="B750" s="316"/>
      <c r="C750" s="315"/>
      <c r="D750" s="317"/>
      <c r="E750" s="315"/>
    </row>
    <row r="751" spans="1:5" x14ac:dyDescent="0.3">
      <c r="A751" s="315"/>
      <c r="B751" s="316"/>
      <c r="C751" s="315"/>
      <c r="D751" s="317"/>
      <c r="E751" s="315"/>
    </row>
    <row r="752" spans="1:5" x14ac:dyDescent="0.3">
      <c r="A752" s="315"/>
      <c r="B752" s="316"/>
      <c r="C752" s="315"/>
      <c r="D752" s="317"/>
      <c r="E752" s="315"/>
    </row>
    <row r="753" spans="1:5" x14ac:dyDescent="0.3">
      <c r="A753" s="315"/>
      <c r="B753" s="316"/>
      <c r="C753" s="315"/>
      <c r="D753" s="317"/>
      <c r="E753" s="315"/>
    </row>
    <row r="754" spans="1:5" x14ac:dyDescent="0.3">
      <c r="A754" s="315"/>
      <c r="B754" s="316"/>
      <c r="C754" s="315"/>
      <c r="D754" s="317"/>
      <c r="E754" s="315"/>
    </row>
    <row r="755" spans="1:5" x14ac:dyDescent="0.3">
      <c r="A755" s="315"/>
      <c r="B755" s="316"/>
      <c r="C755" s="315"/>
      <c r="D755" s="317"/>
      <c r="E755" s="315"/>
    </row>
    <row r="756" spans="1:5" x14ac:dyDescent="0.3">
      <c r="A756" s="315"/>
      <c r="B756" s="316"/>
      <c r="C756" s="315"/>
      <c r="D756" s="317"/>
      <c r="E756" s="315"/>
    </row>
    <row r="757" spans="1:5" x14ac:dyDescent="0.3">
      <c r="A757" s="315"/>
      <c r="B757" s="316"/>
      <c r="C757" s="315"/>
      <c r="D757" s="317"/>
      <c r="E757" s="315"/>
    </row>
    <row r="758" spans="1:5" x14ac:dyDescent="0.3">
      <c r="A758" s="315"/>
      <c r="B758" s="316"/>
      <c r="C758" s="315"/>
      <c r="D758" s="317"/>
      <c r="E758" s="315"/>
    </row>
    <row r="759" spans="1:5" x14ac:dyDescent="0.3">
      <c r="A759" s="315"/>
      <c r="B759" s="316"/>
      <c r="C759" s="315"/>
      <c r="D759" s="317"/>
      <c r="E759" s="315"/>
    </row>
    <row r="760" spans="1:5" x14ac:dyDescent="0.3">
      <c r="A760" s="315"/>
      <c r="B760" s="316"/>
      <c r="C760" s="315"/>
      <c r="D760" s="317"/>
      <c r="E760" s="315"/>
    </row>
    <row r="761" spans="1:5" x14ac:dyDescent="0.3">
      <c r="A761" s="315"/>
      <c r="B761" s="316"/>
      <c r="C761" s="315"/>
      <c r="D761" s="317"/>
      <c r="E761" s="315"/>
    </row>
    <row r="762" spans="1:5" x14ac:dyDescent="0.3">
      <c r="A762" s="315"/>
      <c r="B762" s="316"/>
      <c r="C762" s="315"/>
      <c r="D762" s="317"/>
      <c r="E762" s="315"/>
    </row>
    <row r="763" spans="1:5" x14ac:dyDescent="0.3">
      <c r="A763" s="315"/>
      <c r="B763" s="316"/>
      <c r="C763" s="315"/>
      <c r="D763" s="317"/>
      <c r="E763" s="315"/>
    </row>
    <row r="764" spans="1:5" x14ac:dyDescent="0.3">
      <c r="A764" s="315"/>
      <c r="B764" s="316"/>
      <c r="C764" s="315"/>
      <c r="D764" s="317"/>
      <c r="E764" s="315"/>
    </row>
    <row r="765" spans="1:5" x14ac:dyDescent="0.3">
      <c r="A765" s="315"/>
      <c r="B765" s="316"/>
      <c r="C765" s="315"/>
      <c r="D765" s="317"/>
      <c r="E765" s="315"/>
    </row>
    <row r="766" spans="1:5" x14ac:dyDescent="0.3">
      <c r="A766" s="315"/>
      <c r="B766" s="316"/>
      <c r="C766" s="315"/>
      <c r="D766" s="317"/>
      <c r="E766" s="315"/>
    </row>
    <row r="767" spans="1:5" x14ac:dyDescent="0.3">
      <c r="A767" s="315"/>
      <c r="B767" s="316"/>
      <c r="C767" s="315"/>
      <c r="D767" s="317"/>
      <c r="E767" s="315"/>
    </row>
    <row r="768" spans="1:5" x14ac:dyDescent="0.3">
      <c r="A768" s="315"/>
      <c r="B768" s="316"/>
      <c r="C768" s="315"/>
      <c r="D768" s="317"/>
      <c r="E768" s="315"/>
    </row>
    <row r="769" spans="1:5" x14ac:dyDescent="0.3">
      <c r="A769" s="315"/>
      <c r="B769" s="316"/>
      <c r="C769" s="315"/>
      <c r="D769" s="317"/>
      <c r="E769" s="315"/>
    </row>
    <row r="770" spans="1:5" x14ac:dyDescent="0.3">
      <c r="A770" s="315"/>
      <c r="B770" s="316"/>
      <c r="C770" s="315"/>
      <c r="D770" s="317"/>
      <c r="E770" s="315"/>
    </row>
    <row r="771" spans="1:5" x14ac:dyDescent="0.3">
      <c r="A771" s="315"/>
      <c r="B771" s="316"/>
      <c r="C771" s="315"/>
      <c r="D771" s="317"/>
      <c r="E771" s="315"/>
    </row>
    <row r="772" spans="1:5" x14ac:dyDescent="0.3">
      <c r="A772" s="315"/>
      <c r="B772" s="316"/>
      <c r="C772" s="315"/>
      <c r="D772" s="317"/>
      <c r="E772" s="315"/>
    </row>
    <row r="773" spans="1:5" x14ac:dyDescent="0.3">
      <c r="A773" s="315"/>
      <c r="B773" s="316"/>
      <c r="C773" s="315"/>
      <c r="D773" s="317"/>
      <c r="E773" s="315"/>
    </row>
    <row r="774" spans="1:5" x14ac:dyDescent="0.3">
      <c r="A774" s="315"/>
      <c r="B774" s="316"/>
      <c r="C774" s="315"/>
      <c r="D774" s="317"/>
      <c r="E774" s="315"/>
    </row>
    <row r="775" spans="1:5" x14ac:dyDescent="0.3">
      <c r="A775" s="315"/>
      <c r="B775" s="316"/>
      <c r="C775" s="315"/>
      <c r="D775" s="317"/>
      <c r="E775" s="315"/>
    </row>
    <row r="776" spans="1:5" x14ac:dyDescent="0.3">
      <c r="A776" s="315"/>
      <c r="B776" s="316"/>
      <c r="C776" s="315"/>
      <c r="D776" s="317"/>
      <c r="E776" s="315"/>
    </row>
    <row r="777" spans="1:5" x14ac:dyDescent="0.3">
      <c r="A777" s="315"/>
      <c r="B777" s="316"/>
      <c r="C777" s="315"/>
      <c r="D777" s="317"/>
      <c r="E777" s="315"/>
    </row>
    <row r="778" spans="1:5" x14ac:dyDescent="0.3">
      <c r="A778" s="315"/>
      <c r="B778" s="316"/>
      <c r="C778" s="315"/>
      <c r="D778" s="317"/>
      <c r="E778" s="315"/>
    </row>
    <row r="779" spans="1:5" x14ac:dyDescent="0.3">
      <c r="A779" s="315"/>
      <c r="B779" s="316"/>
      <c r="C779" s="315"/>
      <c r="D779" s="317"/>
      <c r="E779" s="315"/>
    </row>
    <row r="780" spans="1:5" x14ac:dyDescent="0.3">
      <c r="A780" s="315"/>
      <c r="B780" s="316"/>
      <c r="C780" s="315"/>
      <c r="D780" s="317"/>
      <c r="E780" s="315"/>
    </row>
    <row r="781" spans="1:5" x14ac:dyDescent="0.3">
      <c r="A781" s="315"/>
      <c r="B781" s="316"/>
      <c r="C781" s="315"/>
      <c r="D781" s="317"/>
      <c r="E781" s="315"/>
    </row>
    <row r="782" spans="1:5" x14ac:dyDescent="0.3">
      <c r="A782" s="315"/>
      <c r="B782" s="316"/>
      <c r="C782" s="315"/>
      <c r="D782" s="317"/>
      <c r="E782" s="315"/>
    </row>
    <row r="783" spans="1:5" x14ac:dyDescent="0.3">
      <c r="A783" s="315"/>
      <c r="B783" s="316"/>
      <c r="C783" s="315"/>
      <c r="D783" s="317"/>
      <c r="E783" s="315"/>
    </row>
    <row r="784" spans="1:5" x14ac:dyDescent="0.3">
      <c r="A784" s="315"/>
      <c r="B784" s="316"/>
      <c r="C784" s="315"/>
      <c r="D784" s="317"/>
      <c r="E784" s="315"/>
    </row>
    <row r="785" spans="1:5" x14ac:dyDescent="0.3">
      <c r="A785" s="315"/>
      <c r="B785" s="316"/>
      <c r="C785" s="315"/>
      <c r="D785" s="317"/>
      <c r="E785" s="315"/>
    </row>
    <row r="786" spans="1:5" x14ac:dyDescent="0.3">
      <c r="A786" s="315"/>
      <c r="B786" s="316"/>
      <c r="C786" s="315"/>
      <c r="D786" s="317"/>
      <c r="E786" s="315"/>
    </row>
    <row r="787" spans="1:5" x14ac:dyDescent="0.3">
      <c r="A787" s="315"/>
      <c r="B787" s="316"/>
      <c r="C787" s="315"/>
      <c r="D787" s="317"/>
      <c r="E787" s="315"/>
    </row>
    <row r="788" spans="1:5" x14ac:dyDescent="0.3">
      <c r="A788" s="315"/>
      <c r="B788" s="316"/>
      <c r="C788" s="315"/>
      <c r="D788" s="317"/>
      <c r="E788" s="315"/>
    </row>
    <row r="789" spans="1:5" x14ac:dyDescent="0.3">
      <c r="A789" s="315"/>
      <c r="B789" s="316"/>
      <c r="C789" s="315"/>
      <c r="D789" s="317"/>
      <c r="E789" s="315"/>
    </row>
    <row r="790" spans="1:5" x14ac:dyDescent="0.3">
      <c r="A790" s="315"/>
      <c r="B790" s="316"/>
      <c r="C790" s="315"/>
      <c r="D790" s="317"/>
      <c r="E790" s="315"/>
    </row>
    <row r="791" spans="1:5" x14ac:dyDescent="0.3">
      <c r="A791" s="315"/>
      <c r="B791" s="316"/>
      <c r="C791" s="315"/>
      <c r="D791" s="317"/>
      <c r="E791" s="315"/>
    </row>
    <row r="792" spans="1:5" x14ac:dyDescent="0.3">
      <c r="A792" s="315"/>
      <c r="B792" s="316"/>
      <c r="C792" s="315"/>
      <c r="D792" s="317"/>
      <c r="E792" s="315"/>
    </row>
    <row r="793" spans="1:5" x14ac:dyDescent="0.3">
      <c r="A793" s="315"/>
      <c r="B793" s="316"/>
      <c r="C793" s="315"/>
      <c r="D793" s="317"/>
      <c r="E793" s="315"/>
    </row>
    <row r="794" spans="1:5" x14ac:dyDescent="0.3">
      <c r="A794" s="315"/>
      <c r="B794" s="316"/>
      <c r="C794" s="315"/>
      <c r="D794" s="317"/>
      <c r="E794" s="315"/>
    </row>
    <row r="795" spans="1:5" x14ac:dyDescent="0.3">
      <c r="A795" s="315"/>
      <c r="B795" s="316"/>
      <c r="C795" s="315"/>
      <c r="D795" s="317"/>
      <c r="E795" s="315"/>
    </row>
    <row r="796" spans="1:5" x14ac:dyDescent="0.3">
      <c r="A796" s="315"/>
      <c r="B796" s="316"/>
      <c r="C796" s="315"/>
      <c r="D796" s="317"/>
      <c r="E796" s="315"/>
    </row>
    <row r="797" spans="1:5" x14ac:dyDescent="0.3">
      <c r="A797" s="315"/>
      <c r="B797" s="316"/>
      <c r="C797" s="315"/>
      <c r="D797" s="317"/>
      <c r="E797" s="315"/>
    </row>
    <row r="798" spans="1:5" x14ac:dyDescent="0.3">
      <c r="A798" s="315"/>
      <c r="B798" s="316"/>
      <c r="C798" s="315"/>
      <c r="D798" s="317"/>
      <c r="E798" s="315"/>
    </row>
    <row r="799" spans="1:5" x14ac:dyDescent="0.3">
      <c r="A799" s="315"/>
      <c r="B799" s="316"/>
      <c r="C799" s="315"/>
      <c r="D799" s="317"/>
      <c r="E799" s="315"/>
    </row>
    <row r="800" spans="1:5" x14ac:dyDescent="0.3">
      <c r="A800" s="315"/>
      <c r="B800" s="316"/>
      <c r="C800" s="315"/>
      <c r="D800" s="317"/>
      <c r="E800" s="315"/>
    </row>
    <row r="801" spans="1:5" x14ac:dyDescent="0.3">
      <c r="A801" s="315"/>
      <c r="B801" s="316"/>
      <c r="C801" s="315"/>
      <c r="D801" s="317"/>
      <c r="E801" s="315"/>
    </row>
    <row r="802" spans="1:5" x14ac:dyDescent="0.3">
      <c r="A802" s="315"/>
      <c r="B802" s="316"/>
      <c r="C802" s="315"/>
      <c r="D802" s="317"/>
      <c r="E802" s="315"/>
    </row>
    <row r="803" spans="1:5" x14ac:dyDescent="0.3">
      <c r="A803" s="315"/>
      <c r="B803" s="316"/>
      <c r="C803" s="315"/>
      <c r="D803" s="317"/>
      <c r="E803" s="315"/>
    </row>
    <row r="804" spans="1:5" x14ac:dyDescent="0.3">
      <c r="A804" s="315"/>
      <c r="B804" s="316"/>
      <c r="C804" s="315"/>
      <c r="D804" s="317"/>
      <c r="E804" s="315"/>
    </row>
    <row r="805" spans="1:5" x14ac:dyDescent="0.3">
      <c r="A805" s="315"/>
      <c r="B805" s="316"/>
      <c r="C805" s="315"/>
      <c r="D805" s="317"/>
      <c r="E805" s="315"/>
    </row>
    <row r="806" spans="1:5" x14ac:dyDescent="0.3">
      <c r="A806" s="315"/>
      <c r="B806" s="316"/>
      <c r="C806" s="315"/>
      <c r="D806" s="317"/>
      <c r="E806" s="315"/>
    </row>
    <row r="807" spans="1:5" x14ac:dyDescent="0.3">
      <c r="A807" s="315"/>
      <c r="B807" s="316"/>
      <c r="C807" s="315"/>
      <c r="D807" s="317"/>
      <c r="E807" s="315"/>
    </row>
    <row r="808" spans="1:5" x14ac:dyDescent="0.3">
      <c r="A808" s="315"/>
      <c r="B808" s="316"/>
      <c r="C808" s="315"/>
      <c r="D808" s="317"/>
      <c r="E808" s="315"/>
    </row>
    <row r="809" spans="1:5" x14ac:dyDescent="0.3">
      <c r="A809" s="315"/>
      <c r="B809" s="316"/>
      <c r="C809" s="315"/>
      <c r="D809" s="317"/>
      <c r="E809" s="315"/>
    </row>
    <row r="810" spans="1:5" x14ac:dyDescent="0.3">
      <c r="A810" s="315"/>
      <c r="B810" s="316"/>
      <c r="C810" s="315"/>
      <c r="D810" s="317"/>
      <c r="E810" s="315"/>
    </row>
    <row r="811" spans="1:5" x14ac:dyDescent="0.3">
      <c r="A811" s="315"/>
      <c r="B811" s="316"/>
      <c r="C811" s="315"/>
      <c r="D811" s="317"/>
      <c r="E811" s="315"/>
    </row>
    <row r="812" spans="1:5" x14ac:dyDescent="0.3">
      <c r="A812" s="315"/>
      <c r="B812" s="316"/>
      <c r="C812" s="315"/>
      <c r="D812" s="317"/>
      <c r="E812" s="315"/>
    </row>
    <row r="813" spans="1:5" x14ac:dyDescent="0.3">
      <c r="A813" s="315"/>
      <c r="B813" s="316"/>
      <c r="C813" s="315"/>
      <c r="D813" s="317"/>
      <c r="E813" s="315"/>
    </row>
    <row r="814" spans="1:5" x14ac:dyDescent="0.3">
      <c r="A814" s="315"/>
      <c r="B814" s="316"/>
      <c r="C814" s="315"/>
      <c r="D814" s="317"/>
      <c r="E814" s="315"/>
    </row>
    <row r="815" spans="1:5" x14ac:dyDescent="0.3">
      <c r="A815" s="315"/>
      <c r="B815" s="316"/>
      <c r="C815" s="315"/>
      <c r="D815" s="317"/>
      <c r="E815" s="315"/>
    </row>
    <row r="816" spans="1:5" x14ac:dyDescent="0.3">
      <c r="A816" s="315"/>
      <c r="B816" s="316"/>
      <c r="C816" s="315"/>
      <c r="D816" s="317"/>
      <c r="E816" s="315"/>
    </row>
    <row r="817" spans="1:5" x14ac:dyDescent="0.3">
      <c r="A817" s="315"/>
      <c r="B817" s="316"/>
      <c r="C817" s="315"/>
      <c r="D817" s="317"/>
      <c r="E817" s="315"/>
    </row>
    <row r="818" spans="1:5" x14ac:dyDescent="0.3">
      <c r="A818" s="315"/>
      <c r="B818" s="316"/>
      <c r="C818" s="315"/>
      <c r="D818" s="317"/>
      <c r="E818" s="315"/>
    </row>
    <row r="819" spans="1:5" x14ac:dyDescent="0.3">
      <c r="A819" s="315"/>
      <c r="B819" s="316"/>
      <c r="C819" s="315"/>
      <c r="D819" s="317"/>
      <c r="E819" s="315"/>
    </row>
    <row r="820" spans="1:5" x14ac:dyDescent="0.3">
      <c r="A820" s="315"/>
      <c r="B820" s="316"/>
      <c r="C820" s="315"/>
      <c r="D820" s="317"/>
      <c r="E820" s="315"/>
    </row>
    <row r="821" spans="1:5" x14ac:dyDescent="0.3">
      <c r="A821" s="315"/>
      <c r="B821" s="316"/>
      <c r="C821" s="315"/>
      <c r="D821" s="317"/>
      <c r="E821" s="315"/>
    </row>
    <row r="822" spans="1:5" x14ac:dyDescent="0.3">
      <c r="A822" s="315"/>
      <c r="B822" s="316"/>
      <c r="C822" s="315"/>
      <c r="D822" s="317"/>
      <c r="E822" s="315"/>
    </row>
    <row r="823" spans="1:5" x14ac:dyDescent="0.3">
      <c r="A823" s="315"/>
      <c r="B823" s="316"/>
      <c r="C823" s="315"/>
      <c r="D823" s="317"/>
      <c r="E823" s="315"/>
    </row>
    <row r="824" spans="1:5" x14ac:dyDescent="0.3">
      <c r="A824" s="315"/>
      <c r="B824" s="316"/>
      <c r="C824" s="315"/>
      <c r="D824" s="317"/>
      <c r="E824" s="315"/>
    </row>
    <row r="825" spans="1:5" x14ac:dyDescent="0.3">
      <c r="A825" s="315"/>
      <c r="B825" s="316"/>
      <c r="C825" s="315"/>
      <c r="D825" s="317"/>
      <c r="E825" s="315"/>
    </row>
    <row r="826" spans="1:5" x14ac:dyDescent="0.3">
      <c r="A826" s="315"/>
      <c r="B826" s="316"/>
      <c r="C826" s="315"/>
      <c r="D826" s="317"/>
      <c r="E826" s="315"/>
    </row>
    <row r="827" spans="1:5" x14ac:dyDescent="0.3">
      <c r="A827" s="315"/>
      <c r="B827" s="316"/>
      <c r="C827" s="315"/>
      <c r="D827" s="317"/>
      <c r="E827" s="315"/>
    </row>
    <row r="828" spans="1:5" x14ac:dyDescent="0.3">
      <c r="A828" s="315"/>
      <c r="B828" s="316"/>
      <c r="C828" s="315"/>
      <c r="D828" s="317"/>
      <c r="E828" s="315"/>
    </row>
    <row r="829" spans="1:5" x14ac:dyDescent="0.3">
      <c r="A829" s="315"/>
      <c r="B829" s="316"/>
      <c r="C829" s="315"/>
      <c r="D829" s="317"/>
      <c r="E829" s="315"/>
    </row>
    <row r="830" spans="1:5" x14ac:dyDescent="0.3">
      <c r="A830" s="315"/>
      <c r="B830" s="316"/>
      <c r="C830" s="315"/>
      <c r="D830" s="317"/>
      <c r="E830" s="315"/>
    </row>
    <row r="831" spans="1:5" x14ac:dyDescent="0.3">
      <c r="A831" s="315"/>
      <c r="B831" s="316"/>
      <c r="C831" s="315"/>
      <c r="D831" s="317"/>
      <c r="E831" s="315"/>
    </row>
    <row r="832" spans="1:5" x14ac:dyDescent="0.3">
      <c r="A832" s="315"/>
      <c r="B832" s="316"/>
      <c r="C832" s="315"/>
      <c r="D832" s="317"/>
      <c r="E832" s="315"/>
    </row>
    <row r="833" spans="1:5" x14ac:dyDescent="0.3">
      <c r="A833" s="315"/>
      <c r="B833" s="316"/>
      <c r="C833" s="315"/>
      <c r="D833" s="317"/>
      <c r="E833" s="315"/>
    </row>
    <row r="834" spans="1:5" x14ac:dyDescent="0.3">
      <c r="A834" s="315"/>
      <c r="B834" s="316"/>
      <c r="C834" s="315"/>
      <c r="D834" s="317"/>
      <c r="E834" s="315"/>
    </row>
    <row r="835" spans="1:5" x14ac:dyDescent="0.3">
      <c r="A835" s="315"/>
      <c r="B835" s="316"/>
      <c r="C835" s="315"/>
      <c r="D835" s="317"/>
      <c r="E835" s="315"/>
    </row>
    <row r="836" spans="1:5" x14ac:dyDescent="0.3">
      <c r="A836" s="315"/>
      <c r="B836" s="316"/>
      <c r="C836" s="315"/>
      <c r="D836" s="317"/>
      <c r="E836" s="315"/>
    </row>
    <row r="837" spans="1:5" x14ac:dyDescent="0.3">
      <c r="A837" s="315"/>
      <c r="B837" s="316"/>
      <c r="C837" s="315"/>
      <c r="D837" s="317"/>
      <c r="E837" s="315"/>
    </row>
    <row r="838" spans="1:5" x14ac:dyDescent="0.3">
      <c r="A838" s="315"/>
      <c r="B838" s="316"/>
      <c r="C838" s="315"/>
      <c r="D838" s="317"/>
      <c r="E838" s="315"/>
    </row>
    <row r="839" spans="1:5" x14ac:dyDescent="0.3">
      <c r="A839" s="315"/>
      <c r="B839" s="316"/>
      <c r="C839" s="315"/>
      <c r="D839" s="317"/>
      <c r="E839" s="315"/>
    </row>
    <row r="840" spans="1:5" x14ac:dyDescent="0.3">
      <c r="A840" s="315"/>
      <c r="B840" s="316"/>
      <c r="C840" s="315"/>
      <c r="D840" s="317"/>
      <c r="E840" s="315"/>
    </row>
    <row r="841" spans="1:5" x14ac:dyDescent="0.3">
      <c r="A841" s="315"/>
      <c r="B841" s="316"/>
      <c r="C841" s="315"/>
      <c r="D841" s="317"/>
      <c r="E841" s="315"/>
    </row>
    <row r="842" spans="1:5" x14ac:dyDescent="0.3">
      <c r="A842" s="315"/>
      <c r="B842" s="316"/>
      <c r="C842" s="315"/>
      <c r="D842" s="317"/>
      <c r="E842" s="315"/>
    </row>
    <row r="843" spans="1:5" x14ac:dyDescent="0.3">
      <c r="A843" s="315"/>
      <c r="B843" s="316"/>
      <c r="C843" s="315"/>
      <c r="D843" s="317"/>
      <c r="E843" s="315"/>
    </row>
    <row r="844" spans="1:5" x14ac:dyDescent="0.3">
      <c r="A844" s="315"/>
      <c r="B844" s="316"/>
      <c r="C844" s="315"/>
      <c r="D844" s="317"/>
      <c r="E844" s="315"/>
    </row>
    <row r="845" spans="1:5" x14ac:dyDescent="0.3">
      <c r="A845" s="315"/>
      <c r="B845" s="316"/>
      <c r="C845" s="315"/>
      <c r="D845" s="317"/>
      <c r="E845" s="315"/>
    </row>
    <row r="846" spans="1:5" x14ac:dyDescent="0.3">
      <c r="A846" s="315"/>
      <c r="B846" s="316"/>
      <c r="C846" s="315"/>
      <c r="D846" s="317"/>
      <c r="E846" s="315"/>
    </row>
    <row r="847" spans="1:5" x14ac:dyDescent="0.3">
      <c r="A847" s="315"/>
      <c r="B847" s="316"/>
      <c r="C847" s="315"/>
      <c r="D847" s="317"/>
      <c r="E847" s="315"/>
    </row>
    <row r="848" spans="1:5" x14ac:dyDescent="0.3">
      <c r="A848" s="315"/>
      <c r="B848" s="316"/>
      <c r="C848" s="315"/>
      <c r="D848" s="317"/>
      <c r="E848" s="315"/>
    </row>
    <row r="849" spans="1:5" x14ac:dyDescent="0.3">
      <c r="A849" s="315"/>
      <c r="B849" s="316"/>
      <c r="C849" s="315"/>
      <c r="D849" s="317"/>
      <c r="E849" s="315"/>
    </row>
    <row r="850" spans="1:5" x14ac:dyDescent="0.3">
      <c r="A850" s="315"/>
      <c r="B850" s="316"/>
      <c r="C850" s="315"/>
      <c r="D850" s="317"/>
      <c r="E850" s="315"/>
    </row>
    <row r="851" spans="1:5" x14ac:dyDescent="0.3">
      <c r="A851" s="315"/>
      <c r="B851" s="316"/>
      <c r="C851" s="315"/>
      <c r="D851" s="317"/>
      <c r="E851" s="315"/>
    </row>
    <row r="852" spans="1:5" x14ac:dyDescent="0.3">
      <c r="A852" s="315"/>
      <c r="B852" s="316"/>
      <c r="C852" s="315"/>
      <c r="D852" s="317"/>
      <c r="E852" s="315"/>
    </row>
    <row r="853" spans="1:5" x14ac:dyDescent="0.3">
      <c r="A853" s="315"/>
      <c r="B853" s="316"/>
      <c r="C853" s="315"/>
      <c r="D853" s="317"/>
      <c r="E853" s="315"/>
    </row>
    <row r="854" spans="1:5" x14ac:dyDescent="0.3">
      <c r="A854" s="315"/>
      <c r="B854" s="316"/>
      <c r="C854" s="315"/>
      <c r="D854" s="317"/>
      <c r="E854" s="315"/>
    </row>
    <row r="855" spans="1:5" x14ac:dyDescent="0.3">
      <c r="A855" s="315"/>
      <c r="B855" s="316"/>
      <c r="C855" s="315"/>
      <c r="D855" s="317"/>
      <c r="E855" s="315"/>
    </row>
    <row r="856" spans="1:5" x14ac:dyDescent="0.3">
      <c r="A856" s="315"/>
      <c r="B856" s="316"/>
      <c r="C856" s="315"/>
      <c r="D856" s="317"/>
      <c r="E856" s="315"/>
    </row>
    <row r="857" spans="1:5" x14ac:dyDescent="0.3">
      <c r="A857" s="315"/>
      <c r="B857" s="316"/>
      <c r="C857" s="315"/>
      <c r="D857" s="317"/>
      <c r="E857" s="315"/>
    </row>
    <row r="858" spans="1:5" x14ac:dyDescent="0.3">
      <c r="A858" s="315"/>
      <c r="B858" s="316"/>
      <c r="C858" s="315"/>
      <c r="D858" s="317"/>
      <c r="E858" s="315"/>
    </row>
    <row r="859" spans="1:5" x14ac:dyDescent="0.3">
      <c r="A859" s="315"/>
      <c r="B859" s="316"/>
      <c r="C859" s="315"/>
      <c r="D859" s="317"/>
      <c r="E859" s="315"/>
    </row>
    <row r="860" spans="1:5" x14ac:dyDescent="0.3">
      <c r="A860" s="315"/>
      <c r="B860" s="316"/>
      <c r="C860" s="315"/>
      <c r="D860" s="317"/>
      <c r="E860" s="315"/>
    </row>
    <row r="861" spans="1:5" x14ac:dyDescent="0.3">
      <c r="A861" s="315"/>
      <c r="B861" s="316"/>
      <c r="C861" s="315"/>
      <c r="D861" s="317"/>
      <c r="E861" s="315"/>
    </row>
    <row r="862" spans="1:5" x14ac:dyDescent="0.3">
      <c r="A862" s="315"/>
      <c r="B862" s="316"/>
      <c r="C862" s="315"/>
      <c r="D862" s="317"/>
      <c r="E862" s="315"/>
    </row>
    <row r="863" spans="1:5" x14ac:dyDescent="0.3">
      <c r="A863" s="315"/>
      <c r="B863" s="316"/>
      <c r="C863" s="315"/>
      <c r="D863" s="317"/>
      <c r="E863" s="315"/>
    </row>
    <row r="864" spans="1:5" x14ac:dyDescent="0.3">
      <c r="A864" s="315"/>
      <c r="B864" s="316"/>
      <c r="C864" s="315"/>
      <c r="D864" s="317"/>
      <c r="E864" s="315"/>
    </row>
    <row r="865" spans="1:5" x14ac:dyDescent="0.3">
      <c r="A865" s="315"/>
      <c r="B865" s="316"/>
      <c r="C865" s="315"/>
      <c r="D865" s="317"/>
      <c r="E865" s="315"/>
    </row>
    <row r="866" spans="1:5" x14ac:dyDescent="0.3">
      <c r="A866" s="315"/>
      <c r="B866" s="316"/>
      <c r="C866" s="315"/>
      <c r="D866" s="317"/>
      <c r="E866" s="315"/>
    </row>
    <row r="867" spans="1:5" x14ac:dyDescent="0.3">
      <c r="A867" s="315"/>
      <c r="B867" s="316"/>
      <c r="C867" s="315"/>
      <c r="D867" s="317"/>
      <c r="E867" s="315"/>
    </row>
    <row r="868" spans="1:5" x14ac:dyDescent="0.3">
      <c r="A868" s="315"/>
      <c r="B868" s="316"/>
      <c r="C868" s="315"/>
      <c r="D868" s="317"/>
      <c r="E868" s="315"/>
    </row>
    <row r="869" spans="1:5" x14ac:dyDescent="0.3">
      <c r="A869" s="315"/>
      <c r="B869" s="316"/>
      <c r="C869" s="315"/>
      <c r="D869" s="317"/>
      <c r="E869" s="315"/>
    </row>
    <row r="870" spans="1:5" x14ac:dyDescent="0.3">
      <c r="A870" s="315"/>
      <c r="B870" s="316"/>
      <c r="C870" s="315"/>
      <c r="D870" s="317"/>
      <c r="E870" s="315"/>
    </row>
    <row r="871" spans="1:5" x14ac:dyDescent="0.3">
      <c r="A871" s="315"/>
      <c r="B871" s="316"/>
      <c r="C871" s="315"/>
      <c r="D871" s="317"/>
      <c r="E871" s="315"/>
    </row>
    <row r="872" spans="1:5" x14ac:dyDescent="0.3">
      <c r="A872" s="315"/>
      <c r="B872" s="316"/>
      <c r="C872" s="315"/>
      <c r="D872" s="317"/>
      <c r="E872" s="315"/>
    </row>
    <row r="873" spans="1:5" x14ac:dyDescent="0.3">
      <c r="A873" s="315"/>
      <c r="B873" s="316"/>
      <c r="C873" s="315"/>
      <c r="D873" s="317"/>
      <c r="E873" s="315"/>
    </row>
    <row r="874" spans="1:5" x14ac:dyDescent="0.3">
      <c r="A874" s="315"/>
      <c r="B874" s="316"/>
      <c r="C874" s="315"/>
      <c r="D874" s="317"/>
      <c r="E874" s="315"/>
    </row>
    <row r="875" spans="1:5" x14ac:dyDescent="0.3">
      <c r="A875" s="315"/>
      <c r="B875" s="316"/>
      <c r="C875" s="315"/>
      <c r="D875" s="317"/>
      <c r="E875" s="315"/>
    </row>
    <row r="876" spans="1:5" x14ac:dyDescent="0.3">
      <c r="A876" s="315"/>
      <c r="B876" s="316"/>
      <c r="C876" s="315"/>
      <c r="D876" s="317"/>
      <c r="E876" s="315"/>
    </row>
  </sheetData>
  <dataValidations count="1">
    <dataValidation type="textLength" allowBlank="1" showInputMessage="1" showErrorMessage="1" sqref="B26" xr:uid="{20DEC84B-0D5F-41DE-B7AC-493BB3EF6C12}">
      <formula1>1</formula1>
      <formula2>255</formula2>
    </dataValidation>
  </dataValidations>
  <pageMargins left="0.511811024" right="0.511811024" top="0.78740157499999996" bottom="0.78740157499999996" header="0" footer="0"/>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BC8CB-50C9-4519-83C2-ED6D50B56712}">
  <dimension ref="A1:F552"/>
  <sheetViews>
    <sheetView workbookViewId="0"/>
  </sheetViews>
  <sheetFormatPr defaultRowHeight="14.4" x14ac:dyDescent="0.3"/>
  <cols>
    <col min="1" max="1" width="8.6640625" style="333" customWidth="1"/>
    <col min="2" max="2" width="65.88671875" style="333" customWidth="1"/>
    <col min="3" max="3" width="10" style="345" customWidth="1"/>
    <col min="4" max="4" width="13" style="334" customWidth="1"/>
    <col min="5" max="5" width="11.6640625" style="335" customWidth="1"/>
    <col min="6" max="6" width="18.109375" style="335" customWidth="1"/>
    <col min="7" max="16384" width="8.88671875" style="333"/>
  </cols>
  <sheetData>
    <row r="1" spans="1:6" ht="31.2" x14ac:dyDescent="0.3">
      <c r="A1" s="298" t="s">
        <v>2540</v>
      </c>
      <c r="B1" s="298" t="s">
        <v>2064</v>
      </c>
      <c r="C1" s="298" t="s">
        <v>66</v>
      </c>
      <c r="D1" s="298" t="s">
        <v>2073</v>
      </c>
      <c r="E1" s="298" t="s">
        <v>2074</v>
      </c>
      <c r="F1" s="298" t="s">
        <v>1970</v>
      </c>
    </row>
    <row r="2" spans="1:6" ht="28.8" x14ac:dyDescent="0.3">
      <c r="A2" s="339">
        <v>2910</v>
      </c>
      <c r="B2" s="342" t="s">
        <v>3019</v>
      </c>
      <c r="C2" s="343" t="s">
        <v>66</v>
      </c>
      <c r="D2" s="340">
        <v>10</v>
      </c>
      <c r="E2" s="341">
        <v>63.77</v>
      </c>
      <c r="F2" s="341">
        <v>637.70000000000005</v>
      </c>
    </row>
    <row r="3" spans="1:6" ht="28.8" x14ac:dyDescent="0.3">
      <c r="A3" s="339">
        <v>2911</v>
      </c>
      <c r="B3" s="342" t="s">
        <v>3020</v>
      </c>
      <c r="C3" s="343" t="s">
        <v>66</v>
      </c>
      <c r="D3" s="340">
        <v>4</v>
      </c>
      <c r="E3" s="341">
        <v>37.630000000000003</v>
      </c>
      <c r="F3" s="341">
        <v>150.52000000000001</v>
      </c>
    </row>
    <row r="4" spans="1:6" ht="28.8" x14ac:dyDescent="0.3">
      <c r="A4" s="339">
        <v>2912</v>
      </c>
      <c r="B4" s="342" t="s">
        <v>3021</v>
      </c>
      <c r="C4" s="343" t="s">
        <v>66</v>
      </c>
      <c r="D4" s="340">
        <v>2</v>
      </c>
      <c r="E4" s="341">
        <v>122.2</v>
      </c>
      <c r="F4" s="341">
        <v>244.4</v>
      </c>
    </row>
    <row r="5" spans="1:6" ht="28.8" x14ac:dyDescent="0.3">
      <c r="A5" s="339">
        <v>2913</v>
      </c>
      <c r="B5" s="342" t="s">
        <v>3022</v>
      </c>
      <c r="C5" s="343" t="s">
        <v>66</v>
      </c>
      <c r="D5" s="340">
        <v>1</v>
      </c>
      <c r="E5" s="341">
        <v>31.33</v>
      </c>
      <c r="F5" s="341">
        <v>31.33</v>
      </c>
    </row>
    <row r="6" spans="1:6" ht="28.8" x14ac:dyDescent="0.3">
      <c r="A6" s="339">
        <v>2914</v>
      </c>
      <c r="B6" s="342" t="s">
        <v>3023</v>
      </c>
      <c r="C6" s="343" t="s">
        <v>66</v>
      </c>
      <c r="D6" s="340">
        <v>90</v>
      </c>
      <c r="E6" s="341">
        <v>31.33</v>
      </c>
      <c r="F6" s="341">
        <v>2819.7</v>
      </c>
    </row>
    <row r="7" spans="1:6" ht="28.8" x14ac:dyDescent="0.3">
      <c r="A7" s="339">
        <v>2915</v>
      </c>
      <c r="B7" s="342" t="s">
        <v>3024</v>
      </c>
      <c r="C7" s="343" t="s">
        <v>66</v>
      </c>
      <c r="D7" s="340">
        <v>1</v>
      </c>
      <c r="E7" s="341">
        <v>33</v>
      </c>
      <c r="F7" s="341">
        <v>33</v>
      </c>
    </row>
    <row r="8" spans="1:6" ht="28.8" x14ac:dyDescent="0.3">
      <c r="A8" s="339">
        <v>2916</v>
      </c>
      <c r="B8" s="342" t="s">
        <v>3025</v>
      </c>
      <c r="C8" s="343" t="s">
        <v>681</v>
      </c>
      <c r="D8" s="340">
        <v>1</v>
      </c>
      <c r="E8" s="341">
        <v>102.67</v>
      </c>
      <c r="F8" s="341">
        <v>102.67</v>
      </c>
    </row>
    <row r="9" spans="1:6" ht="28.8" x14ac:dyDescent="0.3">
      <c r="A9" s="339">
        <v>2917</v>
      </c>
      <c r="B9" s="342" t="s">
        <v>3026</v>
      </c>
      <c r="C9" s="343" t="s">
        <v>681</v>
      </c>
      <c r="D9" s="340">
        <v>1</v>
      </c>
      <c r="E9" s="341">
        <v>58.01</v>
      </c>
      <c r="F9" s="341">
        <v>58.01</v>
      </c>
    </row>
    <row r="10" spans="1:6" ht="28.8" x14ac:dyDescent="0.3">
      <c r="A10" s="339">
        <v>2918</v>
      </c>
      <c r="B10" s="342" t="s">
        <v>3027</v>
      </c>
      <c r="C10" s="343" t="s">
        <v>681</v>
      </c>
      <c r="D10" s="340">
        <v>3</v>
      </c>
      <c r="E10" s="341">
        <v>84.83</v>
      </c>
      <c r="F10" s="341">
        <v>254.49</v>
      </c>
    </row>
    <row r="11" spans="1:6" ht="28.8" x14ac:dyDescent="0.3">
      <c r="A11" s="339">
        <v>2919</v>
      </c>
      <c r="B11" s="342" t="s">
        <v>3028</v>
      </c>
      <c r="C11" s="343" t="s">
        <v>681</v>
      </c>
      <c r="D11" s="340">
        <v>5</v>
      </c>
      <c r="E11" s="341">
        <v>98.09</v>
      </c>
      <c r="F11" s="341">
        <v>490.45</v>
      </c>
    </row>
    <row r="12" spans="1:6" ht="28.8" x14ac:dyDescent="0.3">
      <c r="A12" s="339">
        <v>2920</v>
      </c>
      <c r="B12" s="342" t="s">
        <v>3029</v>
      </c>
      <c r="C12" s="343" t="s">
        <v>681</v>
      </c>
      <c r="D12" s="340">
        <v>4</v>
      </c>
      <c r="E12" s="341">
        <v>91.54</v>
      </c>
      <c r="F12" s="341">
        <v>366.16</v>
      </c>
    </row>
    <row r="13" spans="1:6" ht="28.8" x14ac:dyDescent="0.3">
      <c r="A13" s="339">
        <v>2921</v>
      </c>
      <c r="B13" s="342" t="s">
        <v>3030</v>
      </c>
      <c r="C13" s="343" t="s">
        <v>681</v>
      </c>
      <c r="D13" s="340">
        <v>8</v>
      </c>
      <c r="E13" s="341">
        <v>68</v>
      </c>
      <c r="F13" s="341">
        <v>544</v>
      </c>
    </row>
    <row r="14" spans="1:6" ht="28.8" x14ac:dyDescent="0.3">
      <c r="A14" s="339">
        <v>2922</v>
      </c>
      <c r="B14" s="342" t="s">
        <v>3031</v>
      </c>
      <c r="C14" s="343" t="s">
        <v>681</v>
      </c>
      <c r="D14" s="340">
        <v>8</v>
      </c>
      <c r="E14" s="341">
        <v>159.71</v>
      </c>
      <c r="F14" s="341">
        <v>1277.68</v>
      </c>
    </row>
    <row r="15" spans="1:6" ht="28.8" x14ac:dyDescent="0.3">
      <c r="A15" s="339">
        <v>2923</v>
      </c>
      <c r="B15" s="342" t="s">
        <v>3032</v>
      </c>
      <c r="C15" s="343" t="s">
        <v>66</v>
      </c>
      <c r="D15" s="340">
        <v>20</v>
      </c>
      <c r="E15" s="341">
        <v>22.09</v>
      </c>
      <c r="F15" s="341">
        <v>441.8</v>
      </c>
    </row>
    <row r="16" spans="1:6" ht="28.8" x14ac:dyDescent="0.3">
      <c r="A16" s="339">
        <v>2924</v>
      </c>
      <c r="B16" s="342" t="s">
        <v>3033</v>
      </c>
      <c r="C16" s="343" t="s">
        <v>66</v>
      </c>
      <c r="D16" s="340">
        <v>10</v>
      </c>
      <c r="E16" s="341">
        <v>22.09</v>
      </c>
      <c r="F16" s="341">
        <v>220.9</v>
      </c>
    </row>
    <row r="17" spans="1:6" ht="28.8" x14ac:dyDescent="0.3">
      <c r="A17" s="339">
        <v>2925</v>
      </c>
      <c r="B17" s="342" t="s">
        <v>3034</v>
      </c>
      <c r="C17" s="343" t="s">
        <v>66</v>
      </c>
      <c r="D17" s="340">
        <v>4</v>
      </c>
      <c r="E17" s="341">
        <v>10.462999999999999</v>
      </c>
      <c r="F17" s="341">
        <v>41.851999999999997</v>
      </c>
    </row>
    <row r="18" spans="1:6" ht="28.8" x14ac:dyDescent="0.3">
      <c r="A18" s="339">
        <v>2926</v>
      </c>
      <c r="B18" s="342" t="s">
        <v>3035</v>
      </c>
      <c r="C18" s="343" t="s">
        <v>66</v>
      </c>
      <c r="D18" s="340">
        <v>8</v>
      </c>
      <c r="E18" s="341">
        <v>43.8</v>
      </c>
      <c r="F18" s="341">
        <v>350.4</v>
      </c>
    </row>
    <row r="19" spans="1:6" ht="28.8" x14ac:dyDescent="0.3">
      <c r="A19" s="339">
        <v>2927</v>
      </c>
      <c r="B19" s="342" t="s">
        <v>3036</v>
      </c>
      <c r="C19" s="343" t="s">
        <v>66</v>
      </c>
      <c r="D19" s="340">
        <v>2</v>
      </c>
      <c r="E19" s="341">
        <v>28.05</v>
      </c>
      <c r="F19" s="341">
        <v>56.1</v>
      </c>
    </row>
    <row r="20" spans="1:6" ht="28.8" x14ac:dyDescent="0.3">
      <c r="A20" s="339">
        <v>2928</v>
      </c>
      <c r="B20" s="342" t="s">
        <v>3037</v>
      </c>
      <c r="C20" s="343" t="s">
        <v>66</v>
      </c>
      <c r="D20" s="340">
        <v>3</v>
      </c>
      <c r="E20" s="341">
        <v>28.05</v>
      </c>
      <c r="F20" s="341">
        <v>84.15</v>
      </c>
    </row>
    <row r="21" spans="1:6" ht="28.8" x14ac:dyDescent="0.3">
      <c r="A21" s="339">
        <v>2929</v>
      </c>
      <c r="B21" s="342" t="s">
        <v>3038</v>
      </c>
      <c r="C21" s="343" t="s">
        <v>66</v>
      </c>
      <c r="D21" s="340">
        <v>15</v>
      </c>
      <c r="E21" s="341">
        <v>37.67</v>
      </c>
      <c r="F21" s="341">
        <v>565.04999999999995</v>
      </c>
    </row>
    <row r="22" spans="1:6" ht="28.8" x14ac:dyDescent="0.3">
      <c r="A22" s="339">
        <v>2930</v>
      </c>
      <c r="B22" s="342" t="s">
        <v>3039</v>
      </c>
      <c r="C22" s="343" t="s">
        <v>66</v>
      </c>
      <c r="D22" s="340">
        <v>4</v>
      </c>
      <c r="E22" s="341">
        <v>46.33</v>
      </c>
      <c r="F22" s="341">
        <v>185.32</v>
      </c>
    </row>
    <row r="23" spans="1:6" ht="28.8" x14ac:dyDescent="0.3">
      <c r="A23" s="339">
        <v>2931</v>
      </c>
      <c r="B23" s="342" t="s">
        <v>3040</v>
      </c>
      <c r="C23" s="343" t="s">
        <v>66</v>
      </c>
      <c r="D23" s="340">
        <v>3</v>
      </c>
      <c r="E23" s="341">
        <v>50.63</v>
      </c>
      <c r="F23" s="341">
        <v>151.88999999999999</v>
      </c>
    </row>
    <row r="24" spans="1:6" ht="28.8" x14ac:dyDescent="0.3">
      <c r="A24" s="339">
        <v>2932</v>
      </c>
      <c r="B24" s="342" t="s">
        <v>3041</v>
      </c>
      <c r="C24" s="343" t="s">
        <v>66</v>
      </c>
      <c r="D24" s="340">
        <v>1</v>
      </c>
      <c r="E24" s="341">
        <v>320</v>
      </c>
      <c r="F24" s="341">
        <v>320</v>
      </c>
    </row>
    <row r="25" spans="1:6" ht="28.8" x14ac:dyDescent="0.3">
      <c r="A25" s="339">
        <v>2933</v>
      </c>
      <c r="B25" s="342" t="s">
        <v>3042</v>
      </c>
      <c r="C25" s="343" t="s">
        <v>66</v>
      </c>
      <c r="D25" s="340">
        <v>2</v>
      </c>
      <c r="E25" s="341">
        <v>28.14</v>
      </c>
      <c r="F25" s="341">
        <v>56.28</v>
      </c>
    </row>
    <row r="26" spans="1:6" ht="28.8" x14ac:dyDescent="0.3">
      <c r="A26" s="339">
        <v>2934</v>
      </c>
      <c r="B26" s="342" t="s">
        <v>3043</v>
      </c>
      <c r="C26" s="343" t="s">
        <v>66</v>
      </c>
      <c r="D26" s="340">
        <v>4</v>
      </c>
      <c r="E26" s="341">
        <v>32.57</v>
      </c>
      <c r="F26" s="341">
        <v>130.28</v>
      </c>
    </row>
    <row r="27" spans="1:6" ht="28.8" x14ac:dyDescent="0.3">
      <c r="A27" s="339">
        <v>2935</v>
      </c>
      <c r="B27" s="342" t="s">
        <v>3044</v>
      </c>
      <c r="C27" s="343" t="s">
        <v>66</v>
      </c>
      <c r="D27" s="340">
        <v>7</v>
      </c>
      <c r="E27" s="341">
        <v>20.440000000000001</v>
      </c>
      <c r="F27" s="341">
        <v>143.08000000000001</v>
      </c>
    </row>
    <row r="28" spans="1:6" ht="28.8" x14ac:dyDescent="0.3">
      <c r="A28" s="339">
        <v>2936</v>
      </c>
      <c r="B28" s="342" t="s">
        <v>3045</v>
      </c>
      <c r="C28" s="343" t="s">
        <v>66</v>
      </c>
      <c r="D28" s="340">
        <v>1</v>
      </c>
      <c r="E28" s="341">
        <v>17.5</v>
      </c>
      <c r="F28" s="341">
        <v>17.5</v>
      </c>
    </row>
    <row r="29" spans="1:6" ht="28.8" x14ac:dyDescent="0.3">
      <c r="A29" s="339">
        <v>2937</v>
      </c>
      <c r="B29" s="342" t="s">
        <v>3046</v>
      </c>
      <c r="C29" s="343" t="s">
        <v>66</v>
      </c>
      <c r="D29" s="340">
        <v>10</v>
      </c>
      <c r="E29" s="341">
        <v>17.84</v>
      </c>
      <c r="F29" s="341">
        <v>178.4</v>
      </c>
    </row>
    <row r="30" spans="1:6" ht="28.8" x14ac:dyDescent="0.3">
      <c r="A30" s="339">
        <v>2938</v>
      </c>
      <c r="B30" s="342" t="s">
        <v>3047</v>
      </c>
      <c r="C30" s="343" t="s">
        <v>66</v>
      </c>
      <c r="D30" s="340">
        <v>10</v>
      </c>
      <c r="E30" s="341">
        <v>18.61</v>
      </c>
      <c r="F30" s="341">
        <v>186.1</v>
      </c>
    </row>
    <row r="31" spans="1:6" ht="28.8" x14ac:dyDescent="0.3">
      <c r="A31" s="339">
        <v>2939</v>
      </c>
      <c r="B31" s="342" t="s">
        <v>3048</v>
      </c>
      <c r="C31" s="343" t="s">
        <v>66</v>
      </c>
      <c r="D31" s="340">
        <v>2</v>
      </c>
      <c r="E31" s="341">
        <v>16.809999999999999</v>
      </c>
      <c r="F31" s="341">
        <v>33.619999999999997</v>
      </c>
    </row>
    <row r="32" spans="1:6" ht="28.8" x14ac:dyDescent="0.3">
      <c r="A32" s="339">
        <v>2940</v>
      </c>
      <c r="B32" s="342" t="s">
        <v>3049</v>
      </c>
      <c r="C32" s="343" t="s">
        <v>66</v>
      </c>
      <c r="D32" s="340">
        <v>12</v>
      </c>
      <c r="E32" s="341">
        <v>163</v>
      </c>
      <c r="F32" s="341">
        <v>1956</v>
      </c>
    </row>
    <row r="33" spans="1:6" ht="28.8" x14ac:dyDescent="0.3">
      <c r="A33" s="339">
        <v>2941</v>
      </c>
      <c r="B33" s="342" t="s">
        <v>3050</v>
      </c>
      <c r="C33" s="343" t="s">
        <v>66</v>
      </c>
      <c r="D33" s="340">
        <v>1</v>
      </c>
      <c r="E33" s="341">
        <v>11.91</v>
      </c>
      <c r="F33" s="341">
        <v>11.91</v>
      </c>
    </row>
    <row r="34" spans="1:6" ht="28.8" x14ac:dyDescent="0.3">
      <c r="A34" s="339">
        <v>2942</v>
      </c>
      <c r="B34" s="342" t="s">
        <v>3051</v>
      </c>
      <c r="C34" s="343" t="s">
        <v>66</v>
      </c>
      <c r="D34" s="340">
        <v>8</v>
      </c>
      <c r="E34" s="341">
        <v>160.33000000000001</v>
      </c>
      <c r="F34" s="341">
        <v>1282.6400000000001</v>
      </c>
    </row>
    <row r="35" spans="1:6" ht="28.8" x14ac:dyDescent="0.3">
      <c r="A35" s="339">
        <v>2943</v>
      </c>
      <c r="B35" s="342" t="s">
        <v>3052</v>
      </c>
      <c r="C35" s="343" t="s">
        <v>681</v>
      </c>
      <c r="D35" s="340">
        <v>90</v>
      </c>
      <c r="E35" s="341">
        <v>17.64</v>
      </c>
      <c r="F35" s="341">
        <v>1587.6</v>
      </c>
    </row>
    <row r="36" spans="1:6" ht="28.8" x14ac:dyDescent="0.3">
      <c r="A36" s="339">
        <v>2944</v>
      </c>
      <c r="B36" s="342" t="s">
        <v>3053</v>
      </c>
      <c r="C36" s="343" t="s">
        <v>681</v>
      </c>
      <c r="D36" s="340">
        <v>20</v>
      </c>
      <c r="E36" s="341">
        <v>100.04</v>
      </c>
      <c r="F36" s="341">
        <v>2000.8</v>
      </c>
    </row>
    <row r="37" spans="1:6" ht="28.8" x14ac:dyDescent="0.3">
      <c r="A37" s="339">
        <v>2945</v>
      </c>
      <c r="B37" s="342" t="s">
        <v>3054</v>
      </c>
      <c r="C37" s="343" t="s">
        <v>66</v>
      </c>
      <c r="D37" s="340">
        <v>10</v>
      </c>
      <c r="E37" s="341">
        <v>37.409999999999997</v>
      </c>
      <c r="F37" s="341">
        <v>374.1</v>
      </c>
    </row>
    <row r="38" spans="1:6" ht="28.8" x14ac:dyDescent="0.3">
      <c r="A38" s="339">
        <v>2946</v>
      </c>
      <c r="B38" s="342" t="s">
        <v>3055</v>
      </c>
      <c r="C38" s="343" t="s">
        <v>681</v>
      </c>
      <c r="D38" s="340">
        <v>15</v>
      </c>
      <c r="E38" s="341">
        <v>13.15</v>
      </c>
      <c r="F38" s="341">
        <v>197.25</v>
      </c>
    </row>
    <row r="39" spans="1:6" ht="28.8" x14ac:dyDescent="0.3">
      <c r="A39" s="339">
        <v>2947</v>
      </c>
      <c r="B39" s="342" t="s">
        <v>3056</v>
      </c>
      <c r="C39" s="343" t="s">
        <v>681</v>
      </c>
      <c r="D39" s="340">
        <v>5</v>
      </c>
      <c r="E39" s="341">
        <v>10.5</v>
      </c>
      <c r="F39" s="341">
        <v>52.5</v>
      </c>
    </row>
    <row r="40" spans="1:6" ht="28.8" x14ac:dyDescent="0.3">
      <c r="A40" s="339">
        <v>2948</v>
      </c>
      <c r="B40" s="342" t="s">
        <v>3057</v>
      </c>
      <c r="C40" s="343" t="s">
        <v>681</v>
      </c>
      <c r="D40" s="340">
        <v>20</v>
      </c>
      <c r="E40" s="341">
        <v>10.09</v>
      </c>
      <c r="F40" s="341">
        <v>201.8</v>
      </c>
    </row>
    <row r="41" spans="1:6" ht="28.8" x14ac:dyDescent="0.3">
      <c r="A41" s="339">
        <v>2949</v>
      </c>
      <c r="B41" s="342" t="s">
        <v>3058</v>
      </c>
      <c r="C41" s="343" t="s">
        <v>681</v>
      </c>
      <c r="D41" s="340">
        <v>20</v>
      </c>
      <c r="E41" s="341">
        <v>17.329999999999998</v>
      </c>
      <c r="F41" s="341">
        <v>346.6</v>
      </c>
    </row>
    <row r="42" spans="1:6" ht="28.8" x14ac:dyDescent="0.3">
      <c r="A42" s="339">
        <v>2950</v>
      </c>
      <c r="B42" s="342" t="s">
        <v>3059</v>
      </c>
      <c r="C42" s="343" t="s">
        <v>66</v>
      </c>
      <c r="D42" s="340">
        <v>5</v>
      </c>
      <c r="E42" s="341">
        <v>19</v>
      </c>
      <c r="F42" s="341">
        <v>95</v>
      </c>
    </row>
    <row r="43" spans="1:6" ht="28.8" x14ac:dyDescent="0.3">
      <c r="A43" s="339">
        <v>2951</v>
      </c>
      <c r="B43" s="342" t="s">
        <v>3060</v>
      </c>
      <c r="C43" s="343" t="s">
        <v>681</v>
      </c>
      <c r="D43" s="340">
        <v>8</v>
      </c>
      <c r="E43" s="341">
        <v>32.590000000000003</v>
      </c>
      <c r="F43" s="341">
        <v>260.72000000000003</v>
      </c>
    </row>
    <row r="44" spans="1:6" ht="28.8" x14ac:dyDescent="0.3">
      <c r="A44" s="339">
        <v>2952</v>
      </c>
      <c r="B44" s="342" t="s">
        <v>3061</v>
      </c>
      <c r="C44" s="343" t="s">
        <v>681</v>
      </c>
      <c r="D44" s="340">
        <v>8</v>
      </c>
      <c r="E44" s="341">
        <v>61.99</v>
      </c>
      <c r="F44" s="341">
        <v>495.92</v>
      </c>
    </row>
    <row r="45" spans="1:6" ht="28.8" x14ac:dyDescent="0.3">
      <c r="A45" s="339">
        <v>2953</v>
      </c>
      <c r="B45" s="342" t="s">
        <v>3062</v>
      </c>
      <c r="C45" s="343" t="s">
        <v>681</v>
      </c>
      <c r="D45" s="340">
        <v>3</v>
      </c>
      <c r="E45" s="341">
        <v>21.56</v>
      </c>
      <c r="F45" s="341">
        <v>64.680000000000007</v>
      </c>
    </row>
    <row r="46" spans="1:6" ht="28.8" x14ac:dyDescent="0.3">
      <c r="A46" s="339">
        <v>2954</v>
      </c>
      <c r="B46" s="342" t="s">
        <v>3063</v>
      </c>
      <c r="C46" s="343" t="s">
        <v>232</v>
      </c>
      <c r="D46" s="340">
        <v>1</v>
      </c>
      <c r="E46" s="341">
        <v>45.16</v>
      </c>
      <c r="F46" s="341">
        <v>45.16</v>
      </c>
    </row>
    <row r="47" spans="1:6" ht="28.8" x14ac:dyDescent="0.3">
      <c r="A47" s="339">
        <v>2955</v>
      </c>
      <c r="B47" s="342" t="s">
        <v>3064</v>
      </c>
      <c r="C47" s="343" t="s">
        <v>66</v>
      </c>
      <c r="D47" s="340">
        <v>20</v>
      </c>
      <c r="E47" s="341">
        <v>12.33</v>
      </c>
      <c r="F47" s="341">
        <v>246.6</v>
      </c>
    </row>
    <row r="48" spans="1:6" ht="28.8" x14ac:dyDescent="0.3">
      <c r="A48" s="339">
        <v>2956</v>
      </c>
      <c r="B48" s="342" t="s">
        <v>3065</v>
      </c>
      <c r="C48" s="343" t="s">
        <v>66</v>
      </c>
      <c r="D48" s="340">
        <v>40</v>
      </c>
      <c r="E48" s="341">
        <v>12.33</v>
      </c>
      <c r="F48" s="341">
        <v>493.2</v>
      </c>
    </row>
    <row r="49" spans="1:6" ht="28.8" x14ac:dyDescent="0.3">
      <c r="A49" s="339">
        <v>2957</v>
      </c>
      <c r="B49" s="342" t="s">
        <v>3066</v>
      </c>
      <c r="C49" s="343" t="s">
        <v>66</v>
      </c>
      <c r="D49" s="340">
        <v>4</v>
      </c>
      <c r="E49" s="341">
        <v>40.409999999999997</v>
      </c>
      <c r="F49" s="341">
        <v>161.63999999999999</v>
      </c>
    </row>
    <row r="50" spans="1:6" ht="28.8" x14ac:dyDescent="0.3">
      <c r="A50" s="339">
        <v>2958</v>
      </c>
      <c r="B50" s="342" t="s">
        <v>3067</v>
      </c>
      <c r="C50" s="343" t="s">
        <v>66</v>
      </c>
      <c r="D50" s="340">
        <v>2</v>
      </c>
      <c r="E50" s="341">
        <v>37.67</v>
      </c>
      <c r="F50" s="341">
        <v>75.34</v>
      </c>
    </row>
    <row r="51" spans="1:6" ht="28.8" x14ac:dyDescent="0.3">
      <c r="A51" s="339">
        <v>2959</v>
      </c>
      <c r="B51" s="342" t="s">
        <v>3068</v>
      </c>
      <c r="C51" s="343" t="s">
        <v>681</v>
      </c>
      <c r="D51" s="340">
        <v>73</v>
      </c>
      <c r="E51" s="341">
        <v>35.04</v>
      </c>
      <c r="F51" s="341">
        <v>2557.92</v>
      </c>
    </row>
    <row r="52" spans="1:6" ht="28.8" x14ac:dyDescent="0.3">
      <c r="A52" s="339">
        <v>2960</v>
      </c>
      <c r="B52" s="342" t="s">
        <v>3069</v>
      </c>
      <c r="C52" s="343" t="s">
        <v>681</v>
      </c>
      <c r="D52" s="340">
        <v>1</v>
      </c>
      <c r="E52" s="341">
        <v>18.329999999999998</v>
      </c>
      <c r="F52" s="341">
        <v>18.329999999999998</v>
      </c>
    </row>
    <row r="53" spans="1:6" ht="28.8" x14ac:dyDescent="0.3">
      <c r="A53" s="339">
        <v>2961</v>
      </c>
      <c r="B53" s="342" t="s">
        <v>3070</v>
      </c>
      <c r="C53" s="343" t="s">
        <v>681</v>
      </c>
      <c r="D53" s="340">
        <v>1</v>
      </c>
      <c r="E53" s="341">
        <v>83.9</v>
      </c>
      <c r="F53" s="341">
        <v>83.9</v>
      </c>
    </row>
    <row r="54" spans="1:6" ht="28.8" x14ac:dyDescent="0.3">
      <c r="A54" s="339">
        <v>2962</v>
      </c>
      <c r="B54" s="342" t="s">
        <v>3071</v>
      </c>
      <c r="C54" s="343" t="s">
        <v>681</v>
      </c>
      <c r="D54" s="340">
        <v>4</v>
      </c>
      <c r="E54" s="341">
        <v>36.590000000000003</v>
      </c>
      <c r="F54" s="341">
        <v>146.36000000000001</v>
      </c>
    </row>
    <row r="55" spans="1:6" ht="28.8" x14ac:dyDescent="0.3">
      <c r="A55" s="339">
        <v>2963</v>
      </c>
      <c r="B55" s="342" t="s">
        <v>3072</v>
      </c>
      <c r="C55" s="343" t="s">
        <v>681</v>
      </c>
      <c r="D55" s="340">
        <v>6</v>
      </c>
      <c r="E55" s="341">
        <v>65.3</v>
      </c>
      <c r="F55" s="341">
        <v>391.8</v>
      </c>
    </row>
    <row r="56" spans="1:6" ht="28.8" x14ac:dyDescent="0.3">
      <c r="A56" s="339">
        <v>2964</v>
      </c>
      <c r="B56" s="342" t="s">
        <v>3073</v>
      </c>
      <c r="C56" s="343" t="s">
        <v>681</v>
      </c>
      <c r="D56" s="340">
        <v>5</v>
      </c>
      <c r="E56" s="341">
        <v>12.16</v>
      </c>
      <c r="F56" s="341">
        <v>60.8</v>
      </c>
    </row>
    <row r="57" spans="1:6" ht="28.8" x14ac:dyDescent="0.3">
      <c r="A57" s="339">
        <v>2965</v>
      </c>
      <c r="B57" s="342" t="s">
        <v>3074</v>
      </c>
      <c r="C57" s="343" t="s">
        <v>681</v>
      </c>
      <c r="D57" s="340">
        <v>35</v>
      </c>
      <c r="E57" s="341">
        <v>85.68</v>
      </c>
      <c r="F57" s="341">
        <v>2998.8</v>
      </c>
    </row>
    <row r="58" spans="1:6" ht="28.8" x14ac:dyDescent="0.3">
      <c r="A58" s="339">
        <v>2966</v>
      </c>
      <c r="B58" s="342" t="s">
        <v>3075</v>
      </c>
      <c r="C58" s="343" t="s">
        <v>681</v>
      </c>
      <c r="D58" s="340">
        <v>2</v>
      </c>
      <c r="E58" s="341">
        <v>96.4</v>
      </c>
      <c r="F58" s="341">
        <v>192.8</v>
      </c>
    </row>
    <row r="59" spans="1:6" ht="28.8" x14ac:dyDescent="0.3">
      <c r="A59" s="339">
        <v>2967</v>
      </c>
      <c r="B59" s="342" t="s">
        <v>3076</v>
      </c>
      <c r="C59" s="343" t="s">
        <v>681</v>
      </c>
      <c r="D59" s="340">
        <v>8</v>
      </c>
      <c r="E59" s="341">
        <v>96.4</v>
      </c>
      <c r="F59" s="341">
        <v>771.2</v>
      </c>
    </row>
    <row r="60" spans="1:6" ht="28.8" x14ac:dyDescent="0.3">
      <c r="A60" s="339">
        <v>2968</v>
      </c>
      <c r="B60" s="342" t="s">
        <v>3077</v>
      </c>
      <c r="C60" s="343" t="s">
        <v>681</v>
      </c>
      <c r="D60" s="340">
        <v>20</v>
      </c>
      <c r="E60" s="341">
        <v>96.4</v>
      </c>
      <c r="F60" s="341">
        <v>1928</v>
      </c>
    </row>
    <row r="61" spans="1:6" ht="28.8" x14ac:dyDescent="0.3">
      <c r="A61" s="339">
        <v>2969</v>
      </c>
      <c r="B61" s="342" t="s">
        <v>3078</v>
      </c>
      <c r="C61" s="343" t="s">
        <v>681</v>
      </c>
      <c r="D61" s="340">
        <v>2</v>
      </c>
      <c r="E61" s="341">
        <v>96.4</v>
      </c>
      <c r="F61" s="341">
        <v>192.8</v>
      </c>
    </row>
    <row r="62" spans="1:6" ht="28.8" x14ac:dyDescent="0.3">
      <c r="A62" s="339">
        <v>2970</v>
      </c>
      <c r="B62" s="342" t="s">
        <v>3079</v>
      </c>
      <c r="C62" s="343" t="s">
        <v>681</v>
      </c>
      <c r="D62" s="340">
        <v>55</v>
      </c>
      <c r="E62" s="341">
        <v>96.4</v>
      </c>
      <c r="F62" s="341">
        <v>5302</v>
      </c>
    </row>
    <row r="63" spans="1:6" ht="28.8" x14ac:dyDescent="0.3">
      <c r="A63" s="339">
        <v>2971</v>
      </c>
      <c r="B63" s="342" t="s">
        <v>3080</v>
      </c>
      <c r="C63" s="343" t="s">
        <v>681</v>
      </c>
      <c r="D63" s="340">
        <v>1</v>
      </c>
      <c r="E63" s="341">
        <v>81.209999999999994</v>
      </c>
      <c r="F63" s="341">
        <v>81.209999999999994</v>
      </c>
    </row>
    <row r="64" spans="1:6" ht="28.8" x14ac:dyDescent="0.3">
      <c r="A64" s="339">
        <v>2972</v>
      </c>
      <c r="B64" s="342" t="s">
        <v>3081</v>
      </c>
      <c r="C64" s="343" t="s">
        <v>681</v>
      </c>
      <c r="D64" s="340">
        <v>10</v>
      </c>
      <c r="E64" s="341">
        <v>85.35</v>
      </c>
      <c r="F64" s="341">
        <v>853.5</v>
      </c>
    </row>
    <row r="65" spans="1:6" ht="28.8" x14ac:dyDescent="0.3">
      <c r="A65" s="339">
        <v>2973</v>
      </c>
      <c r="B65" s="342" t="s">
        <v>3082</v>
      </c>
      <c r="C65" s="343" t="s">
        <v>681</v>
      </c>
      <c r="D65" s="340">
        <v>1</v>
      </c>
      <c r="E65" s="341">
        <v>81.93</v>
      </c>
      <c r="F65" s="341">
        <v>81.93</v>
      </c>
    </row>
    <row r="66" spans="1:6" ht="28.8" x14ac:dyDescent="0.3">
      <c r="A66" s="339">
        <v>2974</v>
      </c>
      <c r="B66" s="342" t="s">
        <v>3083</v>
      </c>
      <c r="C66" s="343" t="s">
        <v>681</v>
      </c>
      <c r="D66" s="340">
        <v>6</v>
      </c>
      <c r="E66" s="341">
        <v>84.94</v>
      </c>
      <c r="F66" s="341">
        <v>509.64</v>
      </c>
    </row>
    <row r="67" spans="1:6" ht="28.8" x14ac:dyDescent="0.3">
      <c r="A67" s="339">
        <v>2975</v>
      </c>
      <c r="B67" s="342" t="s">
        <v>3084</v>
      </c>
      <c r="C67" s="343" t="s">
        <v>681</v>
      </c>
      <c r="D67" s="340">
        <v>55</v>
      </c>
      <c r="E67" s="341">
        <v>81.93</v>
      </c>
      <c r="F67" s="341">
        <v>4506.1499999999996</v>
      </c>
    </row>
    <row r="68" spans="1:6" ht="28.8" x14ac:dyDescent="0.3">
      <c r="A68" s="339">
        <v>2976</v>
      </c>
      <c r="B68" s="342" t="s">
        <v>3085</v>
      </c>
      <c r="C68" s="343" t="s">
        <v>681</v>
      </c>
      <c r="D68" s="340">
        <v>3</v>
      </c>
      <c r="E68" s="341">
        <v>128.33000000000001</v>
      </c>
      <c r="F68" s="341">
        <v>384.99</v>
      </c>
    </row>
    <row r="69" spans="1:6" ht="28.8" x14ac:dyDescent="0.3">
      <c r="A69" s="339">
        <v>2977</v>
      </c>
      <c r="B69" s="342" t="s">
        <v>3086</v>
      </c>
      <c r="C69" s="343" t="s">
        <v>66</v>
      </c>
      <c r="D69" s="340">
        <v>3</v>
      </c>
      <c r="E69" s="341">
        <v>34.31</v>
      </c>
      <c r="F69" s="341">
        <v>102.93</v>
      </c>
    </row>
    <row r="70" spans="1:6" ht="28.8" x14ac:dyDescent="0.3">
      <c r="A70" s="339">
        <v>2978</v>
      </c>
      <c r="B70" s="342" t="s">
        <v>3087</v>
      </c>
      <c r="C70" s="343" t="s">
        <v>681</v>
      </c>
      <c r="D70" s="340">
        <v>5</v>
      </c>
      <c r="E70" s="341">
        <v>73.13</v>
      </c>
      <c r="F70" s="341">
        <v>365.65</v>
      </c>
    </row>
    <row r="71" spans="1:6" ht="28.8" x14ac:dyDescent="0.3">
      <c r="A71" s="339">
        <v>2979</v>
      </c>
      <c r="B71" s="342" t="s">
        <v>3088</v>
      </c>
      <c r="C71" s="343" t="s">
        <v>681</v>
      </c>
      <c r="D71" s="340">
        <v>11</v>
      </c>
      <c r="E71" s="341">
        <v>106.33</v>
      </c>
      <c r="F71" s="341">
        <v>1169.6300000000001</v>
      </c>
    </row>
    <row r="72" spans="1:6" ht="28.8" x14ac:dyDescent="0.3">
      <c r="A72" s="339">
        <v>2980</v>
      </c>
      <c r="B72" s="342" t="s">
        <v>3089</v>
      </c>
      <c r="C72" s="343" t="s">
        <v>66</v>
      </c>
      <c r="D72" s="340">
        <v>6</v>
      </c>
      <c r="E72" s="341">
        <v>25</v>
      </c>
      <c r="F72" s="341">
        <v>150</v>
      </c>
    </row>
    <row r="73" spans="1:6" ht="28.8" x14ac:dyDescent="0.3">
      <c r="A73" s="339">
        <v>2981</v>
      </c>
      <c r="B73" s="342" t="s">
        <v>3090</v>
      </c>
      <c r="C73" s="343" t="s">
        <v>66</v>
      </c>
      <c r="D73" s="340">
        <v>10</v>
      </c>
      <c r="E73" s="341">
        <v>15.11</v>
      </c>
      <c r="F73" s="341">
        <v>151.1</v>
      </c>
    </row>
    <row r="74" spans="1:6" ht="28.8" x14ac:dyDescent="0.3">
      <c r="A74" s="339">
        <v>2982</v>
      </c>
      <c r="B74" s="342" t="s">
        <v>3091</v>
      </c>
      <c r="C74" s="343" t="s">
        <v>66</v>
      </c>
      <c r="D74" s="340">
        <v>5</v>
      </c>
      <c r="E74" s="341">
        <v>15.11</v>
      </c>
      <c r="F74" s="341">
        <v>75.55</v>
      </c>
    </row>
    <row r="75" spans="1:6" ht="28.8" x14ac:dyDescent="0.3">
      <c r="A75" s="339">
        <v>2983</v>
      </c>
      <c r="B75" s="342" t="s">
        <v>3092</v>
      </c>
      <c r="C75" s="343" t="s">
        <v>66</v>
      </c>
      <c r="D75" s="340">
        <v>5</v>
      </c>
      <c r="E75" s="341">
        <v>15.11</v>
      </c>
      <c r="F75" s="341">
        <v>75.55</v>
      </c>
    </row>
    <row r="76" spans="1:6" ht="28.8" x14ac:dyDescent="0.3">
      <c r="A76" s="339">
        <v>2984</v>
      </c>
      <c r="B76" s="342" t="s">
        <v>3093</v>
      </c>
      <c r="C76" s="343" t="s">
        <v>66</v>
      </c>
      <c r="D76" s="340">
        <v>3</v>
      </c>
      <c r="E76" s="341">
        <v>17</v>
      </c>
      <c r="F76" s="341">
        <v>51</v>
      </c>
    </row>
    <row r="77" spans="1:6" ht="28.8" x14ac:dyDescent="0.3">
      <c r="A77" s="339">
        <v>2985</v>
      </c>
      <c r="B77" s="342" t="s">
        <v>3094</v>
      </c>
      <c r="C77" s="343" t="s">
        <v>66</v>
      </c>
      <c r="D77" s="340">
        <v>6</v>
      </c>
      <c r="E77" s="341">
        <v>20.04</v>
      </c>
      <c r="F77" s="341">
        <v>120.24</v>
      </c>
    </row>
    <row r="78" spans="1:6" ht="28.8" x14ac:dyDescent="0.3">
      <c r="A78" s="339">
        <v>2986</v>
      </c>
      <c r="B78" s="342" t="s">
        <v>3095</v>
      </c>
      <c r="C78" s="343" t="s">
        <v>66</v>
      </c>
      <c r="D78" s="340">
        <v>20</v>
      </c>
      <c r="E78" s="341">
        <v>14.04</v>
      </c>
      <c r="F78" s="341">
        <v>280.8</v>
      </c>
    </row>
    <row r="79" spans="1:6" ht="28.8" x14ac:dyDescent="0.3">
      <c r="A79" s="339">
        <v>2987</v>
      </c>
      <c r="B79" s="342" t="s">
        <v>3096</v>
      </c>
      <c r="C79" s="343" t="s">
        <v>66</v>
      </c>
      <c r="D79" s="340">
        <v>35</v>
      </c>
      <c r="E79" s="341">
        <v>11</v>
      </c>
      <c r="F79" s="341">
        <v>385</v>
      </c>
    </row>
    <row r="80" spans="1:6" ht="28.8" x14ac:dyDescent="0.3">
      <c r="A80" s="339">
        <v>2988</v>
      </c>
      <c r="B80" s="342" t="s">
        <v>3097</v>
      </c>
      <c r="C80" s="343" t="s">
        <v>270</v>
      </c>
      <c r="D80" s="340">
        <v>8</v>
      </c>
      <c r="E80" s="341">
        <v>15.6</v>
      </c>
      <c r="F80" s="341">
        <v>124.8</v>
      </c>
    </row>
    <row r="81" spans="1:6" ht="28.8" x14ac:dyDescent="0.3">
      <c r="A81" s="339">
        <v>2989</v>
      </c>
      <c r="B81" s="342" t="s">
        <v>3098</v>
      </c>
      <c r="C81" s="343" t="s">
        <v>270</v>
      </c>
      <c r="D81" s="340">
        <v>9</v>
      </c>
      <c r="E81" s="341">
        <v>15.6</v>
      </c>
      <c r="F81" s="341">
        <v>140.4</v>
      </c>
    </row>
    <row r="82" spans="1:6" ht="28.8" x14ac:dyDescent="0.3">
      <c r="A82" s="339">
        <v>2990</v>
      </c>
      <c r="B82" s="342" t="s">
        <v>3099</v>
      </c>
      <c r="C82" s="343" t="s">
        <v>270</v>
      </c>
      <c r="D82" s="340">
        <v>7</v>
      </c>
      <c r="E82" s="341">
        <v>15.6</v>
      </c>
      <c r="F82" s="341">
        <v>109.2</v>
      </c>
    </row>
    <row r="83" spans="1:6" ht="28.8" x14ac:dyDescent="0.3">
      <c r="A83" s="339">
        <v>2991</v>
      </c>
      <c r="B83" s="342" t="s">
        <v>3100</v>
      </c>
      <c r="C83" s="343" t="s">
        <v>270</v>
      </c>
      <c r="D83" s="340">
        <v>7</v>
      </c>
      <c r="E83" s="341">
        <v>15.6</v>
      </c>
      <c r="F83" s="341">
        <v>109.2</v>
      </c>
    </row>
    <row r="84" spans="1:6" ht="28.8" x14ac:dyDescent="0.3">
      <c r="A84" s="339">
        <v>2992</v>
      </c>
      <c r="B84" s="342" t="s">
        <v>3101</v>
      </c>
      <c r="C84" s="343" t="s">
        <v>270</v>
      </c>
      <c r="D84" s="340">
        <v>12</v>
      </c>
      <c r="E84" s="341">
        <v>15.6</v>
      </c>
      <c r="F84" s="341">
        <v>187.2</v>
      </c>
    </row>
    <row r="85" spans="1:6" ht="28.8" x14ac:dyDescent="0.3">
      <c r="A85" s="339">
        <v>2993</v>
      </c>
      <c r="B85" s="342" t="s">
        <v>3102</v>
      </c>
      <c r="C85" s="343" t="s">
        <v>270</v>
      </c>
      <c r="D85" s="340">
        <v>7</v>
      </c>
      <c r="E85" s="341">
        <v>15.6</v>
      </c>
      <c r="F85" s="341">
        <v>109.2</v>
      </c>
    </row>
    <row r="86" spans="1:6" ht="28.8" x14ac:dyDescent="0.3">
      <c r="A86" s="339">
        <v>2994</v>
      </c>
      <c r="B86" s="342" t="s">
        <v>3103</v>
      </c>
      <c r="C86" s="343" t="s">
        <v>270</v>
      </c>
      <c r="D86" s="340">
        <v>7</v>
      </c>
      <c r="E86" s="341">
        <v>15.6</v>
      </c>
      <c r="F86" s="341">
        <v>109.2</v>
      </c>
    </row>
    <row r="87" spans="1:6" ht="28.8" x14ac:dyDescent="0.3">
      <c r="A87" s="339">
        <v>2995</v>
      </c>
      <c r="B87" s="342" t="s">
        <v>3104</v>
      </c>
      <c r="C87" s="343" t="s">
        <v>270</v>
      </c>
      <c r="D87" s="340">
        <v>17</v>
      </c>
      <c r="E87" s="341">
        <v>15.6</v>
      </c>
      <c r="F87" s="341">
        <v>265.2</v>
      </c>
    </row>
    <row r="88" spans="1:6" ht="28.8" x14ac:dyDescent="0.3">
      <c r="A88" s="339">
        <v>2996</v>
      </c>
      <c r="B88" s="342" t="s">
        <v>3105</v>
      </c>
      <c r="C88" s="343" t="s">
        <v>270</v>
      </c>
      <c r="D88" s="340">
        <v>8</v>
      </c>
      <c r="E88" s="341">
        <v>15.6</v>
      </c>
      <c r="F88" s="341">
        <v>124.8</v>
      </c>
    </row>
    <row r="89" spans="1:6" ht="28.8" x14ac:dyDescent="0.3">
      <c r="A89" s="339">
        <v>2997</v>
      </c>
      <c r="B89" s="342" t="s">
        <v>3106</v>
      </c>
      <c r="C89" s="343" t="s">
        <v>270</v>
      </c>
      <c r="D89" s="340">
        <v>10</v>
      </c>
      <c r="E89" s="341">
        <v>12.83</v>
      </c>
      <c r="F89" s="341">
        <v>128.30000000000001</v>
      </c>
    </row>
    <row r="90" spans="1:6" ht="28.8" x14ac:dyDescent="0.3">
      <c r="A90" s="339">
        <v>2998</v>
      </c>
      <c r="B90" s="342" t="s">
        <v>3107</v>
      </c>
      <c r="C90" s="343" t="s">
        <v>270</v>
      </c>
      <c r="D90" s="340">
        <v>8</v>
      </c>
      <c r="E90" s="341">
        <v>12.83</v>
      </c>
      <c r="F90" s="341">
        <v>102.64</v>
      </c>
    </row>
    <row r="91" spans="1:6" ht="28.8" x14ac:dyDescent="0.3">
      <c r="A91" s="339">
        <v>2999</v>
      </c>
      <c r="B91" s="342" t="s">
        <v>3108</v>
      </c>
      <c r="C91" s="343" t="s">
        <v>270</v>
      </c>
      <c r="D91" s="340">
        <v>13</v>
      </c>
      <c r="E91" s="341">
        <v>21.6</v>
      </c>
      <c r="F91" s="341">
        <v>280.8</v>
      </c>
    </row>
    <row r="92" spans="1:6" ht="28.8" x14ac:dyDescent="0.3">
      <c r="A92" s="339">
        <v>3000</v>
      </c>
      <c r="B92" s="342" t="s">
        <v>3109</v>
      </c>
      <c r="C92" s="343" t="s">
        <v>270</v>
      </c>
      <c r="D92" s="340">
        <v>10</v>
      </c>
      <c r="E92" s="341">
        <v>11.83</v>
      </c>
      <c r="F92" s="341">
        <v>118.3</v>
      </c>
    </row>
    <row r="93" spans="1:6" ht="28.8" x14ac:dyDescent="0.3">
      <c r="A93" s="339">
        <v>3001</v>
      </c>
      <c r="B93" s="342" t="s">
        <v>3110</v>
      </c>
      <c r="C93" s="343" t="s">
        <v>270</v>
      </c>
      <c r="D93" s="340">
        <v>9</v>
      </c>
      <c r="E93" s="341">
        <v>12.97</v>
      </c>
      <c r="F93" s="341">
        <v>116.73</v>
      </c>
    </row>
    <row r="94" spans="1:6" ht="28.8" x14ac:dyDescent="0.3">
      <c r="A94" s="339">
        <v>3002</v>
      </c>
      <c r="B94" s="342" t="s">
        <v>3111</v>
      </c>
      <c r="C94" s="343" t="s">
        <v>270</v>
      </c>
      <c r="D94" s="340">
        <v>7</v>
      </c>
      <c r="E94" s="341">
        <v>12.97</v>
      </c>
      <c r="F94" s="341">
        <v>90.79</v>
      </c>
    </row>
    <row r="95" spans="1:6" ht="28.8" x14ac:dyDescent="0.3">
      <c r="A95" s="339">
        <v>3003</v>
      </c>
      <c r="B95" s="342" t="s">
        <v>3112</v>
      </c>
      <c r="C95" s="343" t="s">
        <v>270</v>
      </c>
      <c r="D95" s="340">
        <v>12</v>
      </c>
      <c r="E95" s="341">
        <v>18.93</v>
      </c>
      <c r="F95" s="341">
        <v>227.16</v>
      </c>
    </row>
    <row r="96" spans="1:6" ht="28.8" x14ac:dyDescent="0.3">
      <c r="A96" s="339">
        <v>3004</v>
      </c>
      <c r="B96" s="342" t="s">
        <v>3113</v>
      </c>
      <c r="C96" s="343" t="s">
        <v>270</v>
      </c>
      <c r="D96" s="340">
        <v>9</v>
      </c>
      <c r="E96" s="341">
        <v>13.71</v>
      </c>
      <c r="F96" s="341">
        <v>123.39</v>
      </c>
    </row>
    <row r="97" spans="1:6" ht="28.8" x14ac:dyDescent="0.3">
      <c r="A97" s="339">
        <v>3005</v>
      </c>
      <c r="B97" s="342" t="s">
        <v>3114</v>
      </c>
      <c r="C97" s="343" t="s">
        <v>270</v>
      </c>
      <c r="D97" s="340">
        <v>15</v>
      </c>
      <c r="E97" s="341">
        <v>13.71</v>
      </c>
      <c r="F97" s="341">
        <v>205.65</v>
      </c>
    </row>
    <row r="98" spans="1:6" ht="28.8" x14ac:dyDescent="0.3">
      <c r="A98" s="339">
        <v>3006</v>
      </c>
      <c r="B98" s="342" t="s">
        <v>3115</v>
      </c>
      <c r="C98" s="343" t="s">
        <v>270</v>
      </c>
      <c r="D98" s="340">
        <v>7</v>
      </c>
      <c r="E98" s="341">
        <v>13.71</v>
      </c>
      <c r="F98" s="341">
        <v>95.97</v>
      </c>
    </row>
    <row r="99" spans="1:6" ht="28.8" x14ac:dyDescent="0.3">
      <c r="A99" s="339">
        <v>3007</v>
      </c>
      <c r="B99" s="342" t="s">
        <v>3116</v>
      </c>
      <c r="C99" s="343" t="s">
        <v>270</v>
      </c>
      <c r="D99" s="340">
        <v>9</v>
      </c>
      <c r="E99" s="341">
        <v>13.71</v>
      </c>
      <c r="F99" s="341">
        <v>123.39</v>
      </c>
    </row>
    <row r="100" spans="1:6" ht="28.8" x14ac:dyDescent="0.3">
      <c r="A100" s="339">
        <v>3008</v>
      </c>
      <c r="B100" s="342" t="s">
        <v>3117</v>
      </c>
      <c r="C100" s="343" t="s">
        <v>270</v>
      </c>
      <c r="D100" s="340">
        <v>9</v>
      </c>
      <c r="E100" s="341">
        <v>13.71</v>
      </c>
      <c r="F100" s="341">
        <v>123.39</v>
      </c>
    </row>
    <row r="101" spans="1:6" ht="28.8" x14ac:dyDescent="0.3">
      <c r="A101" s="339">
        <v>3009</v>
      </c>
      <c r="B101" s="342" t="s">
        <v>3118</v>
      </c>
      <c r="C101" s="343" t="s">
        <v>270</v>
      </c>
      <c r="D101" s="340">
        <v>18</v>
      </c>
      <c r="E101" s="341">
        <v>13.71</v>
      </c>
      <c r="F101" s="341">
        <v>246.78</v>
      </c>
    </row>
    <row r="102" spans="1:6" ht="28.8" x14ac:dyDescent="0.3">
      <c r="A102" s="339">
        <v>3010</v>
      </c>
      <c r="B102" s="342" t="s">
        <v>3119</v>
      </c>
      <c r="C102" s="343" t="s">
        <v>270</v>
      </c>
      <c r="D102" s="340">
        <v>8</v>
      </c>
      <c r="E102" s="341">
        <v>9.59</v>
      </c>
      <c r="F102" s="341">
        <v>76.72</v>
      </c>
    </row>
    <row r="103" spans="1:6" ht="28.8" x14ac:dyDescent="0.3">
      <c r="A103" s="339">
        <v>3011</v>
      </c>
      <c r="B103" s="342" t="s">
        <v>3120</v>
      </c>
      <c r="C103" s="343" t="s">
        <v>270</v>
      </c>
      <c r="D103" s="340">
        <v>9</v>
      </c>
      <c r="E103" s="341">
        <v>9.59</v>
      </c>
      <c r="F103" s="341">
        <v>86.31</v>
      </c>
    </row>
    <row r="104" spans="1:6" ht="28.8" x14ac:dyDescent="0.3">
      <c r="A104" s="339">
        <v>3012</v>
      </c>
      <c r="B104" s="342" t="s">
        <v>3121</v>
      </c>
      <c r="C104" s="343" t="s">
        <v>270</v>
      </c>
      <c r="D104" s="340">
        <v>31</v>
      </c>
      <c r="E104" s="341">
        <v>9.59</v>
      </c>
      <c r="F104" s="341">
        <v>297.29000000000002</v>
      </c>
    </row>
    <row r="105" spans="1:6" ht="28.8" x14ac:dyDescent="0.3">
      <c r="A105" s="339">
        <v>3013</v>
      </c>
      <c r="B105" s="342" t="s">
        <v>3122</v>
      </c>
      <c r="C105" s="343" t="s">
        <v>270</v>
      </c>
      <c r="D105" s="340">
        <v>6</v>
      </c>
      <c r="E105" s="341">
        <v>10.79</v>
      </c>
      <c r="F105" s="341">
        <v>64.739999999999995</v>
      </c>
    </row>
    <row r="106" spans="1:6" ht="28.8" x14ac:dyDescent="0.3">
      <c r="A106" s="339">
        <v>3014</v>
      </c>
      <c r="B106" s="342" t="s">
        <v>3123</v>
      </c>
      <c r="C106" s="343" t="s">
        <v>270</v>
      </c>
      <c r="D106" s="340">
        <v>17</v>
      </c>
      <c r="E106" s="341">
        <v>10.79</v>
      </c>
      <c r="F106" s="341">
        <v>183.43</v>
      </c>
    </row>
    <row r="107" spans="1:6" x14ac:dyDescent="0.3">
      <c r="A107" s="339">
        <v>3015</v>
      </c>
      <c r="B107" s="342" t="s">
        <v>3124</v>
      </c>
      <c r="C107" s="343" t="s">
        <v>270</v>
      </c>
      <c r="D107" s="340">
        <v>8</v>
      </c>
      <c r="E107" s="341">
        <v>10.76</v>
      </c>
      <c r="F107" s="341">
        <v>86.08</v>
      </c>
    </row>
    <row r="108" spans="1:6" ht="28.8" x14ac:dyDescent="0.3">
      <c r="A108" s="339">
        <v>3016</v>
      </c>
      <c r="B108" s="342" t="s">
        <v>3125</v>
      </c>
      <c r="C108" s="343" t="s">
        <v>270</v>
      </c>
      <c r="D108" s="340">
        <v>21</v>
      </c>
      <c r="E108" s="341">
        <v>10.79</v>
      </c>
      <c r="F108" s="341">
        <v>226.59</v>
      </c>
    </row>
    <row r="109" spans="1:6" ht="28.8" x14ac:dyDescent="0.3">
      <c r="A109" s="339">
        <v>3017</v>
      </c>
      <c r="B109" s="342" t="s">
        <v>3126</v>
      </c>
      <c r="C109" s="343" t="s">
        <v>270</v>
      </c>
      <c r="D109" s="340">
        <v>12.5</v>
      </c>
      <c r="E109" s="341">
        <v>10.76</v>
      </c>
      <c r="F109" s="341">
        <v>134.5</v>
      </c>
    </row>
    <row r="110" spans="1:6" ht="28.8" x14ac:dyDescent="0.3">
      <c r="A110" s="339">
        <v>3018</v>
      </c>
      <c r="B110" s="342" t="s">
        <v>3127</v>
      </c>
      <c r="C110" s="343" t="s">
        <v>270</v>
      </c>
      <c r="D110" s="340">
        <v>20</v>
      </c>
      <c r="E110" s="341">
        <v>10.72</v>
      </c>
      <c r="F110" s="341">
        <v>214.4</v>
      </c>
    </row>
    <row r="111" spans="1:6" ht="28.8" x14ac:dyDescent="0.3">
      <c r="A111" s="339">
        <v>3019</v>
      </c>
      <c r="B111" s="342" t="s">
        <v>3128</v>
      </c>
      <c r="C111" s="343" t="s">
        <v>270</v>
      </c>
      <c r="D111" s="340">
        <v>12</v>
      </c>
      <c r="E111" s="341">
        <v>10.76</v>
      </c>
      <c r="F111" s="341">
        <v>129.12</v>
      </c>
    </row>
    <row r="112" spans="1:6" ht="28.8" x14ac:dyDescent="0.3">
      <c r="A112" s="339">
        <v>3020</v>
      </c>
      <c r="B112" s="342" t="s">
        <v>3129</v>
      </c>
      <c r="C112" s="343" t="s">
        <v>270</v>
      </c>
      <c r="D112" s="340">
        <v>18</v>
      </c>
      <c r="E112" s="341">
        <v>10.75</v>
      </c>
      <c r="F112" s="341">
        <v>193.5</v>
      </c>
    </row>
    <row r="113" spans="1:6" ht="28.8" x14ac:dyDescent="0.3">
      <c r="A113" s="339">
        <v>3021</v>
      </c>
      <c r="B113" s="342" t="s">
        <v>3130</v>
      </c>
      <c r="C113" s="343" t="s">
        <v>270</v>
      </c>
      <c r="D113" s="340">
        <v>7</v>
      </c>
      <c r="E113" s="341">
        <v>10.79</v>
      </c>
      <c r="F113" s="341">
        <v>75.53</v>
      </c>
    </row>
    <row r="114" spans="1:6" x14ac:dyDescent="0.3">
      <c r="A114" s="339">
        <v>3022</v>
      </c>
      <c r="B114" s="342" t="s">
        <v>3131</v>
      </c>
      <c r="C114" s="343" t="s">
        <v>270</v>
      </c>
      <c r="D114" s="340">
        <v>35</v>
      </c>
      <c r="E114" s="341">
        <v>10.79</v>
      </c>
      <c r="F114" s="341">
        <v>377.65</v>
      </c>
    </row>
    <row r="115" spans="1:6" ht="28.8" x14ac:dyDescent="0.3">
      <c r="A115" s="339">
        <v>3023</v>
      </c>
      <c r="B115" s="342" t="s">
        <v>3132</v>
      </c>
      <c r="C115" s="343" t="s">
        <v>270</v>
      </c>
      <c r="D115" s="340">
        <v>159</v>
      </c>
      <c r="E115" s="341">
        <v>10.79</v>
      </c>
      <c r="F115" s="341">
        <v>1715.61</v>
      </c>
    </row>
    <row r="116" spans="1:6" ht="28.8" x14ac:dyDescent="0.3">
      <c r="A116" s="339">
        <v>3024</v>
      </c>
      <c r="B116" s="342" t="s">
        <v>3133</v>
      </c>
      <c r="C116" s="343" t="s">
        <v>270</v>
      </c>
      <c r="D116" s="340">
        <v>10</v>
      </c>
      <c r="E116" s="341">
        <v>10.79</v>
      </c>
      <c r="F116" s="341">
        <v>107.9</v>
      </c>
    </row>
    <row r="117" spans="1:6" ht="28.8" x14ac:dyDescent="0.3">
      <c r="A117" s="339">
        <v>3025</v>
      </c>
      <c r="B117" s="342" t="s">
        <v>3134</v>
      </c>
      <c r="C117" s="343" t="s">
        <v>270</v>
      </c>
      <c r="D117" s="340">
        <v>6.5</v>
      </c>
      <c r="E117" s="341">
        <v>10.79</v>
      </c>
      <c r="F117" s="341">
        <v>70.135000000000005</v>
      </c>
    </row>
    <row r="118" spans="1:6" ht="28.8" x14ac:dyDescent="0.3">
      <c r="A118" s="339">
        <v>3026</v>
      </c>
      <c r="B118" s="342" t="s">
        <v>3135</v>
      </c>
      <c r="C118" s="343" t="s">
        <v>270</v>
      </c>
      <c r="D118" s="340">
        <v>10</v>
      </c>
      <c r="E118" s="341">
        <v>10.79</v>
      </c>
      <c r="F118" s="341">
        <v>107.9</v>
      </c>
    </row>
    <row r="119" spans="1:6" ht="28.8" x14ac:dyDescent="0.3">
      <c r="A119" s="339">
        <v>3027</v>
      </c>
      <c r="B119" s="342" t="s">
        <v>3136</v>
      </c>
      <c r="C119" s="343" t="s">
        <v>270</v>
      </c>
      <c r="D119" s="340">
        <v>7</v>
      </c>
      <c r="E119" s="341">
        <v>10.79</v>
      </c>
      <c r="F119" s="341">
        <v>75.53</v>
      </c>
    </row>
    <row r="120" spans="1:6" ht="28.8" x14ac:dyDescent="0.3">
      <c r="A120" s="339">
        <v>3028</v>
      </c>
      <c r="B120" s="342" t="s">
        <v>3137</v>
      </c>
      <c r="C120" s="343" t="s">
        <v>270</v>
      </c>
      <c r="D120" s="340">
        <v>6.5</v>
      </c>
      <c r="E120" s="341">
        <v>10.79</v>
      </c>
      <c r="F120" s="341">
        <v>70.135000000000005</v>
      </c>
    </row>
    <row r="121" spans="1:6" x14ac:dyDescent="0.3">
      <c r="A121" s="339">
        <v>3029</v>
      </c>
      <c r="B121" s="342" t="s">
        <v>3138</v>
      </c>
      <c r="C121" s="343" t="s">
        <v>270</v>
      </c>
      <c r="D121" s="340">
        <v>11</v>
      </c>
      <c r="E121" s="341">
        <v>10.79</v>
      </c>
      <c r="F121" s="341">
        <v>118.69</v>
      </c>
    </row>
    <row r="122" spans="1:6" ht="28.8" x14ac:dyDescent="0.3">
      <c r="A122" s="339">
        <v>3030</v>
      </c>
      <c r="B122" s="342" t="s">
        <v>3139</v>
      </c>
      <c r="C122" s="343" t="s">
        <v>270</v>
      </c>
      <c r="D122" s="340">
        <v>20</v>
      </c>
      <c r="E122" s="341">
        <v>10.79</v>
      </c>
      <c r="F122" s="341">
        <v>215.8</v>
      </c>
    </row>
    <row r="123" spans="1:6" ht="28.8" x14ac:dyDescent="0.3">
      <c r="A123" s="339">
        <v>3031</v>
      </c>
      <c r="B123" s="342" t="s">
        <v>3139</v>
      </c>
      <c r="C123" s="343" t="s">
        <v>270</v>
      </c>
      <c r="D123" s="340">
        <v>6</v>
      </c>
      <c r="E123" s="341">
        <v>10.79</v>
      </c>
      <c r="F123" s="341">
        <v>64.739999999999995</v>
      </c>
    </row>
    <row r="124" spans="1:6" ht="28.8" x14ac:dyDescent="0.3">
      <c r="A124" s="339">
        <v>3032</v>
      </c>
      <c r="B124" s="342" t="s">
        <v>3140</v>
      </c>
      <c r="C124" s="343" t="s">
        <v>270</v>
      </c>
      <c r="D124" s="340">
        <v>19</v>
      </c>
      <c r="E124" s="341">
        <v>10.79</v>
      </c>
      <c r="F124" s="341">
        <v>205.01</v>
      </c>
    </row>
    <row r="125" spans="1:6" ht="28.8" x14ac:dyDescent="0.3">
      <c r="A125" s="339">
        <v>3033</v>
      </c>
      <c r="B125" s="342" t="s">
        <v>3141</v>
      </c>
      <c r="C125" s="343" t="s">
        <v>270</v>
      </c>
      <c r="D125" s="340">
        <v>9</v>
      </c>
      <c r="E125" s="341">
        <v>10.79</v>
      </c>
      <c r="F125" s="341">
        <v>97.11</v>
      </c>
    </row>
    <row r="126" spans="1:6" ht="28.8" x14ac:dyDescent="0.3">
      <c r="A126" s="339">
        <v>3034</v>
      </c>
      <c r="B126" s="342" t="s">
        <v>3142</v>
      </c>
      <c r="C126" s="343" t="s">
        <v>270</v>
      </c>
      <c r="D126" s="340">
        <v>6</v>
      </c>
      <c r="E126" s="341">
        <v>10.79</v>
      </c>
      <c r="F126" s="341">
        <v>64.739999999999995</v>
      </c>
    </row>
    <row r="127" spans="1:6" ht="28.8" x14ac:dyDescent="0.3">
      <c r="A127" s="339">
        <v>3035</v>
      </c>
      <c r="B127" s="342" t="s">
        <v>3143</v>
      </c>
      <c r="C127" s="343" t="s">
        <v>270</v>
      </c>
      <c r="D127" s="340">
        <v>12</v>
      </c>
      <c r="E127" s="341">
        <v>10.79</v>
      </c>
      <c r="F127" s="341">
        <v>129.47999999999999</v>
      </c>
    </row>
    <row r="128" spans="1:6" ht="28.8" x14ac:dyDescent="0.3">
      <c r="A128" s="339">
        <v>3036</v>
      </c>
      <c r="B128" s="342" t="s">
        <v>3144</v>
      </c>
      <c r="C128" s="343" t="s">
        <v>270</v>
      </c>
      <c r="D128" s="340">
        <v>8</v>
      </c>
      <c r="E128" s="341">
        <v>10.79</v>
      </c>
      <c r="F128" s="341">
        <v>86.32</v>
      </c>
    </row>
    <row r="129" spans="1:6" ht="28.8" x14ac:dyDescent="0.3">
      <c r="A129" s="339">
        <v>3037</v>
      </c>
      <c r="B129" s="342" t="s">
        <v>3145</v>
      </c>
      <c r="C129" s="343" t="s">
        <v>270</v>
      </c>
      <c r="D129" s="340">
        <v>7</v>
      </c>
      <c r="E129" s="341">
        <v>5.85</v>
      </c>
      <c r="F129" s="341">
        <v>40.950000000000003</v>
      </c>
    </row>
    <row r="130" spans="1:6" ht="28.8" x14ac:dyDescent="0.3">
      <c r="A130" s="339">
        <v>3038</v>
      </c>
      <c r="B130" s="342" t="s">
        <v>3146</v>
      </c>
      <c r="C130" s="343" t="s">
        <v>270</v>
      </c>
      <c r="D130" s="340">
        <v>10</v>
      </c>
      <c r="E130" s="341">
        <v>5.85</v>
      </c>
      <c r="F130" s="341">
        <v>58.5</v>
      </c>
    </row>
    <row r="131" spans="1:6" ht="28.8" x14ac:dyDescent="0.3">
      <c r="A131" s="339">
        <v>3039</v>
      </c>
      <c r="B131" s="342" t="s">
        <v>3147</v>
      </c>
      <c r="C131" s="343" t="s">
        <v>66</v>
      </c>
      <c r="D131" s="340">
        <v>11</v>
      </c>
      <c r="E131" s="341">
        <v>7.57</v>
      </c>
      <c r="F131" s="341">
        <v>83.27</v>
      </c>
    </row>
    <row r="132" spans="1:6" ht="28.8" x14ac:dyDescent="0.3">
      <c r="A132" s="339">
        <v>3040</v>
      </c>
      <c r="B132" s="342" t="s">
        <v>3148</v>
      </c>
      <c r="C132" s="343" t="s">
        <v>66</v>
      </c>
      <c r="D132" s="340">
        <v>7</v>
      </c>
      <c r="E132" s="341">
        <v>7.57</v>
      </c>
      <c r="F132" s="341">
        <v>52.99</v>
      </c>
    </row>
    <row r="133" spans="1:6" ht="28.8" x14ac:dyDescent="0.3">
      <c r="A133" s="339">
        <v>3041</v>
      </c>
      <c r="B133" s="342" t="s">
        <v>3149</v>
      </c>
      <c r="C133" s="343" t="s">
        <v>66</v>
      </c>
      <c r="D133" s="340">
        <v>11</v>
      </c>
      <c r="E133" s="341">
        <v>7.57</v>
      </c>
      <c r="F133" s="341">
        <v>83.27</v>
      </c>
    </row>
    <row r="134" spans="1:6" ht="28.8" x14ac:dyDescent="0.3">
      <c r="A134" s="339">
        <v>3042</v>
      </c>
      <c r="B134" s="342" t="s">
        <v>3150</v>
      </c>
      <c r="C134" s="343" t="s">
        <v>66</v>
      </c>
      <c r="D134" s="340">
        <v>8</v>
      </c>
      <c r="E134" s="341">
        <v>7.57</v>
      </c>
      <c r="F134" s="341">
        <v>60.56</v>
      </c>
    </row>
    <row r="135" spans="1:6" ht="28.8" x14ac:dyDescent="0.3">
      <c r="A135" s="339">
        <v>3043</v>
      </c>
      <c r="B135" s="342" t="s">
        <v>3151</v>
      </c>
      <c r="C135" s="343" t="s">
        <v>66</v>
      </c>
      <c r="D135" s="340">
        <v>6</v>
      </c>
      <c r="E135" s="341">
        <v>7.57</v>
      </c>
      <c r="F135" s="341">
        <v>45.42</v>
      </c>
    </row>
    <row r="136" spans="1:6" ht="28.8" x14ac:dyDescent="0.3">
      <c r="A136" s="339">
        <v>3044</v>
      </c>
      <c r="B136" s="342" t="s">
        <v>3152</v>
      </c>
      <c r="C136" s="343" t="s">
        <v>66</v>
      </c>
      <c r="D136" s="340">
        <v>10</v>
      </c>
      <c r="E136" s="341">
        <v>7.57</v>
      </c>
      <c r="F136" s="341">
        <v>75.7</v>
      </c>
    </row>
    <row r="137" spans="1:6" ht="28.8" x14ac:dyDescent="0.3">
      <c r="A137" s="339">
        <v>3045</v>
      </c>
      <c r="B137" s="342" t="s">
        <v>3153</v>
      </c>
      <c r="C137" s="343" t="s">
        <v>66</v>
      </c>
      <c r="D137" s="340">
        <v>13</v>
      </c>
      <c r="E137" s="341">
        <v>7.57</v>
      </c>
      <c r="F137" s="341">
        <v>98.41</v>
      </c>
    </row>
    <row r="138" spans="1:6" ht="28.8" x14ac:dyDescent="0.3">
      <c r="A138" s="339">
        <v>3046</v>
      </c>
      <c r="B138" s="342" t="s">
        <v>3154</v>
      </c>
      <c r="C138" s="343" t="s">
        <v>270</v>
      </c>
      <c r="D138" s="340">
        <v>45</v>
      </c>
      <c r="E138" s="341">
        <v>9.2200000000000006</v>
      </c>
      <c r="F138" s="341">
        <v>414.9</v>
      </c>
    </row>
    <row r="139" spans="1:6" ht="28.8" x14ac:dyDescent="0.3">
      <c r="A139" s="339">
        <v>3047</v>
      </c>
      <c r="B139" s="342" t="s">
        <v>3155</v>
      </c>
      <c r="C139" s="343" t="s">
        <v>1400</v>
      </c>
      <c r="D139" s="340">
        <v>4</v>
      </c>
      <c r="E139" s="341">
        <v>5</v>
      </c>
      <c r="F139" s="341">
        <v>20</v>
      </c>
    </row>
    <row r="140" spans="1:6" ht="28.8" x14ac:dyDescent="0.3">
      <c r="A140" s="339">
        <v>3048</v>
      </c>
      <c r="B140" s="342" t="s">
        <v>3156</v>
      </c>
      <c r="C140" s="343" t="s">
        <v>1402</v>
      </c>
      <c r="D140" s="340">
        <v>6</v>
      </c>
      <c r="E140" s="341">
        <v>6.3</v>
      </c>
      <c r="F140" s="341">
        <v>37.799999999999997</v>
      </c>
    </row>
    <row r="141" spans="1:6" ht="28.8" x14ac:dyDescent="0.3">
      <c r="A141" s="339">
        <v>3049</v>
      </c>
      <c r="B141" s="342" t="s">
        <v>3157</v>
      </c>
      <c r="C141" s="343" t="s">
        <v>270</v>
      </c>
      <c r="D141" s="340">
        <v>52</v>
      </c>
      <c r="E141" s="341">
        <v>16.79</v>
      </c>
      <c r="F141" s="341">
        <v>873.08</v>
      </c>
    </row>
    <row r="142" spans="1:6" ht="57.6" x14ac:dyDescent="0.3">
      <c r="A142" s="339">
        <v>3050</v>
      </c>
      <c r="B142" s="342" t="s">
        <v>3158</v>
      </c>
      <c r="C142" s="343" t="s">
        <v>270</v>
      </c>
      <c r="D142" s="340">
        <v>6</v>
      </c>
      <c r="E142" s="341">
        <v>16.79</v>
      </c>
      <c r="F142" s="341">
        <v>100.74</v>
      </c>
    </row>
    <row r="143" spans="1:6" ht="43.2" x14ac:dyDescent="0.3">
      <c r="A143" s="339">
        <v>3051</v>
      </c>
      <c r="B143" s="342" t="s">
        <v>3159</v>
      </c>
      <c r="C143" s="343" t="s">
        <v>270</v>
      </c>
      <c r="D143" s="340">
        <v>27</v>
      </c>
      <c r="E143" s="341">
        <v>16.79</v>
      </c>
      <c r="F143" s="341">
        <v>453.33</v>
      </c>
    </row>
    <row r="144" spans="1:6" x14ac:dyDescent="0.3">
      <c r="A144" s="339">
        <v>3052</v>
      </c>
      <c r="B144" s="342" t="s">
        <v>3160</v>
      </c>
      <c r="C144" s="343" t="s">
        <v>270</v>
      </c>
      <c r="D144" s="340">
        <v>22</v>
      </c>
      <c r="E144" s="341">
        <v>103.87</v>
      </c>
      <c r="F144" s="341">
        <v>2285.14</v>
      </c>
    </row>
    <row r="145" spans="1:6" x14ac:dyDescent="0.3">
      <c r="A145" s="339">
        <v>3053</v>
      </c>
      <c r="B145" s="342" t="s">
        <v>3160</v>
      </c>
      <c r="C145" s="343" t="s">
        <v>270</v>
      </c>
      <c r="D145" s="340">
        <v>12</v>
      </c>
      <c r="E145" s="341">
        <v>33.18</v>
      </c>
      <c r="F145" s="341">
        <v>398.16</v>
      </c>
    </row>
    <row r="146" spans="1:6" ht="28.8" x14ac:dyDescent="0.3">
      <c r="A146" s="339">
        <v>3054</v>
      </c>
      <c r="B146" s="342" t="s">
        <v>3161</v>
      </c>
      <c r="C146" s="343" t="s">
        <v>3162</v>
      </c>
      <c r="D146" s="340">
        <v>9</v>
      </c>
      <c r="E146" s="341">
        <v>32.9</v>
      </c>
      <c r="F146" s="341">
        <v>296.10000000000002</v>
      </c>
    </row>
    <row r="147" spans="1:6" ht="57.6" x14ac:dyDescent="0.3">
      <c r="A147" s="339">
        <v>3055</v>
      </c>
      <c r="B147" s="342" t="s">
        <v>3163</v>
      </c>
      <c r="C147" s="343" t="s">
        <v>3162</v>
      </c>
      <c r="D147" s="340">
        <v>9</v>
      </c>
      <c r="E147" s="341">
        <v>6.49</v>
      </c>
      <c r="F147" s="341">
        <v>58.41</v>
      </c>
    </row>
    <row r="148" spans="1:6" ht="28.8" x14ac:dyDescent="0.3">
      <c r="A148" s="339">
        <v>3056</v>
      </c>
      <c r="B148" s="342" t="s">
        <v>3164</v>
      </c>
      <c r="C148" s="343" t="s">
        <v>66</v>
      </c>
      <c r="D148" s="340">
        <v>7</v>
      </c>
      <c r="E148" s="341">
        <v>6.1</v>
      </c>
      <c r="F148" s="341">
        <v>42.7</v>
      </c>
    </row>
    <row r="149" spans="1:6" ht="28.8" x14ac:dyDescent="0.3">
      <c r="A149" s="339">
        <v>3057</v>
      </c>
      <c r="B149" s="342" t="s">
        <v>3165</v>
      </c>
      <c r="C149" s="343" t="s">
        <v>66</v>
      </c>
      <c r="D149" s="340">
        <v>124</v>
      </c>
      <c r="E149" s="341">
        <v>6.11</v>
      </c>
      <c r="F149" s="341">
        <v>757.64</v>
      </c>
    </row>
    <row r="150" spans="1:6" ht="28.8" x14ac:dyDescent="0.3">
      <c r="A150" s="339">
        <v>3058</v>
      </c>
      <c r="B150" s="342" t="s">
        <v>3166</v>
      </c>
      <c r="C150" s="343" t="s">
        <v>66</v>
      </c>
      <c r="D150" s="340">
        <v>7</v>
      </c>
      <c r="E150" s="341">
        <v>6.1</v>
      </c>
      <c r="F150" s="341">
        <v>42.7</v>
      </c>
    </row>
    <row r="151" spans="1:6" x14ac:dyDescent="0.3">
      <c r="A151" s="339">
        <v>3059</v>
      </c>
      <c r="B151" s="342" t="s">
        <v>3167</v>
      </c>
      <c r="C151" s="343" t="s">
        <v>66</v>
      </c>
      <c r="D151" s="340">
        <v>7</v>
      </c>
      <c r="E151" s="341">
        <v>6.1</v>
      </c>
      <c r="F151" s="341">
        <v>42.7</v>
      </c>
    </row>
    <row r="152" spans="1:6" ht="28.8" x14ac:dyDescent="0.3">
      <c r="A152" s="339">
        <v>3060</v>
      </c>
      <c r="B152" s="342" t="s">
        <v>3168</v>
      </c>
      <c r="C152" s="343" t="s">
        <v>66</v>
      </c>
      <c r="D152" s="340">
        <v>7</v>
      </c>
      <c r="E152" s="341">
        <v>6.1</v>
      </c>
      <c r="F152" s="341">
        <v>42.7</v>
      </c>
    </row>
    <row r="153" spans="1:6" x14ac:dyDescent="0.3">
      <c r="A153" s="339">
        <v>3061</v>
      </c>
      <c r="B153" s="342" t="s">
        <v>3169</v>
      </c>
      <c r="C153" s="343" t="s">
        <v>66</v>
      </c>
      <c r="D153" s="340">
        <v>452</v>
      </c>
      <c r="E153" s="341">
        <v>6.11</v>
      </c>
      <c r="F153" s="341">
        <v>2761.72</v>
      </c>
    </row>
    <row r="154" spans="1:6" x14ac:dyDescent="0.3">
      <c r="A154" s="339">
        <v>3062</v>
      </c>
      <c r="B154" s="342" t="s">
        <v>3170</v>
      </c>
      <c r="C154" s="343" t="s">
        <v>66</v>
      </c>
      <c r="D154" s="340">
        <v>7</v>
      </c>
      <c r="E154" s="341">
        <v>6.11</v>
      </c>
      <c r="F154" s="341">
        <v>42.77</v>
      </c>
    </row>
    <row r="155" spans="1:6" x14ac:dyDescent="0.3">
      <c r="A155" s="339">
        <v>3063</v>
      </c>
      <c r="B155" s="342" t="s">
        <v>3171</v>
      </c>
      <c r="C155" s="343" t="s">
        <v>66</v>
      </c>
      <c r="D155" s="340">
        <v>128</v>
      </c>
      <c r="E155" s="341">
        <v>6.1</v>
      </c>
      <c r="F155" s="341">
        <v>780.8</v>
      </c>
    </row>
    <row r="156" spans="1:6" x14ac:dyDescent="0.3">
      <c r="A156" s="339">
        <v>3064</v>
      </c>
      <c r="B156" s="342" t="s">
        <v>3172</v>
      </c>
      <c r="C156" s="343" t="s">
        <v>66</v>
      </c>
      <c r="D156" s="340">
        <v>7</v>
      </c>
      <c r="E156" s="341">
        <v>6.08</v>
      </c>
      <c r="F156" s="341">
        <v>42.56</v>
      </c>
    </row>
    <row r="157" spans="1:6" ht="28.8" x14ac:dyDescent="0.3">
      <c r="A157" s="339">
        <v>3065</v>
      </c>
      <c r="B157" s="342" t="s">
        <v>3173</v>
      </c>
      <c r="C157" s="343" t="s">
        <v>66</v>
      </c>
      <c r="D157" s="340">
        <v>6</v>
      </c>
      <c r="E157" s="341">
        <v>6.08</v>
      </c>
      <c r="F157" s="341">
        <v>36.479999999999997</v>
      </c>
    </row>
    <row r="158" spans="1:6" ht="28.8" x14ac:dyDescent="0.3">
      <c r="A158" s="339">
        <v>3066</v>
      </c>
      <c r="B158" s="342" t="s">
        <v>3174</v>
      </c>
      <c r="C158" s="343" t="s">
        <v>66</v>
      </c>
      <c r="D158" s="340">
        <v>7</v>
      </c>
      <c r="E158" s="341">
        <v>6.1</v>
      </c>
      <c r="F158" s="341">
        <v>42.7</v>
      </c>
    </row>
    <row r="159" spans="1:6" ht="43.2" x14ac:dyDescent="0.3">
      <c r="A159" s="339">
        <v>3067</v>
      </c>
      <c r="B159" s="342" t="s">
        <v>3175</v>
      </c>
      <c r="C159" s="343" t="s">
        <v>66</v>
      </c>
      <c r="D159" s="340">
        <v>5</v>
      </c>
      <c r="E159" s="341">
        <v>6.09</v>
      </c>
      <c r="F159" s="341">
        <v>30.45</v>
      </c>
    </row>
    <row r="160" spans="1:6" ht="43.2" x14ac:dyDescent="0.3">
      <c r="A160" s="339">
        <v>3068</v>
      </c>
      <c r="B160" s="342" t="s">
        <v>3176</v>
      </c>
      <c r="C160" s="343" t="s">
        <v>66</v>
      </c>
      <c r="D160" s="340">
        <v>67</v>
      </c>
      <c r="E160" s="341">
        <v>6.49</v>
      </c>
      <c r="F160" s="341">
        <v>434.83</v>
      </c>
    </row>
    <row r="161" spans="1:6" ht="43.2" x14ac:dyDescent="0.3">
      <c r="A161" s="339">
        <v>3069</v>
      </c>
      <c r="B161" s="342" t="s">
        <v>3177</v>
      </c>
      <c r="C161" s="343" t="s">
        <v>66</v>
      </c>
      <c r="D161" s="340">
        <v>92</v>
      </c>
      <c r="E161" s="341">
        <v>6.48</v>
      </c>
      <c r="F161" s="341">
        <v>596.16</v>
      </c>
    </row>
    <row r="162" spans="1:6" ht="28.8" x14ac:dyDescent="0.3">
      <c r="A162" s="339">
        <v>3070</v>
      </c>
      <c r="B162" s="342" t="s">
        <v>3178</v>
      </c>
      <c r="C162" s="343" t="s">
        <v>66</v>
      </c>
      <c r="D162" s="340">
        <v>42</v>
      </c>
      <c r="E162" s="341">
        <v>6.5</v>
      </c>
      <c r="F162" s="341">
        <v>273</v>
      </c>
    </row>
    <row r="163" spans="1:6" ht="28.8" x14ac:dyDescent="0.3">
      <c r="A163" s="339">
        <v>3071</v>
      </c>
      <c r="B163" s="342" t="s">
        <v>3179</v>
      </c>
      <c r="C163" s="343" t="s">
        <v>66</v>
      </c>
      <c r="D163" s="340">
        <v>102</v>
      </c>
      <c r="E163" s="341">
        <v>6.5</v>
      </c>
      <c r="F163" s="341">
        <v>663</v>
      </c>
    </row>
    <row r="164" spans="1:6" ht="28.8" x14ac:dyDescent="0.3">
      <c r="A164" s="339">
        <v>3072</v>
      </c>
      <c r="B164" s="342" t="s">
        <v>3180</v>
      </c>
      <c r="C164" s="343" t="s">
        <v>66</v>
      </c>
      <c r="D164" s="340">
        <v>12</v>
      </c>
      <c r="E164" s="341">
        <v>6.51</v>
      </c>
      <c r="F164" s="341">
        <v>78.12</v>
      </c>
    </row>
    <row r="165" spans="1:6" ht="28.8" x14ac:dyDescent="0.3">
      <c r="A165" s="339">
        <v>3073</v>
      </c>
      <c r="B165" s="342" t="s">
        <v>3181</v>
      </c>
      <c r="C165" s="343" t="s">
        <v>66</v>
      </c>
      <c r="D165" s="340">
        <v>12</v>
      </c>
      <c r="E165" s="341">
        <v>6.53</v>
      </c>
      <c r="F165" s="341">
        <v>78.36</v>
      </c>
    </row>
    <row r="166" spans="1:6" ht="43.2" x14ac:dyDescent="0.3">
      <c r="A166" s="339">
        <v>3074</v>
      </c>
      <c r="B166" s="342" t="s">
        <v>3182</v>
      </c>
      <c r="C166" s="343" t="s">
        <v>66</v>
      </c>
      <c r="D166" s="340">
        <v>1202</v>
      </c>
      <c r="E166" s="341">
        <v>4.6100000000000003</v>
      </c>
      <c r="F166" s="341">
        <v>5541.22</v>
      </c>
    </row>
    <row r="167" spans="1:6" ht="43.2" x14ac:dyDescent="0.3">
      <c r="A167" s="339">
        <v>3075</v>
      </c>
      <c r="B167" s="342" t="s">
        <v>3183</v>
      </c>
      <c r="C167" s="343" t="s">
        <v>232</v>
      </c>
      <c r="D167" s="340">
        <v>0.5</v>
      </c>
      <c r="E167" s="341">
        <v>4.66</v>
      </c>
      <c r="F167" s="341">
        <v>2.33</v>
      </c>
    </row>
    <row r="168" spans="1:6" ht="28.8" x14ac:dyDescent="0.3">
      <c r="A168" s="339">
        <v>3076</v>
      </c>
      <c r="B168" s="342" t="s">
        <v>3184</v>
      </c>
      <c r="C168" s="343" t="s">
        <v>232</v>
      </c>
      <c r="D168" s="340">
        <v>0.5</v>
      </c>
      <c r="E168" s="341">
        <v>4.66</v>
      </c>
      <c r="F168" s="341">
        <v>2.33</v>
      </c>
    </row>
    <row r="169" spans="1:6" ht="28.8" x14ac:dyDescent="0.3">
      <c r="A169" s="339">
        <v>3077</v>
      </c>
      <c r="B169" s="342" t="s">
        <v>3185</v>
      </c>
      <c r="C169" s="343" t="s">
        <v>232</v>
      </c>
      <c r="D169" s="340">
        <v>0.5</v>
      </c>
      <c r="E169" s="341">
        <v>4.66</v>
      </c>
      <c r="F169" s="341">
        <v>2.33</v>
      </c>
    </row>
    <row r="170" spans="1:6" ht="28.8" x14ac:dyDescent="0.3">
      <c r="A170" s="339">
        <v>3078</v>
      </c>
      <c r="B170" s="342" t="s">
        <v>3186</v>
      </c>
      <c r="C170" s="343" t="s">
        <v>66</v>
      </c>
      <c r="D170" s="340">
        <v>102</v>
      </c>
      <c r="E170" s="341">
        <v>3.2</v>
      </c>
      <c r="F170" s="341">
        <v>326.39999999999998</v>
      </c>
    </row>
    <row r="171" spans="1:6" ht="28.8" x14ac:dyDescent="0.3">
      <c r="A171" s="339">
        <v>3079</v>
      </c>
      <c r="B171" s="342" t="s">
        <v>3187</v>
      </c>
      <c r="C171" s="343" t="s">
        <v>270</v>
      </c>
      <c r="D171" s="340">
        <v>7</v>
      </c>
      <c r="E171" s="341">
        <v>9.11</v>
      </c>
      <c r="F171" s="341">
        <v>63.77</v>
      </c>
    </row>
    <row r="172" spans="1:6" x14ac:dyDescent="0.3">
      <c r="A172" s="339">
        <v>3080</v>
      </c>
      <c r="B172" s="342" t="s">
        <v>3188</v>
      </c>
      <c r="C172" s="343" t="s">
        <v>270</v>
      </c>
      <c r="D172" s="340">
        <v>10</v>
      </c>
      <c r="E172" s="341">
        <v>12.52</v>
      </c>
      <c r="F172" s="341">
        <v>125.2</v>
      </c>
    </row>
    <row r="173" spans="1:6" ht="28.8" x14ac:dyDescent="0.3">
      <c r="A173" s="339">
        <v>3081</v>
      </c>
      <c r="B173" s="342" t="s">
        <v>3189</v>
      </c>
      <c r="C173" s="343" t="s">
        <v>311</v>
      </c>
      <c r="D173" s="340">
        <v>17</v>
      </c>
      <c r="E173" s="341">
        <v>7.63</v>
      </c>
      <c r="F173" s="341">
        <v>129.71</v>
      </c>
    </row>
    <row r="174" spans="1:6" ht="28.8" x14ac:dyDescent="0.3">
      <c r="A174" s="339">
        <v>3082</v>
      </c>
      <c r="B174" s="342" t="s">
        <v>3190</v>
      </c>
      <c r="C174" s="343" t="s">
        <v>311</v>
      </c>
      <c r="D174" s="340">
        <v>12</v>
      </c>
      <c r="E174" s="341">
        <v>11.74</v>
      </c>
      <c r="F174" s="341">
        <v>140.88</v>
      </c>
    </row>
    <row r="175" spans="1:6" ht="28.8" x14ac:dyDescent="0.3">
      <c r="A175" s="339">
        <v>3083</v>
      </c>
      <c r="B175" s="342" t="s">
        <v>3191</v>
      </c>
      <c r="C175" s="343" t="s">
        <v>3192</v>
      </c>
      <c r="D175" s="340">
        <v>3</v>
      </c>
      <c r="E175" s="341">
        <v>2</v>
      </c>
      <c r="F175" s="341">
        <v>6</v>
      </c>
    </row>
    <row r="176" spans="1:6" ht="28.8" x14ac:dyDescent="0.3">
      <c r="A176" s="339">
        <v>3084</v>
      </c>
      <c r="B176" s="342" t="s">
        <v>3193</v>
      </c>
      <c r="C176" s="343" t="s">
        <v>3192</v>
      </c>
      <c r="D176" s="340">
        <v>3</v>
      </c>
      <c r="E176" s="341">
        <v>3.65</v>
      </c>
      <c r="F176" s="341">
        <v>10.95</v>
      </c>
    </row>
    <row r="177" spans="1:6" ht="28.8" x14ac:dyDescent="0.3">
      <c r="A177" s="339">
        <v>3085</v>
      </c>
      <c r="B177" s="342" t="s">
        <v>3194</v>
      </c>
      <c r="C177" s="343" t="s">
        <v>3162</v>
      </c>
      <c r="D177" s="340">
        <v>5</v>
      </c>
      <c r="E177" s="341">
        <v>9.9</v>
      </c>
      <c r="F177" s="341">
        <v>49.5</v>
      </c>
    </row>
    <row r="178" spans="1:6" ht="28.8" x14ac:dyDescent="0.3">
      <c r="A178" s="339">
        <v>3086</v>
      </c>
      <c r="B178" s="342" t="s">
        <v>3195</v>
      </c>
      <c r="C178" s="343" t="s">
        <v>3162</v>
      </c>
      <c r="D178" s="340">
        <v>5</v>
      </c>
      <c r="E178" s="341">
        <v>9.9</v>
      </c>
      <c r="F178" s="341">
        <v>49.5</v>
      </c>
    </row>
    <row r="179" spans="1:6" ht="28.8" x14ac:dyDescent="0.3">
      <c r="A179" s="339">
        <v>3087</v>
      </c>
      <c r="B179" s="342" t="s">
        <v>3196</v>
      </c>
      <c r="C179" s="343" t="s">
        <v>3162</v>
      </c>
      <c r="D179" s="340">
        <v>5</v>
      </c>
      <c r="E179" s="341">
        <v>9.9</v>
      </c>
      <c r="F179" s="341">
        <v>49.5</v>
      </c>
    </row>
    <row r="180" spans="1:6" ht="28.8" x14ac:dyDescent="0.3">
      <c r="A180" s="339">
        <v>3088</v>
      </c>
      <c r="B180" s="342" t="s">
        <v>3197</v>
      </c>
      <c r="C180" s="343" t="s">
        <v>3162</v>
      </c>
      <c r="D180" s="340">
        <v>5</v>
      </c>
      <c r="E180" s="341">
        <v>9.9</v>
      </c>
      <c r="F180" s="341">
        <v>49.5</v>
      </c>
    </row>
    <row r="181" spans="1:6" ht="28.8" x14ac:dyDescent="0.3">
      <c r="A181" s="339">
        <v>3089</v>
      </c>
      <c r="B181" s="342" t="s">
        <v>3198</v>
      </c>
      <c r="C181" s="343" t="s">
        <v>3162</v>
      </c>
      <c r="D181" s="340">
        <v>5</v>
      </c>
      <c r="E181" s="341">
        <v>3.65</v>
      </c>
      <c r="F181" s="341">
        <v>18.25</v>
      </c>
    </row>
    <row r="182" spans="1:6" ht="28.8" x14ac:dyDescent="0.3">
      <c r="A182" s="339">
        <v>3090</v>
      </c>
      <c r="B182" s="342" t="s">
        <v>3199</v>
      </c>
      <c r="C182" s="343" t="s">
        <v>3162</v>
      </c>
      <c r="D182" s="340">
        <v>5</v>
      </c>
      <c r="E182" s="341">
        <v>3.65</v>
      </c>
      <c r="F182" s="341">
        <v>18.25</v>
      </c>
    </row>
    <row r="183" spans="1:6" ht="28.8" x14ac:dyDescent="0.3">
      <c r="A183" s="339">
        <v>3091</v>
      </c>
      <c r="B183" s="342" t="s">
        <v>3196</v>
      </c>
      <c r="C183" s="343" t="s">
        <v>3162</v>
      </c>
      <c r="D183" s="340">
        <v>5</v>
      </c>
      <c r="E183" s="341">
        <v>3.65</v>
      </c>
      <c r="F183" s="341">
        <v>18.25</v>
      </c>
    </row>
    <row r="184" spans="1:6" ht="28.8" x14ac:dyDescent="0.3">
      <c r="A184" s="339">
        <v>3092</v>
      </c>
      <c r="B184" s="342" t="s">
        <v>3197</v>
      </c>
      <c r="C184" s="343" t="s">
        <v>3162</v>
      </c>
      <c r="D184" s="340">
        <v>5</v>
      </c>
      <c r="E184" s="341">
        <v>3.65</v>
      </c>
      <c r="F184" s="341">
        <v>18.25</v>
      </c>
    </row>
    <row r="185" spans="1:6" ht="28.8" x14ac:dyDescent="0.3">
      <c r="A185" s="339">
        <v>3093</v>
      </c>
      <c r="B185" s="342" t="s">
        <v>3196</v>
      </c>
      <c r="C185" s="343" t="s">
        <v>3162</v>
      </c>
      <c r="D185" s="340">
        <v>5</v>
      </c>
      <c r="E185" s="341">
        <v>3.65</v>
      </c>
      <c r="F185" s="341">
        <v>18.25</v>
      </c>
    </row>
    <row r="186" spans="1:6" ht="28.8" x14ac:dyDescent="0.3">
      <c r="A186" s="339">
        <v>3094</v>
      </c>
      <c r="B186" s="342" t="s">
        <v>3200</v>
      </c>
      <c r="C186" s="343" t="s">
        <v>3162</v>
      </c>
      <c r="D186" s="340">
        <v>14</v>
      </c>
      <c r="E186" s="341">
        <v>3.65</v>
      </c>
      <c r="F186" s="341">
        <v>51.1</v>
      </c>
    </row>
    <row r="187" spans="1:6" ht="28.8" x14ac:dyDescent="0.3">
      <c r="A187" s="339">
        <v>3095</v>
      </c>
      <c r="B187" s="342" t="s">
        <v>3198</v>
      </c>
      <c r="C187" s="343" t="s">
        <v>3162</v>
      </c>
      <c r="D187" s="340">
        <v>7</v>
      </c>
      <c r="E187" s="341">
        <v>3.65</v>
      </c>
      <c r="F187" s="341">
        <v>25.55</v>
      </c>
    </row>
    <row r="188" spans="1:6" ht="28.8" x14ac:dyDescent="0.3">
      <c r="A188" s="339">
        <v>3096</v>
      </c>
      <c r="B188" s="342" t="s">
        <v>3199</v>
      </c>
      <c r="C188" s="343" t="s">
        <v>3162</v>
      </c>
      <c r="D188" s="340">
        <v>5</v>
      </c>
      <c r="E188" s="341">
        <v>3.65</v>
      </c>
      <c r="F188" s="341">
        <v>18.25</v>
      </c>
    </row>
    <row r="189" spans="1:6" ht="28.8" x14ac:dyDescent="0.3">
      <c r="A189" s="339">
        <v>3097</v>
      </c>
      <c r="B189" s="342" t="s">
        <v>3201</v>
      </c>
      <c r="C189" s="343" t="s">
        <v>3162</v>
      </c>
      <c r="D189" s="340">
        <v>5</v>
      </c>
      <c r="E189" s="341">
        <v>3.65</v>
      </c>
      <c r="F189" s="341">
        <v>18.25</v>
      </c>
    </row>
    <row r="190" spans="1:6" ht="28.8" x14ac:dyDescent="0.3">
      <c r="A190" s="339">
        <v>3098</v>
      </c>
      <c r="B190" s="342" t="s">
        <v>3202</v>
      </c>
      <c r="C190" s="343" t="s">
        <v>3162</v>
      </c>
      <c r="D190" s="340">
        <v>6</v>
      </c>
      <c r="E190" s="341">
        <v>3.65</v>
      </c>
      <c r="F190" s="341">
        <v>21.9</v>
      </c>
    </row>
    <row r="191" spans="1:6" ht="28.8" x14ac:dyDescent="0.3">
      <c r="A191" s="339">
        <v>3099</v>
      </c>
      <c r="B191" s="342" t="s">
        <v>3203</v>
      </c>
      <c r="C191" s="343" t="s">
        <v>3162</v>
      </c>
      <c r="D191" s="340">
        <v>5</v>
      </c>
      <c r="E191" s="341">
        <v>3.65</v>
      </c>
      <c r="F191" s="341">
        <v>18.25</v>
      </c>
    </row>
    <row r="192" spans="1:6" ht="28.8" x14ac:dyDescent="0.3">
      <c r="A192" s="339">
        <v>3100</v>
      </c>
      <c r="B192" s="342" t="s">
        <v>3203</v>
      </c>
      <c r="C192" s="343" t="s">
        <v>3162</v>
      </c>
      <c r="D192" s="340">
        <v>4</v>
      </c>
      <c r="E192" s="341">
        <v>3.65</v>
      </c>
      <c r="F192" s="341">
        <v>14.6</v>
      </c>
    </row>
    <row r="193" spans="1:6" ht="28.8" x14ac:dyDescent="0.3">
      <c r="A193" s="339">
        <v>3101</v>
      </c>
      <c r="B193" s="342" t="s">
        <v>3204</v>
      </c>
      <c r="C193" s="343" t="s">
        <v>270</v>
      </c>
      <c r="D193" s="340">
        <v>102</v>
      </c>
      <c r="E193" s="341">
        <v>32.72</v>
      </c>
      <c r="F193" s="341">
        <v>3337.44</v>
      </c>
    </row>
    <row r="194" spans="1:6" ht="28.8" x14ac:dyDescent="0.3">
      <c r="A194" s="339">
        <v>3102</v>
      </c>
      <c r="B194" s="342" t="s">
        <v>3204</v>
      </c>
      <c r="C194" s="343" t="s">
        <v>270</v>
      </c>
      <c r="D194" s="340">
        <v>17</v>
      </c>
      <c r="E194" s="341">
        <v>32.89</v>
      </c>
      <c r="F194" s="341">
        <v>559.13</v>
      </c>
    </row>
    <row r="195" spans="1:6" ht="28.8" x14ac:dyDescent="0.3">
      <c r="A195" s="339">
        <v>3103</v>
      </c>
      <c r="B195" s="342" t="s">
        <v>3205</v>
      </c>
      <c r="C195" s="343" t="s">
        <v>3192</v>
      </c>
      <c r="D195" s="340">
        <v>3</v>
      </c>
      <c r="E195" s="341">
        <v>2</v>
      </c>
      <c r="F195" s="341">
        <v>6</v>
      </c>
    </row>
    <row r="196" spans="1:6" ht="28.8" x14ac:dyDescent="0.3">
      <c r="A196" s="339">
        <v>3104</v>
      </c>
      <c r="B196" s="342" t="s">
        <v>3206</v>
      </c>
      <c r="C196" s="343" t="s">
        <v>3192</v>
      </c>
      <c r="D196" s="340">
        <v>3</v>
      </c>
      <c r="E196" s="341">
        <v>2</v>
      </c>
      <c r="F196" s="341">
        <v>6</v>
      </c>
    </row>
    <row r="197" spans="1:6" ht="43.2" x14ac:dyDescent="0.3">
      <c r="A197" s="339">
        <v>3105</v>
      </c>
      <c r="B197" s="342" t="s">
        <v>3207</v>
      </c>
      <c r="C197" s="343" t="s">
        <v>311</v>
      </c>
      <c r="D197" s="340">
        <v>4</v>
      </c>
      <c r="E197" s="341">
        <v>2</v>
      </c>
      <c r="F197" s="341">
        <v>8</v>
      </c>
    </row>
    <row r="198" spans="1:6" ht="28.8" x14ac:dyDescent="0.3">
      <c r="A198" s="339">
        <v>3106</v>
      </c>
      <c r="B198" s="342" t="s">
        <v>3208</v>
      </c>
      <c r="C198" s="343" t="s">
        <v>1400</v>
      </c>
      <c r="D198" s="340">
        <v>4</v>
      </c>
      <c r="E198" s="341">
        <v>2.69</v>
      </c>
      <c r="F198" s="341">
        <v>10.76</v>
      </c>
    </row>
    <row r="199" spans="1:6" ht="28.8" x14ac:dyDescent="0.3">
      <c r="A199" s="339">
        <v>3107</v>
      </c>
      <c r="B199" s="342" t="s">
        <v>3209</v>
      </c>
      <c r="C199" s="343" t="s">
        <v>1400</v>
      </c>
      <c r="D199" s="340">
        <v>4</v>
      </c>
      <c r="E199" s="341">
        <v>2.69</v>
      </c>
      <c r="F199" s="341">
        <v>10.76</v>
      </c>
    </row>
    <row r="200" spans="1:6" ht="28.8" x14ac:dyDescent="0.3">
      <c r="A200" s="339">
        <v>3108</v>
      </c>
      <c r="B200" s="342" t="s">
        <v>3210</v>
      </c>
      <c r="C200" s="343" t="s">
        <v>1400</v>
      </c>
      <c r="D200" s="340">
        <v>4</v>
      </c>
      <c r="E200" s="341">
        <v>2.69</v>
      </c>
      <c r="F200" s="341">
        <v>10.76</v>
      </c>
    </row>
    <row r="201" spans="1:6" ht="28.8" x14ac:dyDescent="0.3">
      <c r="A201" s="339">
        <v>3109</v>
      </c>
      <c r="B201" s="342" t="s">
        <v>3211</v>
      </c>
      <c r="C201" s="343" t="s">
        <v>1400</v>
      </c>
      <c r="D201" s="340">
        <v>4</v>
      </c>
      <c r="E201" s="341">
        <v>2.69</v>
      </c>
      <c r="F201" s="341">
        <v>10.76</v>
      </c>
    </row>
    <row r="202" spans="1:6" ht="28.8" x14ac:dyDescent="0.3">
      <c r="A202" s="339">
        <v>3110</v>
      </c>
      <c r="B202" s="342" t="s">
        <v>3212</v>
      </c>
      <c r="C202" s="343" t="s">
        <v>1400</v>
      </c>
      <c r="D202" s="340">
        <v>4</v>
      </c>
      <c r="E202" s="341">
        <v>2.69</v>
      </c>
      <c r="F202" s="341">
        <v>10.76</v>
      </c>
    </row>
    <row r="203" spans="1:6" ht="28.8" x14ac:dyDescent="0.3">
      <c r="A203" s="339">
        <v>3111</v>
      </c>
      <c r="B203" s="342" t="s">
        <v>3213</v>
      </c>
      <c r="C203" s="343" t="s">
        <v>270</v>
      </c>
      <c r="D203" s="340">
        <v>22</v>
      </c>
      <c r="E203" s="341">
        <v>79.37</v>
      </c>
      <c r="F203" s="341">
        <v>1746.14</v>
      </c>
    </row>
    <row r="204" spans="1:6" ht="28.8" x14ac:dyDescent="0.3">
      <c r="A204" s="339">
        <v>3112</v>
      </c>
      <c r="B204" s="342" t="s">
        <v>3214</v>
      </c>
      <c r="C204" s="343" t="s">
        <v>270</v>
      </c>
      <c r="D204" s="340">
        <v>32</v>
      </c>
      <c r="E204" s="341">
        <v>79.37</v>
      </c>
      <c r="F204" s="341">
        <v>2539.84</v>
      </c>
    </row>
    <row r="205" spans="1:6" ht="28.8" x14ac:dyDescent="0.3">
      <c r="A205" s="339">
        <v>3113</v>
      </c>
      <c r="B205" s="342" t="s">
        <v>3215</v>
      </c>
      <c r="C205" s="343" t="s">
        <v>270</v>
      </c>
      <c r="D205" s="340">
        <v>12</v>
      </c>
      <c r="E205" s="341">
        <v>79.37</v>
      </c>
      <c r="F205" s="341">
        <v>952.44</v>
      </c>
    </row>
    <row r="206" spans="1:6" ht="28.8" x14ac:dyDescent="0.3">
      <c r="A206" s="339">
        <v>3114</v>
      </c>
      <c r="B206" s="342" t="s">
        <v>3216</v>
      </c>
      <c r="C206" s="343" t="s">
        <v>270</v>
      </c>
      <c r="D206" s="340">
        <v>12</v>
      </c>
      <c r="E206" s="341">
        <v>79.37</v>
      </c>
      <c r="F206" s="341">
        <v>952.44</v>
      </c>
    </row>
    <row r="207" spans="1:6" x14ac:dyDescent="0.3">
      <c r="A207" s="339">
        <v>3115</v>
      </c>
      <c r="B207" s="342" t="s">
        <v>3217</v>
      </c>
      <c r="C207" s="343" t="s">
        <v>270</v>
      </c>
      <c r="D207" s="340">
        <v>82</v>
      </c>
      <c r="E207" s="341">
        <v>79.37</v>
      </c>
      <c r="F207" s="341">
        <v>6508.34</v>
      </c>
    </row>
    <row r="208" spans="1:6" ht="28.8" x14ac:dyDescent="0.3">
      <c r="A208" s="339">
        <v>3116</v>
      </c>
      <c r="B208" s="342" t="s">
        <v>3218</v>
      </c>
      <c r="C208" s="343" t="s">
        <v>270</v>
      </c>
      <c r="D208" s="340">
        <v>12</v>
      </c>
      <c r="E208" s="341">
        <v>79.37</v>
      </c>
      <c r="F208" s="341">
        <v>952.44</v>
      </c>
    </row>
    <row r="209" spans="1:6" ht="28.8" x14ac:dyDescent="0.3">
      <c r="A209" s="339">
        <v>3117</v>
      </c>
      <c r="B209" s="342" t="s">
        <v>3219</v>
      </c>
      <c r="C209" s="343" t="s">
        <v>270</v>
      </c>
      <c r="D209" s="340">
        <v>22</v>
      </c>
      <c r="E209" s="341">
        <v>79.37</v>
      </c>
      <c r="F209" s="341">
        <v>1746.14</v>
      </c>
    </row>
    <row r="210" spans="1:6" ht="28.8" x14ac:dyDescent="0.3">
      <c r="A210" s="339">
        <v>3118</v>
      </c>
      <c r="B210" s="342" t="s">
        <v>3220</v>
      </c>
      <c r="C210" s="343" t="s">
        <v>270</v>
      </c>
      <c r="D210" s="340">
        <v>27</v>
      </c>
      <c r="E210" s="341">
        <v>79.37</v>
      </c>
      <c r="F210" s="341">
        <v>2142.9899999999998</v>
      </c>
    </row>
    <row r="211" spans="1:6" ht="28.8" x14ac:dyDescent="0.3">
      <c r="A211" s="339">
        <v>3119</v>
      </c>
      <c r="B211" s="342" t="s">
        <v>3221</v>
      </c>
      <c r="C211" s="343" t="s">
        <v>270</v>
      </c>
      <c r="D211" s="340">
        <v>152</v>
      </c>
      <c r="E211" s="341">
        <v>79.37</v>
      </c>
      <c r="F211" s="341">
        <v>12064.24</v>
      </c>
    </row>
    <row r="212" spans="1:6" ht="28.8" x14ac:dyDescent="0.3">
      <c r="A212" s="339">
        <v>3120</v>
      </c>
      <c r="B212" s="342" t="s">
        <v>3222</v>
      </c>
      <c r="C212" s="343" t="s">
        <v>270</v>
      </c>
      <c r="D212" s="340">
        <v>152</v>
      </c>
      <c r="E212" s="341">
        <v>79.37</v>
      </c>
      <c r="F212" s="341">
        <v>12064.24</v>
      </c>
    </row>
    <row r="213" spans="1:6" ht="28.8" x14ac:dyDescent="0.3">
      <c r="A213" s="339">
        <v>3121</v>
      </c>
      <c r="B213" s="342" t="s">
        <v>3223</v>
      </c>
      <c r="C213" s="343" t="s">
        <v>270</v>
      </c>
      <c r="D213" s="340">
        <v>152</v>
      </c>
      <c r="E213" s="341">
        <v>79.37</v>
      </c>
      <c r="F213" s="341">
        <v>12064.24</v>
      </c>
    </row>
    <row r="214" spans="1:6" ht="28.8" x14ac:dyDescent="0.3">
      <c r="A214" s="339">
        <v>3122</v>
      </c>
      <c r="B214" s="342" t="s">
        <v>3224</v>
      </c>
      <c r="C214" s="343" t="s">
        <v>270</v>
      </c>
      <c r="D214" s="340">
        <v>22</v>
      </c>
      <c r="E214" s="341">
        <v>79.37</v>
      </c>
      <c r="F214" s="341">
        <v>1746.14</v>
      </c>
    </row>
    <row r="215" spans="1:6" ht="28.8" x14ac:dyDescent="0.3">
      <c r="A215" s="339">
        <v>3123</v>
      </c>
      <c r="B215" s="342" t="s">
        <v>3225</v>
      </c>
      <c r="C215" s="343" t="s">
        <v>3192</v>
      </c>
      <c r="D215" s="340">
        <v>3</v>
      </c>
      <c r="E215" s="341">
        <v>161.47999999999999</v>
      </c>
      <c r="F215" s="341">
        <v>484.44</v>
      </c>
    </row>
    <row r="216" spans="1:6" ht="28.8" x14ac:dyDescent="0.3">
      <c r="A216" s="339">
        <v>3124</v>
      </c>
      <c r="B216" s="342" t="s">
        <v>3226</v>
      </c>
      <c r="C216" s="343" t="s">
        <v>3227</v>
      </c>
      <c r="D216" s="340">
        <v>6</v>
      </c>
      <c r="E216" s="341">
        <v>3.7</v>
      </c>
      <c r="F216" s="341">
        <v>22.2</v>
      </c>
    </row>
    <row r="217" spans="1:6" ht="28.8" x14ac:dyDescent="0.3">
      <c r="A217" s="339">
        <v>3125</v>
      </c>
      <c r="B217" s="342" t="s">
        <v>3226</v>
      </c>
      <c r="C217" s="343" t="s">
        <v>3227</v>
      </c>
      <c r="D217" s="340">
        <v>18</v>
      </c>
      <c r="E217" s="341">
        <v>3.7</v>
      </c>
      <c r="F217" s="341">
        <v>66.599999999999994</v>
      </c>
    </row>
    <row r="218" spans="1:6" ht="28.8" x14ac:dyDescent="0.3">
      <c r="A218" s="339">
        <v>3126</v>
      </c>
      <c r="B218" s="342" t="s">
        <v>3228</v>
      </c>
      <c r="C218" s="343" t="s">
        <v>3227</v>
      </c>
      <c r="D218" s="340">
        <v>4</v>
      </c>
      <c r="E218" s="341">
        <v>3.7</v>
      </c>
      <c r="F218" s="341">
        <v>14.8</v>
      </c>
    </row>
    <row r="219" spans="1:6" ht="28.8" x14ac:dyDescent="0.3">
      <c r="A219" s="339">
        <v>3127</v>
      </c>
      <c r="B219" s="342" t="s">
        <v>3229</v>
      </c>
      <c r="C219" s="343" t="s">
        <v>3227</v>
      </c>
      <c r="D219" s="340">
        <v>6</v>
      </c>
      <c r="E219" s="341">
        <v>3.7</v>
      </c>
      <c r="F219" s="341">
        <v>22.2</v>
      </c>
    </row>
    <row r="220" spans="1:6" ht="28.8" x14ac:dyDescent="0.3">
      <c r="A220" s="339">
        <v>3128</v>
      </c>
      <c r="B220" s="342" t="s">
        <v>3230</v>
      </c>
      <c r="C220" s="343" t="s">
        <v>3227</v>
      </c>
      <c r="D220" s="340">
        <v>10</v>
      </c>
      <c r="E220" s="341">
        <v>3.7</v>
      </c>
      <c r="F220" s="341">
        <v>37</v>
      </c>
    </row>
    <row r="221" spans="1:6" ht="28.8" x14ac:dyDescent="0.3">
      <c r="A221" s="339">
        <v>3129</v>
      </c>
      <c r="B221" s="342" t="s">
        <v>3231</v>
      </c>
      <c r="C221" s="343" t="s">
        <v>3227</v>
      </c>
      <c r="D221" s="340">
        <v>14</v>
      </c>
      <c r="E221" s="341">
        <v>3.7</v>
      </c>
      <c r="F221" s="341">
        <v>51.8</v>
      </c>
    </row>
    <row r="222" spans="1:6" ht="28.8" x14ac:dyDescent="0.3">
      <c r="A222" s="339">
        <v>3130</v>
      </c>
      <c r="B222" s="342" t="s">
        <v>3232</v>
      </c>
      <c r="C222" s="343" t="s">
        <v>3227</v>
      </c>
      <c r="D222" s="340">
        <v>4</v>
      </c>
      <c r="E222" s="341">
        <v>3.7</v>
      </c>
      <c r="F222" s="341">
        <v>14.8</v>
      </c>
    </row>
    <row r="223" spans="1:6" ht="28.8" x14ac:dyDescent="0.3">
      <c r="A223" s="339">
        <v>3131</v>
      </c>
      <c r="B223" s="342" t="s">
        <v>3233</v>
      </c>
      <c r="C223" s="343" t="s">
        <v>3227</v>
      </c>
      <c r="D223" s="340">
        <v>22</v>
      </c>
      <c r="E223" s="341">
        <v>3.7</v>
      </c>
      <c r="F223" s="341">
        <v>81.400000000000006</v>
      </c>
    </row>
    <row r="224" spans="1:6" ht="28.8" x14ac:dyDescent="0.3">
      <c r="A224" s="339">
        <v>3132</v>
      </c>
      <c r="B224" s="342" t="s">
        <v>3234</v>
      </c>
      <c r="C224" s="343" t="s">
        <v>3227</v>
      </c>
      <c r="D224" s="340">
        <v>22</v>
      </c>
      <c r="E224" s="341">
        <v>3.7</v>
      </c>
      <c r="F224" s="341">
        <v>81.400000000000006</v>
      </c>
    </row>
    <row r="225" spans="1:6" ht="28.8" x14ac:dyDescent="0.3">
      <c r="A225" s="339">
        <v>3133</v>
      </c>
      <c r="B225" s="342" t="s">
        <v>3235</v>
      </c>
      <c r="C225" s="343" t="s">
        <v>3227</v>
      </c>
      <c r="D225" s="340">
        <v>9</v>
      </c>
      <c r="E225" s="341">
        <v>3.7</v>
      </c>
      <c r="F225" s="341">
        <v>33.299999999999997</v>
      </c>
    </row>
    <row r="226" spans="1:6" ht="28.8" x14ac:dyDescent="0.3">
      <c r="A226" s="339">
        <v>3134</v>
      </c>
      <c r="B226" s="342" t="s">
        <v>3236</v>
      </c>
      <c r="C226" s="343" t="s">
        <v>3227</v>
      </c>
      <c r="D226" s="340">
        <v>58</v>
      </c>
      <c r="E226" s="341">
        <v>3.7</v>
      </c>
      <c r="F226" s="341">
        <v>214.6</v>
      </c>
    </row>
    <row r="227" spans="1:6" ht="28.8" x14ac:dyDescent="0.3">
      <c r="A227" s="339">
        <v>3135</v>
      </c>
      <c r="B227" s="342" t="s">
        <v>3237</v>
      </c>
      <c r="C227" s="343" t="s">
        <v>3227</v>
      </c>
      <c r="D227" s="340">
        <v>4</v>
      </c>
      <c r="E227" s="341">
        <v>3.7</v>
      </c>
      <c r="F227" s="341">
        <v>14.8</v>
      </c>
    </row>
    <row r="228" spans="1:6" ht="28.8" x14ac:dyDescent="0.3">
      <c r="A228" s="339">
        <v>3136</v>
      </c>
      <c r="B228" s="342" t="s">
        <v>3238</v>
      </c>
      <c r="C228" s="343" t="s">
        <v>3227</v>
      </c>
      <c r="D228" s="340">
        <v>4</v>
      </c>
      <c r="E228" s="341">
        <v>3.7</v>
      </c>
      <c r="F228" s="341">
        <v>14.8</v>
      </c>
    </row>
    <row r="229" spans="1:6" ht="28.8" x14ac:dyDescent="0.3">
      <c r="A229" s="339">
        <v>3137</v>
      </c>
      <c r="B229" s="342" t="s">
        <v>3239</v>
      </c>
      <c r="C229" s="343" t="s">
        <v>3227</v>
      </c>
      <c r="D229" s="340">
        <v>4</v>
      </c>
      <c r="E229" s="341">
        <v>3.7</v>
      </c>
      <c r="F229" s="341">
        <v>14.8</v>
      </c>
    </row>
    <row r="230" spans="1:6" ht="28.8" x14ac:dyDescent="0.3">
      <c r="A230" s="339">
        <v>3138</v>
      </c>
      <c r="B230" s="342" t="s">
        <v>3240</v>
      </c>
      <c r="C230" s="343" t="s">
        <v>3227</v>
      </c>
      <c r="D230" s="340">
        <v>8</v>
      </c>
      <c r="E230" s="341">
        <v>3.7</v>
      </c>
      <c r="F230" s="341">
        <v>29.6</v>
      </c>
    </row>
    <row r="231" spans="1:6" ht="28.8" x14ac:dyDescent="0.3">
      <c r="A231" s="339">
        <v>3139</v>
      </c>
      <c r="B231" s="342" t="s">
        <v>3241</v>
      </c>
      <c r="C231" s="343" t="s">
        <v>3227</v>
      </c>
      <c r="D231" s="340">
        <v>4</v>
      </c>
      <c r="E231" s="341">
        <v>3.7</v>
      </c>
      <c r="F231" s="341">
        <v>14.8</v>
      </c>
    </row>
    <row r="232" spans="1:6" ht="28.8" x14ac:dyDescent="0.3">
      <c r="A232" s="339">
        <v>3140</v>
      </c>
      <c r="B232" s="342" t="s">
        <v>3242</v>
      </c>
      <c r="C232" s="343" t="s">
        <v>3227</v>
      </c>
      <c r="D232" s="340">
        <v>24</v>
      </c>
      <c r="E232" s="341">
        <v>3.7</v>
      </c>
      <c r="F232" s="341">
        <v>88.8</v>
      </c>
    </row>
    <row r="233" spans="1:6" ht="28.8" x14ac:dyDescent="0.3">
      <c r="A233" s="339">
        <v>3141</v>
      </c>
      <c r="B233" s="342" t="s">
        <v>3243</v>
      </c>
      <c r="C233" s="343" t="s">
        <v>3227</v>
      </c>
      <c r="D233" s="340">
        <v>4</v>
      </c>
      <c r="E233" s="341">
        <v>3.7</v>
      </c>
      <c r="F233" s="341">
        <v>14.8</v>
      </c>
    </row>
    <row r="234" spans="1:6" ht="28.8" x14ac:dyDescent="0.3">
      <c r="A234" s="339">
        <v>3142</v>
      </c>
      <c r="B234" s="342" t="s">
        <v>3244</v>
      </c>
      <c r="C234" s="343" t="s">
        <v>3227</v>
      </c>
      <c r="D234" s="340">
        <v>28</v>
      </c>
      <c r="E234" s="341">
        <v>3.7</v>
      </c>
      <c r="F234" s="341">
        <v>103.6</v>
      </c>
    </row>
    <row r="235" spans="1:6" ht="28.8" x14ac:dyDescent="0.3">
      <c r="A235" s="339">
        <v>3143</v>
      </c>
      <c r="B235" s="342" t="s">
        <v>3245</v>
      </c>
      <c r="C235" s="343" t="s">
        <v>3227</v>
      </c>
      <c r="D235" s="340">
        <v>6</v>
      </c>
      <c r="E235" s="341">
        <v>3.7</v>
      </c>
      <c r="F235" s="341">
        <v>22.2</v>
      </c>
    </row>
    <row r="236" spans="1:6" ht="28.8" x14ac:dyDescent="0.3">
      <c r="A236" s="339">
        <v>3144</v>
      </c>
      <c r="B236" s="342" t="s">
        <v>3246</v>
      </c>
      <c r="C236" s="343" t="s">
        <v>3227</v>
      </c>
      <c r="D236" s="340">
        <v>4</v>
      </c>
      <c r="E236" s="341">
        <v>3.7</v>
      </c>
      <c r="F236" s="341">
        <v>14.8</v>
      </c>
    </row>
    <row r="237" spans="1:6" ht="28.8" x14ac:dyDescent="0.3">
      <c r="A237" s="339">
        <v>3145</v>
      </c>
      <c r="B237" s="342" t="s">
        <v>3247</v>
      </c>
      <c r="C237" s="343" t="s">
        <v>3227</v>
      </c>
      <c r="D237" s="340">
        <v>4</v>
      </c>
      <c r="E237" s="341">
        <v>3.7</v>
      </c>
      <c r="F237" s="341">
        <v>14.8</v>
      </c>
    </row>
    <row r="238" spans="1:6" ht="28.8" x14ac:dyDescent="0.3">
      <c r="A238" s="339">
        <v>3146</v>
      </c>
      <c r="B238" s="342" t="s">
        <v>3248</v>
      </c>
      <c r="C238" s="343" t="s">
        <v>3227</v>
      </c>
      <c r="D238" s="340">
        <v>14</v>
      </c>
      <c r="E238" s="341">
        <v>3.7</v>
      </c>
      <c r="F238" s="341">
        <v>51.8</v>
      </c>
    </row>
    <row r="239" spans="1:6" ht="28.8" x14ac:dyDescent="0.3">
      <c r="A239" s="339">
        <v>3147</v>
      </c>
      <c r="B239" s="342" t="s">
        <v>3249</v>
      </c>
      <c r="C239" s="343" t="s">
        <v>3227</v>
      </c>
      <c r="D239" s="340">
        <v>8</v>
      </c>
      <c r="E239" s="341">
        <v>3.7</v>
      </c>
      <c r="F239" s="341">
        <v>29.6</v>
      </c>
    </row>
    <row r="240" spans="1:6" ht="28.8" x14ac:dyDescent="0.3">
      <c r="A240" s="339">
        <v>3148</v>
      </c>
      <c r="B240" s="342" t="s">
        <v>3250</v>
      </c>
      <c r="C240" s="343" t="s">
        <v>3227</v>
      </c>
      <c r="D240" s="340">
        <v>6</v>
      </c>
      <c r="E240" s="341">
        <v>3.7</v>
      </c>
      <c r="F240" s="341">
        <v>22.2</v>
      </c>
    </row>
    <row r="241" spans="1:6" ht="28.8" x14ac:dyDescent="0.3">
      <c r="A241" s="339">
        <v>3149</v>
      </c>
      <c r="B241" s="342" t="s">
        <v>3251</v>
      </c>
      <c r="C241" s="343" t="s">
        <v>3227</v>
      </c>
      <c r="D241" s="340">
        <v>3</v>
      </c>
      <c r="E241" s="341">
        <v>3.7</v>
      </c>
      <c r="F241" s="341">
        <v>11.1</v>
      </c>
    </row>
    <row r="242" spans="1:6" ht="28.8" x14ac:dyDescent="0.3">
      <c r="A242" s="339">
        <v>3150</v>
      </c>
      <c r="B242" s="342" t="s">
        <v>3252</v>
      </c>
      <c r="C242" s="343" t="s">
        <v>3227</v>
      </c>
      <c r="D242" s="340">
        <v>4</v>
      </c>
      <c r="E242" s="341">
        <v>3.7</v>
      </c>
      <c r="F242" s="341">
        <v>14.8</v>
      </c>
    </row>
    <row r="243" spans="1:6" ht="28.8" x14ac:dyDescent="0.3">
      <c r="A243" s="339">
        <v>3151</v>
      </c>
      <c r="B243" s="342" t="s">
        <v>3253</v>
      </c>
      <c r="C243" s="343" t="s">
        <v>3227</v>
      </c>
      <c r="D243" s="340">
        <v>4</v>
      </c>
      <c r="E243" s="341">
        <v>3.7</v>
      </c>
      <c r="F243" s="341">
        <v>14.8</v>
      </c>
    </row>
    <row r="244" spans="1:6" ht="28.8" x14ac:dyDescent="0.3">
      <c r="A244" s="339">
        <v>3152</v>
      </c>
      <c r="B244" s="342" t="s">
        <v>3254</v>
      </c>
      <c r="C244" s="343" t="s">
        <v>3227</v>
      </c>
      <c r="D244" s="340">
        <v>8</v>
      </c>
      <c r="E244" s="341">
        <v>3.7</v>
      </c>
      <c r="F244" s="341">
        <v>29.6</v>
      </c>
    </row>
    <row r="245" spans="1:6" ht="28.8" x14ac:dyDescent="0.3">
      <c r="A245" s="339">
        <v>3153</v>
      </c>
      <c r="B245" s="342" t="s">
        <v>3255</v>
      </c>
      <c r="C245" s="343" t="s">
        <v>3227</v>
      </c>
      <c r="D245" s="340">
        <v>20</v>
      </c>
      <c r="E245" s="341">
        <v>3.7</v>
      </c>
      <c r="F245" s="341">
        <v>74</v>
      </c>
    </row>
    <row r="246" spans="1:6" ht="28.8" x14ac:dyDescent="0.3">
      <c r="A246" s="339">
        <v>3154</v>
      </c>
      <c r="B246" s="342" t="s">
        <v>3256</v>
      </c>
      <c r="C246" s="343" t="s">
        <v>3227</v>
      </c>
      <c r="D246" s="340">
        <v>4</v>
      </c>
      <c r="E246" s="341">
        <v>3.7</v>
      </c>
      <c r="F246" s="341">
        <v>14.8</v>
      </c>
    </row>
    <row r="247" spans="1:6" ht="28.8" x14ac:dyDescent="0.3">
      <c r="A247" s="339">
        <v>3155</v>
      </c>
      <c r="B247" s="342" t="s">
        <v>3257</v>
      </c>
      <c r="C247" s="343" t="s">
        <v>3227</v>
      </c>
      <c r="D247" s="340">
        <v>6</v>
      </c>
      <c r="E247" s="341">
        <v>7.51</v>
      </c>
      <c r="F247" s="341">
        <v>45.06</v>
      </c>
    </row>
    <row r="248" spans="1:6" ht="28.8" x14ac:dyDescent="0.3">
      <c r="A248" s="339">
        <v>3156</v>
      </c>
      <c r="B248" s="342" t="s">
        <v>3258</v>
      </c>
      <c r="C248" s="343" t="s">
        <v>3227</v>
      </c>
      <c r="D248" s="340">
        <v>4</v>
      </c>
      <c r="E248" s="341">
        <v>7.51</v>
      </c>
      <c r="F248" s="341">
        <v>30.04</v>
      </c>
    </row>
    <row r="249" spans="1:6" ht="28.8" x14ac:dyDescent="0.3">
      <c r="A249" s="339">
        <v>3157</v>
      </c>
      <c r="B249" s="342" t="s">
        <v>3259</v>
      </c>
      <c r="C249" s="343" t="s">
        <v>3227</v>
      </c>
      <c r="D249" s="340">
        <v>6</v>
      </c>
      <c r="E249" s="341">
        <v>7.51</v>
      </c>
      <c r="F249" s="341">
        <v>45.06</v>
      </c>
    </row>
    <row r="250" spans="1:6" ht="28.8" x14ac:dyDescent="0.3">
      <c r="A250" s="339">
        <v>3158</v>
      </c>
      <c r="B250" s="342" t="s">
        <v>3260</v>
      </c>
      <c r="C250" s="343" t="s">
        <v>3227</v>
      </c>
      <c r="D250" s="340">
        <v>14</v>
      </c>
      <c r="E250" s="341">
        <v>7.51</v>
      </c>
      <c r="F250" s="341">
        <v>105.14</v>
      </c>
    </row>
    <row r="251" spans="1:6" ht="28.8" x14ac:dyDescent="0.3">
      <c r="A251" s="339">
        <v>3159</v>
      </c>
      <c r="B251" s="342" t="s">
        <v>3261</v>
      </c>
      <c r="C251" s="343" t="s">
        <v>3227</v>
      </c>
      <c r="D251" s="340">
        <v>4</v>
      </c>
      <c r="E251" s="341">
        <v>7.51</v>
      </c>
      <c r="F251" s="341">
        <v>30.04</v>
      </c>
    </row>
    <row r="252" spans="1:6" ht="28.8" x14ac:dyDescent="0.3">
      <c r="A252" s="339">
        <v>3160</v>
      </c>
      <c r="B252" s="342" t="s">
        <v>3262</v>
      </c>
      <c r="C252" s="343" t="s">
        <v>3227</v>
      </c>
      <c r="D252" s="340">
        <v>6</v>
      </c>
      <c r="E252" s="341">
        <v>7.51</v>
      </c>
      <c r="F252" s="341">
        <v>45.06</v>
      </c>
    </row>
    <row r="253" spans="1:6" ht="28.8" x14ac:dyDescent="0.3">
      <c r="A253" s="339">
        <v>3161</v>
      </c>
      <c r="B253" s="342" t="s">
        <v>3263</v>
      </c>
      <c r="C253" s="343" t="s">
        <v>3227</v>
      </c>
      <c r="D253" s="340">
        <v>12</v>
      </c>
      <c r="E253" s="341">
        <v>7.51</v>
      </c>
      <c r="F253" s="341">
        <v>90.12</v>
      </c>
    </row>
    <row r="254" spans="1:6" ht="28.8" x14ac:dyDescent="0.3">
      <c r="A254" s="339">
        <v>3162</v>
      </c>
      <c r="B254" s="342" t="s">
        <v>3264</v>
      </c>
      <c r="C254" s="343" t="s">
        <v>3227</v>
      </c>
      <c r="D254" s="340">
        <v>4</v>
      </c>
      <c r="E254" s="341">
        <v>7.51</v>
      </c>
      <c r="F254" s="341">
        <v>30.04</v>
      </c>
    </row>
    <row r="255" spans="1:6" ht="28.8" x14ac:dyDescent="0.3">
      <c r="A255" s="339">
        <v>3163</v>
      </c>
      <c r="B255" s="342" t="s">
        <v>3265</v>
      </c>
      <c r="C255" s="343" t="s">
        <v>3227</v>
      </c>
      <c r="D255" s="340">
        <v>18</v>
      </c>
      <c r="E255" s="341">
        <v>7.51</v>
      </c>
      <c r="F255" s="341">
        <v>135.18</v>
      </c>
    </row>
    <row r="256" spans="1:6" ht="28.8" x14ac:dyDescent="0.3">
      <c r="A256" s="339">
        <v>3164</v>
      </c>
      <c r="B256" s="342" t="s">
        <v>3266</v>
      </c>
      <c r="C256" s="343" t="s">
        <v>3227</v>
      </c>
      <c r="D256" s="340">
        <v>18</v>
      </c>
      <c r="E256" s="341">
        <v>7.51</v>
      </c>
      <c r="F256" s="341">
        <v>135.18</v>
      </c>
    </row>
    <row r="257" spans="1:6" ht="28.8" x14ac:dyDescent="0.3">
      <c r="A257" s="339">
        <v>3165</v>
      </c>
      <c r="B257" s="342" t="s">
        <v>3267</v>
      </c>
      <c r="C257" s="343" t="s">
        <v>3227</v>
      </c>
      <c r="D257" s="340">
        <v>10</v>
      </c>
      <c r="E257" s="341">
        <v>7.51</v>
      </c>
      <c r="F257" s="341">
        <v>75.099999999999994</v>
      </c>
    </row>
    <row r="258" spans="1:6" ht="28.8" x14ac:dyDescent="0.3">
      <c r="A258" s="339">
        <v>3166</v>
      </c>
      <c r="B258" s="342" t="s">
        <v>3268</v>
      </c>
      <c r="C258" s="343" t="s">
        <v>3227</v>
      </c>
      <c r="D258" s="340">
        <v>58</v>
      </c>
      <c r="E258" s="341">
        <v>7.51</v>
      </c>
      <c r="F258" s="341">
        <v>435.58</v>
      </c>
    </row>
    <row r="259" spans="1:6" ht="28.8" x14ac:dyDescent="0.3">
      <c r="A259" s="339">
        <v>3167</v>
      </c>
      <c r="B259" s="342" t="s">
        <v>3269</v>
      </c>
      <c r="C259" s="343" t="s">
        <v>3227</v>
      </c>
      <c r="D259" s="340">
        <v>8</v>
      </c>
      <c r="E259" s="341">
        <v>7.51</v>
      </c>
      <c r="F259" s="341">
        <v>60.08</v>
      </c>
    </row>
    <row r="260" spans="1:6" ht="28.8" x14ac:dyDescent="0.3">
      <c r="A260" s="339">
        <v>3168</v>
      </c>
      <c r="B260" s="342" t="s">
        <v>3270</v>
      </c>
      <c r="C260" s="343" t="s">
        <v>3227</v>
      </c>
      <c r="D260" s="340">
        <v>4</v>
      </c>
      <c r="E260" s="341">
        <v>7.51</v>
      </c>
      <c r="F260" s="341">
        <v>30.04</v>
      </c>
    </row>
    <row r="261" spans="1:6" ht="28.8" x14ac:dyDescent="0.3">
      <c r="A261" s="339">
        <v>3169</v>
      </c>
      <c r="B261" s="342" t="s">
        <v>3271</v>
      </c>
      <c r="C261" s="343" t="s">
        <v>3227</v>
      </c>
      <c r="D261" s="340">
        <v>4</v>
      </c>
      <c r="E261" s="341">
        <v>7.51</v>
      </c>
      <c r="F261" s="341">
        <v>30.04</v>
      </c>
    </row>
    <row r="262" spans="1:6" ht="28.8" x14ac:dyDescent="0.3">
      <c r="A262" s="339">
        <v>3170</v>
      </c>
      <c r="B262" s="342" t="s">
        <v>3272</v>
      </c>
      <c r="C262" s="343" t="s">
        <v>3227</v>
      </c>
      <c r="D262" s="340">
        <v>8</v>
      </c>
      <c r="E262" s="341">
        <v>7.51</v>
      </c>
      <c r="F262" s="341">
        <v>60.08</v>
      </c>
    </row>
    <row r="263" spans="1:6" ht="28.8" x14ac:dyDescent="0.3">
      <c r="A263" s="339">
        <v>3171</v>
      </c>
      <c r="B263" s="342" t="s">
        <v>3273</v>
      </c>
      <c r="C263" s="343" t="s">
        <v>3227</v>
      </c>
      <c r="D263" s="340">
        <v>4</v>
      </c>
      <c r="E263" s="341">
        <v>7.51</v>
      </c>
      <c r="F263" s="341">
        <v>30.04</v>
      </c>
    </row>
    <row r="264" spans="1:6" ht="28.8" x14ac:dyDescent="0.3">
      <c r="A264" s="339">
        <v>3172</v>
      </c>
      <c r="B264" s="342" t="s">
        <v>3274</v>
      </c>
      <c r="C264" s="343" t="s">
        <v>3227</v>
      </c>
      <c r="D264" s="340">
        <v>22</v>
      </c>
      <c r="E264" s="341">
        <v>7.51</v>
      </c>
      <c r="F264" s="341">
        <v>165.22</v>
      </c>
    </row>
    <row r="265" spans="1:6" ht="28.8" x14ac:dyDescent="0.3">
      <c r="A265" s="339">
        <v>3173</v>
      </c>
      <c r="B265" s="342" t="s">
        <v>3275</v>
      </c>
      <c r="C265" s="343" t="s">
        <v>3227</v>
      </c>
      <c r="D265" s="340">
        <v>4</v>
      </c>
      <c r="E265" s="341">
        <v>7.51</v>
      </c>
      <c r="F265" s="341">
        <v>30.04</v>
      </c>
    </row>
    <row r="266" spans="1:6" ht="28.8" x14ac:dyDescent="0.3">
      <c r="A266" s="339">
        <v>3174</v>
      </c>
      <c r="B266" s="342" t="s">
        <v>3276</v>
      </c>
      <c r="C266" s="343" t="s">
        <v>3227</v>
      </c>
      <c r="D266" s="340">
        <v>28</v>
      </c>
      <c r="E266" s="341">
        <v>7.51</v>
      </c>
      <c r="F266" s="341">
        <v>210.28</v>
      </c>
    </row>
    <row r="267" spans="1:6" ht="28.8" x14ac:dyDescent="0.3">
      <c r="A267" s="339">
        <v>3175</v>
      </c>
      <c r="B267" s="342" t="s">
        <v>3277</v>
      </c>
      <c r="C267" s="343" t="s">
        <v>3227</v>
      </c>
      <c r="D267" s="340">
        <v>6</v>
      </c>
      <c r="E267" s="341">
        <v>7.51</v>
      </c>
      <c r="F267" s="341">
        <v>45.06</v>
      </c>
    </row>
    <row r="268" spans="1:6" ht="28.8" x14ac:dyDescent="0.3">
      <c r="A268" s="339">
        <v>3176</v>
      </c>
      <c r="B268" s="342" t="s">
        <v>3278</v>
      </c>
      <c r="C268" s="343" t="s">
        <v>3227</v>
      </c>
      <c r="D268" s="340">
        <v>4</v>
      </c>
      <c r="E268" s="341">
        <v>7.51</v>
      </c>
      <c r="F268" s="341">
        <v>30.04</v>
      </c>
    </row>
    <row r="269" spans="1:6" ht="28.8" x14ac:dyDescent="0.3">
      <c r="A269" s="339">
        <v>3177</v>
      </c>
      <c r="B269" s="342" t="s">
        <v>3279</v>
      </c>
      <c r="C269" s="343" t="s">
        <v>3227</v>
      </c>
      <c r="D269" s="340">
        <v>6</v>
      </c>
      <c r="E269" s="341">
        <v>7.51</v>
      </c>
      <c r="F269" s="341">
        <v>45.06</v>
      </c>
    </row>
    <row r="270" spans="1:6" ht="28.8" x14ac:dyDescent="0.3">
      <c r="A270" s="339">
        <v>3178</v>
      </c>
      <c r="B270" s="342" t="s">
        <v>3280</v>
      </c>
      <c r="C270" s="343" t="s">
        <v>3227</v>
      </c>
      <c r="D270" s="340">
        <v>8</v>
      </c>
      <c r="E270" s="341">
        <v>7.51</v>
      </c>
      <c r="F270" s="341">
        <v>60.08</v>
      </c>
    </row>
    <row r="271" spans="1:6" ht="28.8" x14ac:dyDescent="0.3">
      <c r="A271" s="339">
        <v>3179</v>
      </c>
      <c r="B271" s="342" t="s">
        <v>3281</v>
      </c>
      <c r="C271" s="343" t="s">
        <v>3227</v>
      </c>
      <c r="D271" s="340">
        <v>6</v>
      </c>
      <c r="E271" s="341">
        <v>7.51</v>
      </c>
      <c r="F271" s="341">
        <v>45.06</v>
      </c>
    </row>
    <row r="272" spans="1:6" ht="28.8" x14ac:dyDescent="0.3">
      <c r="A272" s="339">
        <v>3180</v>
      </c>
      <c r="B272" s="342" t="s">
        <v>3282</v>
      </c>
      <c r="C272" s="343" t="s">
        <v>3227</v>
      </c>
      <c r="D272" s="340">
        <v>4</v>
      </c>
      <c r="E272" s="341">
        <v>7.51</v>
      </c>
      <c r="F272" s="341">
        <v>30.04</v>
      </c>
    </row>
    <row r="273" spans="1:6" ht="28.8" x14ac:dyDescent="0.3">
      <c r="A273" s="339">
        <v>3181</v>
      </c>
      <c r="B273" s="342" t="s">
        <v>3283</v>
      </c>
      <c r="C273" s="343" t="s">
        <v>3227</v>
      </c>
      <c r="D273" s="340">
        <v>8</v>
      </c>
      <c r="E273" s="341">
        <v>7.51</v>
      </c>
      <c r="F273" s="341">
        <v>60.08</v>
      </c>
    </row>
    <row r="274" spans="1:6" ht="28.8" x14ac:dyDescent="0.3">
      <c r="A274" s="339">
        <v>3182</v>
      </c>
      <c r="B274" s="342" t="s">
        <v>3284</v>
      </c>
      <c r="C274" s="343" t="s">
        <v>3227</v>
      </c>
      <c r="D274" s="340">
        <v>18</v>
      </c>
      <c r="E274" s="341">
        <v>7.51</v>
      </c>
      <c r="F274" s="341">
        <v>135.18</v>
      </c>
    </row>
    <row r="275" spans="1:6" ht="28.8" x14ac:dyDescent="0.3">
      <c r="A275" s="339">
        <v>3183</v>
      </c>
      <c r="B275" s="342" t="s">
        <v>3285</v>
      </c>
      <c r="C275" s="343" t="s">
        <v>3227</v>
      </c>
      <c r="D275" s="340">
        <v>4</v>
      </c>
      <c r="E275" s="341">
        <v>7.51</v>
      </c>
      <c r="F275" s="341">
        <v>30.04</v>
      </c>
    </row>
    <row r="276" spans="1:6" ht="28.8" x14ac:dyDescent="0.3">
      <c r="A276" s="339">
        <v>3184</v>
      </c>
      <c r="B276" s="342" t="s">
        <v>3286</v>
      </c>
      <c r="C276" s="343" t="s">
        <v>3227</v>
      </c>
      <c r="D276" s="340">
        <v>4</v>
      </c>
      <c r="E276" s="341">
        <v>7.51</v>
      </c>
      <c r="F276" s="341">
        <v>30.04</v>
      </c>
    </row>
    <row r="277" spans="1:6" ht="28.8" x14ac:dyDescent="0.3">
      <c r="A277" s="339">
        <v>3185</v>
      </c>
      <c r="B277" s="342" t="s">
        <v>3287</v>
      </c>
      <c r="C277" s="343" t="s">
        <v>3227</v>
      </c>
      <c r="D277" s="340">
        <v>4</v>
      </c>
      <c r="E277" s="341">
        <v>7.51</v>
      </c>
      <c r="F277" s="341">
        <v>30.04</v>
      </c>
    </row>
    <row r="278" spans="1:6" ht="28.8" x14ac:dyDescent="0.3">
      <c r="A278" s="339">
        <v>3186</v>
      </c>
      <c r="B278" s="342" t="s">
        <v>3288</v>
      </c>
      <c r="C278" s="343" t="s">
        <v>3162</v>
      </c>
      <c r="D278" s="340">
        <v>7</v>
      </c>
      <c r="E278" s="341">
        <v>41.43</v>
      </c>
      <c r="F278" s="341">
        <v>290.01</v>
      </c>
    </row>
    <row r="279" spans="1:6" ht="28.8" x14ac:dyDescent="0.3">
      <c r="A279" s="339">
        <v>3187</v>
      </c>
      <c r="B279" s="342" t="s">
        <v>3289</v>
      </c>
      <c r="C279" s="343" t="s">
        <v>3162</v>
      </c>
      <c r="D279" s="340">
        <v>16</v>
      </c>
      <c r="E279" s="341">
        <v>38.49</v>
      </c>
      <c r="F279" s="341">
        <v>615.84</v>
      </c>
    </row>
    <row r="280" spans="1:6" ht="28.8" x14ac:dyDescent="0.3">
      <c r="A280" s="339">
        <v>3188</v>
      </c>
      <c r="B280" s="342" t="s">
        <v>3290</v>
      </c>
      <c r="C280" s="343" t="s">
        <v>3162</v>
      </c>
      <c r="D280" s="340">
        <v>9</v>
      </c>
      <c r="E280" s="341">
        <v>35.340000000000003</v>
      </c>
      <c r="F280" s="341">
        <v>318.06</v>
      </c>
    </row>
    <row r="281" spans="1:6" ht="28.8" x14ac:dyDescent="0.3">
      <c r="A281" s="339">
        <v>3189</v>
      </c>
      <c r="B281" s="342" t="s">
        <v>3291</v>
      </c>
      <c r="C281" s="343" t="s">
        <v>3162</v>
      </c>
      <c r="D281" s="340">
        <v>4</v>
      </c>
      <c r="E281" s="341">
        <v>75.58</v>
      </c>
      <c r="F281" s="341">
        <v>302.32</v>
      </c>
    </row>
    <row r="282" spans="1:6" ht="28.8" x14ac:dyDescent="0.3">
      <c r="A282" s="339">
        <v>3190</v>
      </c>
      <c r="B282" s="342" t="s">
        <v>3292</v>
      </c>
      <c r="C282" s="343" t="s">
        <v>270</v>
      </c>
      <c r="D282" s="340">
        <v>26</v>
      </c>
      <c r="E282" s="341">
        <v>7.92</v>
      </c>
      <c r="F282" s="341">
        <v>205.92</v>
      </c>
    </row>
    <row r="283" spans="1:6" ht="28.8" x14ac:dyDescent="0.3">
      <c r="A283" s="339">
        <v>3191</v>
      </c>
      <c r="B283" s="342" t="s">
        <v>3293</v>
      </c>
      <c r="C283" s="343" t="s">
        <v>270</v>
      </c>
      <c r="D283" s="340">
        <v>12</v>
      </c>
      <c r="E283" s="341">
        <v>12.9</v>
      </c>
      <c r="F283" s="341">
        <v>154.80000000000001</v>
      </c>
    </row>
    <row r="284" spans="1:6" ht="28.8" x14ac:dyDescent="0.3">
      <c r="A284" s="339">
        <v>3192</v>
      </c>
      <c r="B284" s="342" t="s">
        <v>3294</v>
      </c>
      <c r="C284" s="343" t="s">
        <v>232</v>
      </c>
      <c r="D284" s="340">
        <v>1</v>
      </c>
      <c r="E284" s="341">
        <v>144.62</v>
      </c>
      <c r="F284" s="341">
        <v>144.62</v>
      </c>
    </row>
    <row r="285" spans="1:6" ht="28.8" x14ac:dyDescent="0.3">
      <c r="A285" s="339">
        <v>3193</v>
      </c>
      <c r="B285" s="342" t="s">
        <v>3295</v>
      </c>
      <c r="C285" s="343" t="s">
        <v>232</v>
      </c>
      <c r="D285" s="340">
        <v>1</v>
      </c>
      <c r="E285" s="341">
        <v>144.62</v>
      </c>
      <c r="F285" s="341">
        <v>144.62</v>
      </c>
    </row>
    <row r="286" spans="1:6" x14ac:dyDescent="0.3">
      <c r="A286" s="339">
        <v>3194</v>
      </c>
      <c r="B286" s="342" t="s">
        <v>3296</v>
      </c>
      <c r="C286" s="343" t="s">
        <v>232</v>
      </c>
      <c r="D286" s="340">
        <v>1</v>
      </c>
      <c r="E286" s="341">
        <v>144.62</v>
      </c>
      <c r="F286" s="341">
        <v>144.62</v>
      </c>
    </row>
    <row r="287" spans="1:6" ht="28.8" x14ac:dyDescent="0.3">
      <c r="A287" s="339">
        <v>3195</v>
      </c>
      <c r="B287" s="342" t="s">
        <v>3297</v>
      </c>
      <c r="C287" s="343" t="s">
        <v>232</v>
      </c>
      <c r="D287" s="340">
        <v>1</v>
      </c>
      <c r="E287" s="341">
        <v>144.62</v>
      </c>
      <c r="F287" s="341">
        <v>144.62</v>
      </c>
    </row>
    <row r="288" spans="1:6" ht="28.8" x14ac:dyDescent="0.3">
      <c r="A288" s="339">
        <v>3196</v>
      </c>
      <c r="B288" s="342" t="s">
        <v>3298</v>
      </c>
      <c r="C288" s="343" t="s">
        <v>3162</v>
      </c>
      <c r="D288" s="340">
        <v>3</v>
      </c>
      <c r="E288" s="341">
        <v>39.5</v>
      </c>
      <c r="F288" s="341">
        <v>118.5</v>
      </c>
    </row>
    <row r="289" spans="1:6" ht="28.8" x14ac:dyDescent="0.3">
      <c r="A289" s="339">
        <v>3197</v>
      </c>
      <c r="B289" s="342" t="s">
        <v>3299</v>
      </c>
      <c r="C289" s="343" t="s">
        <v>3162</v>
      </c>
      <c r="D289" s="340">
        <v>8</v>
      </c>
      <c r="E289" s="341">
        <v>39.49</v>
      </c>
      <c r="F289" s="341">
        <v>315.92</v>
      </c>
    </row>
    <row r="290" spans="1:6" x14ac:dyDescent="0.3">
      <c r="A290" s="339">
        <v>3198</v>
      </c>
      <c r="B290" s="342" t="s">
        <v>3300</v>
      </c>
      <c r="C290" s="343" t="s">
        <v>232</v>
      </c>
      <c r="D290" s="340">
        <v>5</v>
      </c>
      <c r="E290" s="341">
        <v>170.12</v>
      </c>
      <c r="F290" s="341">
        <v>850.6</v>
      </c>
    </row>
    <row r="291" spans="1:6" ht="28.8" x14ac:dyDescent="0.3">
      <c r="A291" s="339">
        <v>3199</v>
      </c>
      <c r="B291" s="342" t="s">
        <v>3301</v>
      </c>
      <c r="C291" s="343" t="s">
        <v>1400</v>
      </c>
      <c r="D291" s="340">
        <v>7</v>
      </c>
      <c r="E291" s="341">
        <v>12.5</v>
      </c>
      <c r="F291" s="341">
        <v>87.5</v>
      </c>
    </row>
    <row r="292" spans="1:6" x14ac:dyDescent="0.3">
      <c r="A292" s="339">
        <v>3200</v>
      </c>
      <c r="B292" s="342" t="s">
        <v>3302</v>
      </c>
      <c r="C292" s="343" t="s">
        <v>1400</v>
      </c>
      <c r="D292" s="340">
        <v>5</v>
      </c>
      <c r="E292" s="341">
        <v>12.5</v>
      </c>
      <c r="F292" s="341">
        <v>62.5</v>
      </c>
    </row>
    <row r="293" spans="1:6" ht="28.8" x14ac:dyDescent="0.3">
      <c r="A293" s="339">
        <v>3201</v>
      </c>
      <c r="B293" s="342" t="s">
        <v>3303</v>
      </c>
      <c r="C293" s="343" t="s">
        <v>1400</v>
      </c>
      <c r="D293" s="340">
        <v>4</v>
      </c>
      <c r="E293" s="341">
        <v>12.5</v>
      </c>
      <c r="F293" s="341">
        <v>50</v>
      </c>
    </row>
    <row r="294" spans="1:6" ht="28.8" x14ac:dyDescent="0.3">
      <c r="A294" s="339">
        <v>3202</v>
      </c>
      <c r="B294" s="342" t="s">
        <v>3301</v>
      </c>
      <c r="C294" s="343" t="s">
        <v>232</v>
      </c>
      <c r="D294" s="340">
        <v>3</v>
      </c>
      <c r="E294" s="341">
        <v>170.12</v>
      </c>
      <c r="F294" s="341">
        <v>510.36</v>
      </c>
    </row>
    <row r="295" spans="1:6" x14ac:dyDescent="0.3">
      <c r="A295" s="339">
        <v>3203</v>
      </c>
      <c r="B295" s="342" t="s">
        <v>3304</v>
      </c>
      <c r="C295" s="343" t="s">
        <v>3162</v>
      </c>
      <c r="D295" s="340">
        <v>7</v>
      </c>
      <c r="E295" s="341">
        <v>12</v>
      </c>
      <c r="F295" s="341">
        <v>84</v>
      </c>
    </row>
    <row r="296" spans="1:6" x14ac:dyDescent="0.3">
      <c r="A296" s="339">
        <v>3204</v>
      </c>
      <c r="B296" s="342" t="s">
        <v>3304</v>
      </c>
      <c r="C296" s="343" t="s">
        <v>3162</v>
      </c>
      <c r="D296" s="340">
        <v>5</v>
      </c>
      <c r="E296" s="341">
        <v>12</v>
      </c>
      <c r="F296" s="341">
        <v>60</v>
      </c>
    </row>
    <row r="297" spans="1:6" x14ac:dyDescent="0.3">
      <c r="A297" s="339">
        <v>3205</v>
      </c>
      <c r="B297" s="342" t="s">
        <v>3305</v>
      </c>
      <c r="C297" s="343" t="s">
        <v>3162</v>
      </c>
      <c r="D297" s="340">
        <v>9</v>
      </c>
      <c r="E297" s="341">
        <v>12</v>
      </c>
      <c r="F297" s="341">
        <v>108</v>
      </c>
    </row>
    <row r="298" spans="1:6" x14ac:dyDescent="0.3">
      <c r="A298" s="339">
        <v>3206</v>
      </c>
      <c r="B298" s="342" t="s">
        <v>3306</v>
      </c>
      <c r="C298" s="343" t="s">
        <v>3162</v>
      </c>
      <c r="D298" s="340">
        <v>5</v>
      </c>
      <c r="E298" s="341">
        <v>12</v>
      </c>
      <c r="F298" s="341">
        <v>60</v>
      </c>
    </row>
    <row r="299" spans="1:6" x14ac:dyDescent="0.3">
      <c r="A299" s="339">
        <v>3207</v>
      </c>
      <c r="B299" s="342" t="s">
        <v>3307</v>
      </c>
      <c r="C299" s="343" t="s">
        <v>3162</v>
      </c>
      <c r="D299" s="340">
        <v>5</v>
      </c>
      <c r="E299" s="341">
        <v>12</v>
      </c>
      <c r="F299" s="341">
        <v>60</v>
      </c>
    </row>
    <row r="300" spans="1:6" ht="28.8" x14ac:dyDescent="0.3">
      <c r="A300" s="339">
        <v>3208</v>
      </c>
      <c r="B300" s="342" t="s">
        <v>3308</v>
      </c>
      <c r="C300" s="343" t="s">
        <v>270</v>
      </c>
      <c r="D300" s="340">
        <v>10</v>
      </c>
      <c r="E300" s="341">
        <v>1.79</v>
      </c>
      <c r="F300" s="341">
        <v>17.899999999999999</v>
      </c>
    </row>
    <row r="301" spans="1:6" ht="28.8" x14ac:dyDescent="0.3">
      <c r="A301" s="339">
        <v>3209</v>
      </c>
      <c r="B301" s="342" t="s">
        <v>3309</v>
      </c>
      <c r="C301" s="343" t="s">
        <v>270</v>
      </c>
      <c r="D301" s="340">
        <v>10</v>
      </c>
      <c r="E301" s="341">
        <v>1.79</v>
      </c>
      <c r="F301" s="341">
        <v>17.899999999999999</v>
      </c>
    </row>
    <row r="302" spans="1:6" x14ac:dyDescent="0.3">
      <c r="A302" s="339">
        <v>3210</v>
      </c>
      <c r="B302" s="342" t="s">
        <v>3310</v>
      </c>
      <c r="C302" s="343" t="s">
        <v>270</v>
      </c>
      <c r="D302" s="340">
        <v>52</v>
      </c>
      <c r="E302" s="341">
        <v>1.79</v>
      </c>
      <c r="F302" s="341">
        <v>93.08</v>
      </c>
    </row>
    <row r="303" spans="1:6" x14ac:dyDescent="0.3">
      <c r="A303" s="339">
        <v>3211</v>
      </c>
      <c r="B303" s="342" t="s">
        <v>3311</v>
      </c>
      <c r="C303" s="343" t="s">
        <v>270</v>
      </c>
      <c r="D303" s="340">
        <v>52</v>
      </c>
      <c r="E303" s="341">
        <v>1.78</v>
      </c>
      <c r="F303" s="341">
        <v>92.56</v>
      </c>
    </row>
    <row r="304" spans="1:6" x14ac:dyDescent="0.3">
      <c r="A304" s="339">
        <v>3212</v>
      </c>
      <c r="B304" s="342" t="s">
        <v>3312</v>
      </c>
      <c r="C304" s="343" t="s">
        <v>270</v>
      </c>
      <c r="D304" s="340">
        <v>72</v>
      </c>
      <c r="E304" s="341">
        <v>1.8</v>
      </c>
      <c r="F304" s="341">
        <v>129.6</v>
      </c>
    </row>
    <row r="305" spans="1:6" x14ac:dyDescent="0.3">
      <c r="A305" s="339">
        <v>3213</v>
      </c>
      <c r="B305" s="342" t="s">
        <v>3313</v>
      </c>
      <c r="C305" s="343" t="s">
        <v>270</v>
      </c>
      <c r="D305" s="340">
        <v>12</v>
      </c>
      <c r="E305" s="341">
        <v>13.82</v>
      </c>
      <c r="F305" s="341">
        <v>165.84</v>
      </c>
    </row>
    <row r="306" spans="1:6" x14ac:dyDescent="0.3">
      <c r="A306" s="339">
        <v>3214</v>
      </c>
      <c r="B306" s="342" t="s">
        <v>3314</v>
      </c>
      <c r="C306" s="343" t="s">
        <v>270</v>
      </c>
      <c r="D306" s="340">
        <v>12</v>
      </c>
      <c r="E306" s="341">
        <v>13.82</v>
      </c>
      <c r="F306" s="341">
        <v>165.84</v>
      </c>
    </row>
    <row r="307" spans="1:6" x14ac:dyDescent="0.3">
      <c r="A307" s="339">
        <v>3215</v>
      </c>
      <c r="B307" s="342" t="s">
        <v>3315</v>
      </c>
      <c r="C307" s="343" t="s">
        <v>270</v>
      </c>
      <c r="D307" s="340">
        <v>42</v>
      </c>
      <c r="E307" s="341">
        <v>30.83</v>
      </c>
      <c r="F307" s="341">
        <v>1294.8599999999999</v>
      </c>
    </row>
    <row r="308" spans="1:6" x14ac:dyDescent="0.3">
      <c r="A308" s="339">
        <v>3216</v>
      </c>
      <c r="B308" s="342" t="s">
        <v>3316</v>
      </c>
      <c r="C308" s="343" t="s">
        <v>270</v>
      </c>
      <c r="D308" s="340">
        <v>22</v>
      </c>
      <c r="E308" s="341">
        <v>30.83</v>
      </c>
      <c r="F308" s="341">
        <v>678.26</v>
      </c>
    </row>
    <row r="309" spans="1:6" ht="28.8" x14ac:dyDescent="0.3">
      <c r="A309" s="339">
        <v>3217</v>
      </c>
      <c r="B309" s="342" t="s">
        <v>3317</v>
      </c>
      <c r="C309" s="343" t="s">
        <v>66</v>
      </c>
      <c r="D309" s="340">
        <v>3</v>
      </c>
      <c r="E309" s="341">
        <v>20.329999999999998</v>
      </c>
      <c r="F309" s="341">
        <v>60.99</v>
      </c>
    </row>
    <row r="310" spans="1:6" x14ac:dyDescent="0.3">
      <c r="A310" s="339">
        <v>3218</v>
      </c>
      <c r="B310" s="342" t="s">
        <v>3318</v>
      </c>
      <c r="C310" s="343" t="s">
        <v>66</v>
      </c>
      <c r="D310" s="340">
        <v>10</v>
      </c>
      <c r="E310" s="341">
        <v>20.329999999999998</v>
      </c>
      <c r="F310" s="341">
        <v>203.3</v>
      </c>
    </row>
    <row r="311" spans="1:6" x14ac:dyDescent="0.3">
      <c r="A311" s="339">
        <v>3219</v>
      </c>
      <c r="B311" s="342" t="s">
        <v>3319</v>
      </c>
      <c r="C311" s="343" t="s">
        <v>66</v>
      </c>
      <c r="D311" s="340">
        <v>3</v>
      </c>
      <c r="E311" s="341">
        <v>20.329999999999998</v>
      </c>
      <c r="F311" s="341">
        <v>60.99</v>
      </c>
    </row>
    <row r="312" spans="1:6" x14ac:dyDescent="0.3">
      <c r="A312" s="339">
        <v>3220</v>
      </c>
      <c r="B312" s="342" t="s">
        <v>3320</v>
      </c>
      <c r="C312" s="343" t="s">
        <v>66</v>
      </c>
      <c r="D312" s="340">
        <v>3</v>
      </c>
      <c r="E312" s="341">
        <v>20.329999999999998</v>
      </c>
      <c r="F312" s="341">
        <v>60.99</v>
      </c>
    </row>
    <row r="313" spans="1:6" x14ac:dyDescent="0.3">
      <c r="A313" s="339">
        <v>3221</v>
      </c>
      <c r="B313" s="342" t="s">
        <v>3321</v>
      </c>
      <c r="C313" s="343" t="s">
        <v>66</v>
      </c>
      <c r="D313" s="340">
        <v>4</v>
      </c>
      <c r="E313" s="341">
        <v>20.329999999999998</v>
      </c>
      <c r="F313" s="341">
        <v>81.319999999999993</v>
      </c>
    </row>
    <row r="314" spans="1:6" x14ac:dyDescent="0.3">
      <c r="A314" s="339">
        <v>3222</v>
      </c>
      <c r="B314" s="342" t="s">
        <v>3322</v>
      </c>
      <c r="C314" s="343" t="s">
        <v>66</v>
      </c>
      <c r="D314" s="340">
        <v>6</v>
      </c>
      <c r="E314" s="341">
        <v>20.329999999999998</v>
      </c>
      <c r="F314" s="341">
        <v>121.98</v>
      </c>
    </row>
    <row r="315" spans="1:6" x14ac:dyDescent="0.3">
      <c r="A315" s="339">
        <v>3223</v>
      </c>
      <c r="B315" s="342" t="s">
        <v>3323</v>
      </c>
      <c r="C315" s="343" t="s">
        <v>66</v>
      </c>
      <c r="D315" s="340">
        <v>4</v>
      </c>
      <c r="E315" s="341">
        <v>20.329999999999998</v>
      </c>
      <c r="F315" s="341">
        <v>81.319999999999993</v>
      </c>
    </row>
    <row r="316" spans="1:6" x14ac:dyDescent="0.3">
      <c r="A316" s="339">
        <v>3224</v>
      </c>
      <c r="B316" s="342" t="s">
        <v>3324</v>
      </c>
      <c r="C316" s="343" t="s">
        <v>66</v>
      </c>
      <c r="D316" s="340">
        <v>4</v>
      </c>
      <c r="E316" s="341">
        <v>27.72</v>
      </c>
      <c r="F316" s="341">
        <v>110.88</v>
      </c>
    </row>
    <row r="317" spans="1:6" x14ac:dyDescent="0.3">
      <c r="A317" s="339">
        <v>3225</v>
      </c>
      <c r="B317" s="342" t="s">
        <v>3325</v>
      </c>
      <c r="C317" s="343" t="s">
        <v>66</v>
      </c>
      <c r="D317" s="340">
        <v>4</v>
      </c>
      <c r="E317" s="341">
        <v>27.72</v>
      </c>
      <c r="F317" s="341">
        <v>110.88</v>
      </c>
    </row>
    <row r="318" spans="1:6" x14ac:dyDescent="0.3">
      <c r="A318" s="339">
        <v>3226</v>
      </c>
      <c r="B318" s="342" t="s">
        <v>3326</v>
      </c>
      <c r="C318" s="343" t="s">
        <v>66</v>
      </c>
      <c r="D318" s="340">
        <v>4</v>
      </c>
      <c r="E318" s="341">
        <v>27.72</v>
      </c>
      <c r="F318" s="341">
        <v>110.88</v>
      </c>
    </row>
    <row r="319" spans="1:6" x14ac:dyDescent="0.3">
      <c r="A319" s="339">
        <v>3227</v>
      </c>
      <c r="B319" s="342" t="s">
        <v>3327</v>
      </c>
      <c r="C319" s="343" t="s">
        <v>66</v>
      </c>
      <c r="D319" s="340">
        <v>27</v>
      </c>
      <c r="E319" s="341">
        <v>19.149999999999999</v>
      </c>
      <c r="F319" s="341">
        <v>517.04999999999995</v>
      </c>
    </row>
    <row r="320" spans="1:6" x14ac:dyDescent="0.3">
      <c r="A320" s="339">
        <v>3228</v>
      </c>
      <c r="B320" s="342" t="s">
        <v>3328</v>
      </c>
      <c r="C320" s="343" t="s">
        <v>66</v>
      </c>
      <c r="D320" s="340">
        <v>15</v>
      </c>
      <c r="E320" s="341">
        <v>19.149999999999999</v>
      </c>
      <c r="F320" s="341">
        <v>287.25</v>
      </c>
    </row>
    <row r="321" spans="1:6" x14ac:dyDescent="0.3">
      <c r="A321" s="339">
        <v>3229</v>
      </c>
      <c r="B321" s="342" t="s">
        <v>3329</v>
      </c>
      <c r="C321" s="343" t="s">
        <v>66</v>
      </c>
      <c r="D321" s="340">
        <v>4</v>
      </c>
      <c r="E321" s="341">
        <v>19.149999999999999</v>
      </c>
      <c r="F321" s="341">
        <v>76.599999999999994</v>
      </c>
    </row>
    <row r="322" spans="1:6" x14ac:dyDescent="0.3">
      <c r="A322" s="339">
        <v>3230</v>
      </c>
      <c r="B322" s="342" t="s">
        <v>3330</v>
      </c>
      <c r="C322" s="343" t="s">
        <v>66</v>
      </c>
      <c r="D322" s="340">
        <v>3</v>
      </c>
      <c r="E322" s="341">
        <v>19.149999999999999</v>
      </c>
      <c r="F322" s="341">
        <v>57.45</v>
      </c>
    </row>
    <row r="323" spans="1:6" x14ac:dyDescent="0.3">
      <c r="A323" s="339">
        <v>3231</v>
      </c>
      <c r="B323" s="342" t="s">
        <v>3331</v>
      </c>
      <c r="C323" s="343" t="s">
        <v>66</v>
      </c>
      <c r="D323" s="340">
        <v>12</v>
      </c>
      <c r="E323" s="341">
        <v>19.149999999999999</v>
      </c>
      <c r="F323" s="341">
        <v>229.8</v>
      </c>
    </row>
    <row r="324" spans="1:6" x14ac:dyDescent="0.3">
      <c r="A324" s="339">
        <v>3232</v>
      </c>
      <c r="B324" s="342" t="s">
        <v>3332</v>
      </c>
      <c r="C324" s="343" t="s">
        <v>66</v>
      </c>
      <c r="D324" s="340">
        <v>8</v>
      </c>
      <c r="E324" s="341">
        <v>19.149999999999999</v>
      </c>
      <c r="F324" s="341">
        <v>153.19999999999999</v>
      </c>
    </row>
    <row r="325" spans="1:6" x14ac:dyDescent="0.3">
      <c r="A325" s="339">
        <v>3233</v>
      </c>
      <c r="B325" s="342" t="s">
        <v>3333</v>
      </c>
      <c r="C325" s="343" t="s">
        <v>66</v>
      </c>
      <c r="D325" s="340">
        <v>6</v>
      </c>
      <c r="E325" s="341">
        <v>19.149999999999999</v>
      </c>
      <c r="F325" s="341">
        <v>114.9</v>
      </c>
    </row>
    <row r="326" spans="1:6" x14ac:dyDescent="0.3">
      <c r="A326" s="339">
        <v>3234</v>
      </c>
      <c r="B326" s="342" t="s">
        <v>3334</v>
      </c>
      <c r="C326" s="343" t="s">
        <v>66</v>
      </c>
      <c r="D326" s="340">
        <v>32</v>
      </c>
      <c r="E326" s="341">
        <v>19.149999999999999</v>
      </c>
      <c r="F326" s="341">
        <v>612.79999999999995</v>
      </c>
    </row>
    <row r="327" spans="1:6" x14ac:dyDescent="0.3">
      <c r="A327" s="339">
        <v>3235</v>
      </c>
      <c r="B327" s="342" t="s">
        <v>3335</v>
      </c>
      <c r="C327" s="343" t="s">
        <v>66</v>
      </c>
      <c r="D327" s="340">
        <v>3</v>
      </c>
      <c r="E327" s="341">
        <v>19.149999999999999</v>
      </c>
      <c r="F327" s="341">
        <v>57.45</v>
      </c>
    </row>
    <row r="328" spans="1:6" x14ac:dyDescent="0.3">
      <c r="A328" s="339">
        <v>3236</v>
      </c>
      <c r="B328" s="342" t="s">
        <v>3336</v>
      </c>
      <c r="C328" s="343" t="s">
        <v>66</v>
      </c>
      <c r="D328" s="340">
        <v>12</v>
      </c>
      <c r="E328" s="341">
        <v>19.149999999999999</v>
      </c>
      <c r="F328" s="341">
        <v>229.8</v>
      </c>
    </row>
    <row r="329" spans="1:6" x14ac:dyDescent="0.3">
      <c r="A329" s="339">
        <v>3237</v>
      </c>
      <c r="B329" s="342" t="s">
        <v>3337</v>
      </c>
      <c r="C329" s="343" t="s">
        <v>66</v>
      </c>
      <c r="D329" s="340">
        <v>4</v>
      </c>
      <c r="E329" s="341">
        <v>19.149999999999999</v>
      </c>
      <c r="F329" s="341">
        <v>76.599999999999994</v>
      </c>
    </row>
    <row r="330" spans="1:6" x14ac:dyDescent="0.3">
      <c r="A330" s="339">
        <v>3238</v>
      </c>
      <c r="B330" s="342" t="s">
        <v>3338</v>
      </c>
      <c r="C330" s="343" t="s">
        <v>66</v>
      </c>
      <c r="D330" s="340">
        <v>30</v>
      </c>
      <c r="E330" s="341">
        <v>19.149999999999999</v>
      </c>
      <c r="F330" s="341">
        <v>574.5</v>
      </c>
    </row>
    <row r="331" spans="1:6" x14ac:dyDescent="0.3">
      <c r="A331" s="339">
        <v>3239</v>
      </c>
      <c r="B331" s="342" t="s">
        <v>3339</v>
      </c>
      <c r="C331" s="343" t="s">
        <v>66</v>
      </c>
      <c r="D331" s="340">
        <v>3</v>
      </c>
      <c r="E331" s="341">
        <v>19.149999999999999</v>
      </c>
      <c r="F331" s="341">
        <v>57.45</v>
      </c>
    </row>
    <row r="332" spans="1:6" x14ac:dyDescent="0.3">
      <c r="A332" s="339">
        <v>3240</v>
      </c>
      <c r="B332" s="342" t="s">
        <v>3340</v>
      </c>
      <c r="C332" s="343" t="s">
        <v>66</v>
      </c>
      <c r="D332" s="340">
        <v>12</v>
      </c>
      <c r="E332" s="341">
        <v>19.149999999999999</v>
      </c>
      <c r="F332" s="341">
        <v>229.8</v>
      </c>
    </row>
    <row r="333" spans="1:6" x14ac:dyDescent="0.3">
      <c r="A333" s="339">
        <v>3241</v>
      </c>
      <c r="B333" s="342" t="s">
        <v>3341</v>
      </c>
      <c r="C333" s="343" t="s">
        <v>66</v>
      </c>
      <c r="D333" s="340">
        <v>5</v>
      </c>
      <c r="E333" s="341">
        <v>19.149999999999999</v>
      </c>
      <c r="F333" s="341">
        <v>95.75</v>
      </c>
    </row>
    <row r="334" spans="1:6" x14ac:dyDescent="0.3">
      <c r="A334" s="339">
        <v>3242</v>
      </c>
      <c r="B334" s="342" t="s">
        <v>3342</v>
      </c>
      <c r="C334" s="343" t="s">
        <v>66</v>
      </c>
      <c r="D334" s="340">
        <v>4</v>
      </c>
      <c r="E334" s="341">
        <v>19.149999999999999</v>
      </c>
      <c r="F334" s="341">
        <v>76.599999999999994</v>
      </c>
    </row>
    <row r="335" spans="1:6" x14ac:dyDescent="0.3">
      <c r="A335" s="339">
        <v>3243</v>
      </c>
      <c r="B335" s="342" t="s">
        <v>3343</v>
      </c>
      <c r="C335" s="343" t="s">
        <v>66</v>
      </c>
      <c r="D335" s="340">
        <v>12</v>
      </c>
      <c r="E335" s="341">
        <v>19.149999999999999</v>
      </c>
      <c r="F335" s="341">
        <v>229.8</v>
      </c>
    </row>
    <row r="336" spans="1:6" x14ac:dyDescent="0.3">
      <c r="A336" s="339">
        <v>3244</v>
      </c>
      <c r="B336" s="342" t="s">
        <v>3344</v>
      </c>
      <c r="C336" s="343" t="s">
        <v>66</v>
      </c>
      <c r="D336" s="340">
        <v>4</v>
      </c>
      <c r="E336" s="341">
        <v>19.149999999999999</v>
      </c>
      <c r="F336" s="341">
        <v>76.599999999999994</v>
      </c>
    </row>
    <row r="337" spans="1:6" x14ac:dyDescent="0.3">
      <c r="A337" s="339">
        <v>3245</v>
      </c>
      <c r="B337" s="342" t="s">
        <v>3345</v>
      </c>
      <c r="C337" s="343" t="s">
        <v>66</v>
      </c>
      <c r="D337" s="340">
        <v>4</v>
      </c>
      <c r="E337" s="341">
        <v>19.149999999999999</v>
      </c>
      <c r="F337" s="341">
        <v>76.599999999999994</v>
      </c>
    </row>
    <row r="338" spans="1:6" x14ac:dyDescent="0.3">
      <c r="A338" s="339">
        <v>3246</v>
      </c>
      <c r="B338" s="342" t="s">
        <v>3346</v>
      </c>
      <c r="C338" s="343" t="s">
        <v>66</v>
      </c>
      <c r="D338" s="340">
        <v>7</v>
      </c>
      <c r="E338" s="341">
        <v>0.62</v>
      </c>
      <c r="F338" s="341">
        <v>4.34</v>
      </c>
    </row>
    <row r="339" spans="1:6" x14ac:dyDescent="0.3">
      <c r="A339" s="339">
        <v>3247</v>
      </c>
      <c r="B339" s="342" t="s">
        <v>3347</v>
      </c>
      <c r="C339" s="343" t="s">
        <v>66</v>
      </c>
      <c r="D339" s="340">
        <v>4</v>
      </c>
      <c r="E339" s="341">
        <v>0.62</v>
      </c>
      <c r="F339" s="341">
        <v>2.48</v>
      </c>
    </row>
    <row r="340" spans="1:6" x14ac:dyDescent="0.3">
      <c r="A340" s="339">
        <v>3248</v>
      </c>
      <c r="B340" s="342" t="s">
        <v>3348</v>
      </c>
      <c r="C340" s="343" t="s">
        <v>66</v>
      </c>
      <c r="D340" s="340">
        <v>5</v>
      </c>
      <c r="E340" s="341">
        <v>0.62</v>
      </c>
      <c r="F340" s="341">
        <v>3.1</v>
      </c>
    </row>
    <row r="341" spans="1:6" x14ac:dyDescent="0.3">
      <c r="A341" s="339">
        <v>3249</v>
      </c>
      <c r="B341" s="342" t="s">
        <v>3349</v>
      </c>
      <c r="C341" s="343" t="s">
        <v>66</v>
      </c>
      <c r="D341" s="340">
        <v>6</v>
      </c>
      <c r="E341" s="341">
        <v>0.62</v>
      </c>
      <c r="F341" s="341">
        <v>3.72</v>
      </c>
    </row>
    <row r="342" spans="1:6" x14ac:dyDescent="0.3">
      <c r="A342" s="339">
        <v>3250</v>
      </c>
      <c r="B342" s="342" t="s">
        <v>3350</v>
      </c>
      <c r="C342" s="343" t="s">
        <v>66</v>
      </c>
      <c r="D342" s="340">
        <v>4</v>
      </c>
      <c r="E342" s="341">
        <v>0.62</v>
      </c>
      <c r="F342" s="341">
        <v>2.48</v>
      </c>
    </row>
    <row r="343" spans="1:6" x14ac:dyDescent="0.3">
      <c r="A343" s="339">
        <v>3251</v>
      </c>
      <c r="B343" s="342" t="s">
        <v>3351</v>
      </c>
      <c r="C343" s="343" t="s">
        <v>66</v>
      </c>
      <c r="D343" s="340">
        <v>8</v>
      </c>
      <c r="E343" s="341">
        <v>0.62</v>
      </c>
      <c r="F343" s="341">
        <v>4.96</v>
      </c>
    </row>
    <row r="344" spans="1:6" x14ac:dyDescent="0.3">
      <c r="A344" s="339">
        <v>3252</v>
      </c>
      <c r="B344" s="342" t="s">
        <v>3352</v>
      </c>
      <c r="C344" s="343" t="s">
        <v>66</v>
      </c>
      <c r="D344" s="340">
        <v>7</v>
      </c>
      <c r="E344" s="341">
        <v>0.62</v>
      </c>
      <c r="F344" s="341">
        <v>4.34</v>
      </c>
    </row>
    <row r="345" spans="1:6" x14ac:dyDescent="0.3">
      <c r="A345" s="339">
        <v>3253</v>
      </c>
      <c r="B345" s="342" t="s">
        <v>3353</v>
      </c>
      <c r="C345" s="343" t="s">
        <v>66</v>
      </c>
      <c r="D345" s="340">
        <v>7</v>
      </c>
      <c r="E345" s="341">
        <v>0.62</v>
      </c>
      <c r="F345" s="341">
        <v>4.34</v>
      </c>
    </row>
    <row r="346" spans="1:6" x14ac:dyDescent="0.3">
      <c r="A346" s="339">
        <v>3254</v>
      </c>
      <c r="B346" s="342" t="s">
        <v>3354</v>
      </c>
      <c r="C346" s="343" t="s">
        <v>66</v>
      </c>
      <c r="D346" s="340">
        <v>3</v>
      </c>
      <c r="E346" s="341">
        <v>0.62</v>
      </c>
      <c r="F346" s="341">
        <v>1.86</v>
      </c>
    </row>
    <row r="347" spans="1:6" x14ac:dyDescent="0.3">
      <c r="A347" s="339">
        <v>3255</v>
      </c>
      <c r="B347" s="342" t="s">
        <v>3355</v>
      </c>
      <c r="C347" s="343" t="s">
        <v>66</v>
      </c>
      <c r="D347" s="340">
        <v>10</v>
      </c>
      <c r="E347" s="341">
        <v>0.62</v>
      </c>
      <c r="F347" s="341">
        <v>6.2</v>
      </c>
    </row>
    <row r="348" spans="1:6" x14ac:dyDescent="0.3">
      <c r="A348" s="339">
        <v>3256</v>
      </c>
      <c r="B348" s="342" t="s">
        <v>3356</v>
      </c>
      <c r="C348" s="343" t="s">
        <v>66</v>
      </c>
      <c r="D348" s="340">
        <v>4</v>
      </c>
      <c r="E348" s="341">
        <v>0.62</v>
      </c>
      <c r="F348" s="341">
        <v>2.48</v>
      </c>
    </row>
    <row r="349" spans="1:6" x14ac:dyDescent="0.3">
      <c r="A349" s="339">
        <v>3257</v>
      </c>
      <c r="B349" s="342" t="s">
        <v>3357</v>
      </c>
      <c r="C349" s="343" t="s">
        <v>66</v>
      </c>
      <c r="D349" s="340">
        <v>4</v>
      </c>
      <c r="E349" s="341">
        <v>0.62</v>
      </c>
      <c r="F349" s="341">
        <v>2.48</v>
      </c>
    </row>
    <row r="350" spans="1:6" x14ac:dyDescent="0.3">
      <c r="A350" s="339">
        <v>3258</v>
      </c>
      <c r="B350" s="342" t="s">
        <v>3358</v>
      </c>
      <c r="C350" s="343" t="s">
        <v>66</v>
      </c>
      <c r="D350" s="340">
        <v>4</v>
      </c>
      <c r="E350" s="341">
        <v>0.72</v>
      </c>
      <c r="F350" s="341">
        <v>2.88</v>
      </c>
    </row>
    <row r="351" spans="1:6" x14ac:dyDescent="0.3">
      <c r="A351" s="339">
        <v>3259</v>
      </c>
      <c r="B351" s="342" t="s">
        <v>3359</v>
      </c>
      <c r="C351" s="343" t="s">
        <v>66</v>
      </c>
      <c r="D351" s="340">
        <v>10</v>
      </c>
      <c r="E351" s="341">
        <v>0.72</v>
      </c>
      <c r="F351" s="341">
        <v>7.2</v>
      </c>
    </row>
    <row r="352" spans="1:6" x14ac:dyDescent="0.3">
      <c r="A352" s="339">
        <v>3260</v>
      </c>
      <c r="B352" s="342" t="s">
        <v>3360</v>
      </c>
      <c r="C352" s="343" t="s">
        <v>66</v>
      </c>
      <c r="D352" s="340">
        <v>6</v>
      </c>
      <c r="E352" s="341">
        <v>0.72</v>
      </c>
      <c r="F352" s="341">
        <v>4.32</v>
      </c>
    </row>
    <row r="353" spans="1:6" x14ac:dyDescent="0.3">
      <c r="A353" s="339">
        <v>3261</v>
      </c>
      <c r="B353" s="342" t="s">
        <v>3361</v>
      </c>
      <c r="C353" s="343" t="s">
        <v>66</v>
      </c>
      <c r="D353" s="340">
        <v>14</v>
      </c>
      <c r="E353" s="341">
        <v>0.72</v>
      </c>
      <c r="F353" s="341">
        <v>10.08</v>
      </c>
    </row>
    <row r="354" spans="1:6" x14ac:dyDescent="0.3">
      <c r="A354" s="339">
        <v>3262</v>
      </c>
      <c r="B354" s="342" t="s">
        <v>3362</v>
      </c>
      <c r="C354" s="343" t="s">
        <v>66</v>
      </c>
      <c r="D354" s="340">
        <v>15</v>
      </c>
      <c r="E354" s="341">
        <v>0.72</v>
      </c>
      <c r="F354" s="341">
        <v>10.8</v>
      </c>
    </row>
    <row r="355" spans="1:6" x14ac:dyDescent="0.3">
      <c r="A355" s="339">
        <v>3263</v>
      </c>
      <c r="B355" s="342" t="s">
        <v>3363</v>
      </c>
      <c r="C355" s="343" t="s">
        <v>66</v>
      </c>
      <c r="D355" s="340">
        <v>7</v>
      </c>
      <c r="E355" s="341">
        <v>0.72</v>
      </c>
      <c r="F355" s="341">
        <v>5.04</v>
      </c>
    </row>
    <row r="356" spans="1:6" x14ac:dyDescent="0.3">
      <c r="A356" s="339">
        <v>3264</v>
      </c>
      <c r="B356" s="342" t="s">
        <v>3364</v>
      </c>
      <c r="C356" s="343" t="s">
        <v>66</v>
      </c>
      <c r="D356" s="340">
        <v>9</v>
      </c>
      <c r="E356" s="341">
        <v>0.72</v>
      </c>
      <c r="F356" s="341">
        <v>6.48</v>
      </c>
    </row>
    <row r="357" spans="1:6" x14ac:dyDescent="0.3">
      <c r="A357" s="339">
        <v>3265</v>
      </c>
      <c r="B357" s="342" t="s">
        <v>3365</v>
      </c>
      <c r="C357" s="343" t="s">
        <v>66</v>
      </c>
      <c r="D357" s="340">
        <v>4</v>
      </c>
      <c r="E357" s="341">
        <v>0.72</v>
      </c>
      <c r="F357" s="341">
        <v>2.88</v>
      </c>
    </row>
    <row r="358" spans="1:6" x14ac:dyDescent="0.3">
      <c r="A358" s="339">
        <v>3266</v>
      </c>
      <c r="B358" s="342" t="s">
        <v>3366</v>
      </c>
      <c r="C358" s="343" t="s">
        <v>66</v>
      </c>
      <c r="D358" s="340">
        <v>5</v>
      </c>
      <c r="E358" s="341">
        <v>0.72</v>
      </c>
      <c r="F358" s="341">
        <v>3.6</v>
      </c>
    </row>
    <row r="359" spans="1:6" x14ac:dyDescent="0.3">
      <c r="A359" s="339">
        <v>3267</v>
      </c>
      <c r="B359" s="342" t="s">
        <v>3361</v>
      </c>
      <c r="C359" s="343" t="s">
        <v>66</v>
      </c>
      <c r="D359" s="340">
        <v>3</v>
      </c>
      <c r="E359" s="341">
        <v>0.72</v>
      </c>
      <c r="F359" s="341">
        <v>2.16</v>
      </c>
    </row>
    <row r="360" spans="1:6" x14ac:dyDescent="0.3">
      <c r="A360" s="339">
        <v>3268</v>
      </c>
      <c r="B360" s="342" t="s">
        <v>3367</v>
      </c>
      <c r="C360" s="343" t="s">
        <v>66</v>
      </c>
      <c r="D360" s="340">
        <v>14</v>
      </c>
      <c r="E360" s="341">
        <v>0.72</v>
      </c>
      <c r="F360" s="341">
        <v>10.08</v>
      </c>
    </row>
    <row r="361" spans="1:6" x14ac:dyDescent="0.3">
      <c r="A361" s="339">
        <v>3269</v>
      </c>
      <c r="B361" s="342" t="s">
        <v>3362</v>
      </c>
      <c r="C361" s="343" t="s">
        <v>66</v>
      </c>
      <c r="D361" s="340">
        <v>8</v>
      </c>
      <c r="E361" s="341">
        <v>0.72</v>
      </c>
      <c r="F361" s="341">
        <v>5.76</v>
      </c>
    </row>
    <row r="362" spans="1:6" x14ac:dyDescent="0.3">
      <c r="A362" s="339">
        <v>3270</v>
      </c>
      <c r="B362" s="342" t="s">
        <v>3368</v>
      </c>
      <c r="C362" s="343" t="s">
        <v>66</v>
      </c>
      <c r="D362" s="340">
        <v>3</v>
      </c>
      <c r="E362" s="341">
        <v>0.72</v>
      </c>
      <c r="F362" s="341">
        <v>2.16</v>
      </c>
    </row>
    <row r="363" spans="1:6" x14ac:dyDescent="0.3">
      <c r="A363" s="339">
        <v>3271</v>
      </c>
      <c r="B363" s="342" t="s">
        <v>3358</v>
      </c>
      <c r="C363" s="343" t="s">
        <v>66</v>
      </c>
      <c r="D363" s="340">
        <v>4</v>
      </c>
      <c r="E363" s="341">
        <v>0.72</v>
      </c>
      <c r="F363" s="341">
        <v>2.88</v>
      </c>
    </row>
    <row r="364" spans="1:6" x14ac:dyDescent="0.3">
      <c r="A364" s="339">
        <v>3272</v>
      </c>
      <c r="B364" s="342" t="s">
        <v>3369</v>
      </c>
      <c r="C364" s="343" t="s">
        <v>66</v>
      </c>
      <c r="D364" s="340">
        <v>22</v>
      </c>
      <c r="E364" s="341">
        <v>0.72</v>
      </c>
      <c r="F364" s="341">
        <v>15.84</v>
      </c>
    </row>
    <row r="365" spans="1:6" x14ac:dyDescent="0.3">
      <c r="A365" s="339">
        <v>3273</v>
      </c>
      <c r="B365" s="342" t="s">
        <v>3364</v>
      </c>
      <c r="C365" s="343" t="s">
        <v>66</v>
      </c>
      <c r="D365" s="340">
        <v>3</v>
      </c>
      <c r="E365" s="341">
        <v>0.72</v>
      </c>
      <c r="F365" s="341">
        <v>2.16</v>
      </c>
    </row>
    <row r="366" spans="1:6" x14ac:dyDescent="0.3">
      <c r="A366" s="339">
        <v>3274</v>
      </c>
      <c r="B366" s="342" t="s">
        <v>3370</v>
      </c>
      <c r="C366" s="343" t="s">
        <v>66</v>
      </c>
      <c r="D366" s="340">
        <v>4</v>
      </c>
      <c r="E366" s="341">
        <v>0.72</v>
      </c>
      <c r="F366" s="341">
        <v>2.88</v>
      </c>
    </row>
    <row r="367" spans="1:6" x14ac:dyDescent="0.3">
      <c r="A367" s="339">
        <v>3275</v>
      </c>
      <c r="B367" s="342" t="s">
        <v>3371</v>
      </c>
      <c r="C367" s="343" t="s">
        <v>66</v>
      </c>
      <c r="D367" s="340">
        <v>4</v>
      </c>
      <c r="E367" s="341">
        <v>0.72</v>
      </c>
      <c r="F367" s="341">
        <v>2.88</v>
      </c>
    </row>
    <row r="368" spans="1:6" x14ac:dyDescent="0.3">
      <c r="A368" s="339">
        <v>3276</v>
      </c>
      <c r="B368" s="342" t="s">
        <v>3372</v>
      </c>
      <c r="C368" s="343" t="s">
        <v>66</v>
      </c>
      <c r="D368" s="340">
        <v>3</v>
      </c>
      <c r="E368" s="341">
        <v>124.57</v>
      </c>
      <c r="F368" s="341">
        <v>373.71</v>
      </c>
    </row>
    <row r="369" spans="1:6" x14ac:dyDescent="0.3">
      <c r="A369" s="339">
        <v>3277</v>
      </c>
      <c r="B369" s="342" t="s">
        <v>3373</v>
      </c>
      <c r="C369" s="343" t="s">
        <v>3162</v>
      </c>
      <c r="D369" s="340">
        <v>12</v>
      </c>
      <c r="E369" s="341">
        <v>72.510000000000005</v>
      </c>
      <c r="F369" s="341">
        <v>870.12</v>
      </c>
    </row>
    <row r="370" spans="1:6" x14ac:dyDescent="0.3">
      <c r="A370" s="339">
        <v>3278</v>
      </c>
      <c r="B370" s="342" t="s">
        <v>3374</v>
      </c>
      <c r="C370" s="343" t="s">
        <v>1400</v>
      </c>
      <c r="D370" s="340">
        <v>3</v>
      </c>
      <c r="E370" s="341">
        <v>45.16</v>
      </c>
      <c r="F370" s="341">
        <v>135.47999999999999</v>
      </c>
    </row>
    <row r="371" spans="1:6" x14ac:dyDescent="0.3">
      <c r="A371" s="339">
        <v>3279</v>
      </c>
      <c r="B371" s="342" t="s">
        <v>3375</v>
      </c>
      <c r="C371" s="343" t="s">
        <v>1400</v>
      </c>
      <c r="D371" s="340">
        <v>3</v>
      </c>
      <c r="E371" s="341">
        <v>23.88</v>
      </c>
      <c r="F371" s="341">
        <v>71.64</v>
      </c>
    </row>
    <row r="372" spans="1:6" x14ac:dyDescent="0.3">
      <c r="A372" s="339">
        <v>3280</v>
      </c>
      <c r="B372" s="342" t="s">
        <v>3376</v>
      </c>
      <c r="C372" s="343" t="s">
        <v>3162</v>
      </c>
      <c r="D372" s="340">
        <v>12</v>
      </c>
      <c r="E372" s="341">
        <v>81.2</v>
      </c>
      <c r="F372" s="341">
        <v>974.4</v>
      </c>
    </row>
    <row r="373" spans="1:6" x14ac:dyDescent="0.3">
      <c r="A373" s="339">
        <v>3281</v>
      </c>
      <c r="B373" s="342" t="s">
        <v>3377</v>
      </c>
      <c r="C373" s="343" t="s">
        <v>3162</v>
      </c>
      <c r="D373" s="340">
        <v>12</v>
      </c>
      <c r="E373" s="341">
        <v>40.32</v>
      </c>
      <c r="F373" s="341">
        <v>483.84</v>
      </c>
    </row>
    <row r="374" spans="1:6" x14ac:dyDescent="0.3">
      <c r="A374" s="339">
        <v>3282</v>
      </c>
      <c r="B374" s="342" t="s">
        <v>3378</v>
      </c>
      <c r="C374" s="343" t="s">
        <v>3162</v>
      </c>
      <c r="D374" s="340">
        <v>12</v>
      </c>
      <c r="E374" s="341">
        <v>90.31</v>
      </c>
      <c r="F374" s="341">
        <v>1083.72</v>
      </c>
    </row>
    <row r="375" spans="1:6" x14ac:dyDescent="0.3">
      <c r="A375" s="339">
        <v>3283</v>
      </c>
      <c r="B375" s="342" t="s">
        <v>3379</v>
      </c>
      <c r="C375" s="343" t="s">
        <v>3162</v>
      </c>
      <c r="D375" s="340">
        <v>52</v>
      </c>
      <c r="E375" s="341">
        <v>7.9</v>
      </c>
      <c r="F375" s="341">
        <v>410.8</v>
      </c>
    </row>
    <row r="376" spans="1:6" x14ac:dyDescent="0.3">
      <c r="A376" s="339">
        <v>3284</v>
      </c>
      <c r="B376" s="342" t="s">
        <v>3380</v>
      </c>
      <c r="C376" s="343" t="s">
        <v>3162</v>
      </c>
      <c r="D376" s="340">
        <v>14</v>
      </c>
      <c r="E376" s="341">
        <v>6</v>
      </c>
      <c r="F376" s="341">
        <v>84</v>
      </c>
    </row>
    <row r="377" spans="1:6" x14ac:dyDescent="0.3">
      <c r="A377" s="339">
        <v>3285</v>
      </c>
      <c r="B377" s="342" t="s">
        <v>3381</v>
      </c>
      <c r="C377" s="343" t="s">
        <v>1400</v>
      </c>
      <c r="D377" s="340">
        <v>3</v>
      </c>
      <c r="E377" s="341">
        <v>126.36</v>
      </c>
      <c r="F377" s="341">
        <v>379.08</v>
      </c>
    </row>
    <row r="378" spans="1:6" x14ac:dyDescent="0.3">
      <c r="A378" s="339">
        <v>3286</v>
      </c>
      <c r="B378" s="342" t="s">
        <v>3382</v>
      </c>
      <c r="C378" s="343" t="s">
        <v>1400</v>
      </c>
      <c r="D378" s="340">
        <v>1</v>
      </c>
      <c r="E378" s="341">
        <v>122.47</v>
      </c>
      <c r="F378" s="341">
        <v>122.47</v>
      </c>
    </row>
    <row r="379" spans="1:6" ht="28.8" x14ac:dyDescent="0.3">
      <c r="A379" s="339">
        <v>3287</v>
      </c>
      <c r="B379" s="342" t="s">
        <v>3383</v>
      </c>
      <c r="C379" s="343" t="s">
        <v>270</v>
      </c>
      <c r="D379" s="340">
        <v>49</v>
      </c>
      <c r="E379" s="341">
        <v>13.99</v>
      </c>
      <c r="F379" s="341">
        <v>685.51</v>
      </c>
    </row>
    <row r="380" spans="1:6" ht="28.8" x14ac:dyDescent="0.3">
      <c r="A380" s="339">
        <v>3288</v>
      </c>
      <c r="B380" s="342" t="s">
        <v>3384</v>
      </c>
      <c r="C380" s="343" t="s">
        <v>270</v>
      </c>
      <c r="D380" s="340">
        <v>8.5</v>
      </c>
      <c r="E380" s="341">
        <v>9.1</v>
      </c>
      <c r="F380" s="341">
        <v>77.349999999999994</v>
      </c>
    </row>
    <row r="381" spans="1:6" ht="28.8" x14ac:dyDescent="0.3">
      <c r="A381" s="339">
        <v>3289</v>
      </c>
      <c r="B381" s="342" t="s">
        <v>3385</v>
      </c>
      <c r="C381" s="343" t="s">
        <v>270</v>
      </c>
      <c r="D381" s="340">
        <v>15</v>
      </c>
      <c r="E381" s="341">
        <v>12</v>
      </c>
      <c r="F381" s="341">
        <v>180</v>
      </c>
    </row>
    <row r="382" spans="1:6" ht="28.8" x14ac:dyDescent="0.3">
      <c r="A382" s="339">
        <v>3290</v>
      </c>
      <c r="B382" s="342" t="s">
        <v>3386</v>
      </c>
      <c r="C382" s="343" t="s">
        <v>270</v>
      </c>
      <c r="D382" s="340">
        <v>15</v>
      </c>
      <c r="E382" s="341">
        <v>14.2</v>
      </c>
      <c r="F382" s="341">
        <v>213</v>
      </c>
    </row>
    <row r="383" spans="1:6" ht="28.8" x14ac:dyDescent="0.3">
      <c r="A383" s="339">
        <v>3291</v>
      </c>
      <c r="B383" s="342" t="s">
        <v>3386</v>
      </c>
      <c r="C383" s="343" t="s">
        <v>270</v>
      </c>
      <c r="D383" s="340">
        <v>13</v>
      </c>
      <c r="E383" s="341">
        <v>13.4</v>
      </c>
      <c r="F383" s="341">
        <v>174.2</v>
      </c>
    </row>
    <row r="384" spans="1:6" ht="28.8" x14ac:dyDescent="0.3">
      <c r="A384" s="339">
        <v>3292</v>
      </c>
      <c r="B384" s="342" t="s">
        <v>3387</v>
      </c>
      <c r="C384" s="343" t="s">
        <v>270</v>
      </c>
      <c r="D384" s="340">
        <v>11</v>
      </c>
      <c r="E384" s="341">
        <v>12.5</v>
      </c>
      <c r="F384" s="341">
        <v>137.5</v>
      </c>
    </row>
    <row r="385" spans="1:6" ht="28.8" x14ac:dyDescent="0.3">
      <c r="A385" s="339">
        <v>3293</v>
      </c>
      <c r="B385" s="342" t="s">
        <v>3388</v>
      </c>
      <c r="C385" s="343" t="s">
        <v>270</v>
      </c>
      <c r="D385" s="340">
        <v>16</v>
      </c>
      <c r="E385" s="341">
        <v>13.4</v>
      </c>
      <c r="F385" s="341">
        <v>214.4</v>
      </c>
    </row>
    <row r="386" spans="1:6" ht="28.8" x14ac:dyDescent="0.3">
      <c r="A386" s="339">
        <v>3294</v>
      </c>
      <c r="B386" s="342" t="s">
        <v>3389</v>
      </c>
      <c r="C386" s="343" t="s">
        <v>270</v>
      </c>
      <c r="D386" s="340">
        <v>13</v>
      </c>
      <c r="E386" s="341">
        <v>13.4</v>
      </c>
      <c r="F386" s="341">
        <v>174.2</v>
      </c>
    </row>
    <row r="387" spans="1:6" ht="28.8" x14ac:dyDescent="0.3">
      <c r="A387" s="339">
        <v>3295</v>
      </c>
      <c r="B387" s="342" t="s">
        <v>3390</v>
      </c>
      <c r="C387" s="343" t="s">
        <v>270</v>
      </c>
      <c r="D387" s="340">
        <v>7</v>
      </c>
      <c r="E387" s="341">
        <v>13.4</v>
      </c>
      <c r="F387" s="341">
        <v>93.8</v>
      </c>
    </row>
    <row r="388" spans="1:6" ht="28.8" x14ac:dyDescent="0.3">
      <c r="A388" s="339">
        <v>3296</v>
      </c>
      <c r="B388" s="342" t="s">
        <v>3391</v>
      </c>
      <c r="C388" s="343" t="s">
        <v>270</v>
      </c>
      <c r="D388" s="340">
        <v>70</v>
      </c>
      <c r="E388" s="341">
        <v>13.4</v>
      </c>
      <c r="F388" s="341">
        <v>938</v>
      </c>
    </row>
    <row r="389" spans="1:6" ht="28.8" x14ac:dyDescent="0.3">
      <c r="A389" s="339">
        <v>3297</v>
      </c>
      <c r="B389" s="342" t="s">
        <v>3392</v>
      </c>
      <c r="C389" s="343" t="s">
        <v>270</v>
      </c>
      <c r="D389" s="340">
        <v>8</v>
      </c>
      <c r="E389" s="341">
        <v>14.37</v>
      </c>
      <c r="F389" s="341">
        <v>114.96</v>
      </c>
    </row>
    <row r="390" spans="1:6" ht="28.8" x14ac:dyDescent="0.3">
      <c r="A390" s="339">
        <v>3298</v>
      </c>
      <c r="B390" s="342" t="s">
        <v>3393</v>
      </c>
      <c r="C390" s="343" t="s">
        <v>270</v>
      </c>
      <c r="D390" s="340">
        <v>13</v>
      </c>
      <c r="E390" s="341">
        <v>12.3</v>
      </c>
      <c r="F390" s="341">
        <v>159.9</v>
      </c>
    </row>
    <row r="391" spans="1:6" ht="28.8" x14ac:dyDescent="0.3">
      <c r="A391" s="339">
        <v>3299</v>
      </c>
      <c r="B391" s="342" t="s">
        <v>3394</v>
      </c>
      <c r="C391" s="343" t="s">
        <v>270</v>
      </c>
      <c r="D391" s="340">
        <v>6.5</v>
      </c>
      <c r="E391" s="341">
        <v>13.1</v>
      </c>
      <c r="F391" s="341">
        <v>85.15</v>
      </c>
    </row>
    <row r="392" spans="1:6" ht="28.8" x14ac:dyDescent="0.3">
      <c r="A392" s="339">
        <v>3300</v>
      </c>
      <c r="B392" s="342" t="s">
        <v>3395</v>
      </c>
      <c r="C392" s="343" t="s">
        <v>270</v>
      </c>
      <c r="D392" s="340">
        <v>33</v>
      </c>
      <c r="E392" s="341">
        <v>14.37</v>
      </c>
      <c r="F392" s="341">
        <v>474.21</v>
      </c>
    </row>
    <row r="393" spans="1:6" ht="28.8" x14ac:dyDescent="0.3">
      <c r="A393" s="339">
        <v>3301</v>
      </c>
      <c r="B393" s="342" t="s">
        <v>3396</v>
      </c>
      <c r="C393" s="343" t="s">
        <v>270</v>
      </c>
      <c r="D393" s="340">
        <v>6</v>
      </c>
      <c r="E393" s="341">
        <v>13.1</v>
      </c>
      <c r="F393" s="341">
        <v>78.599999999999994</v>
      </c>
    </row>
    <row r="394" spans="1:6" ht="28.8" x14ac:dyDescent="0.3">
      <c r="A394" s="339">
        <v>3302</v>
      </c>
      <c r="B394" s="342" t="s">
        <v>3397</v>
      </c>
      <c r="C394" s="343" t="s">
        <v>270</v>
      </c>
      <c r="D394" s="340">
        <v>8</v>
      </c>
      <c r="E394" s="341">
        <v>13.1</v>
      </c>
      <c r="F394" s="341">
        <v>104.8</v>
      </c>
    </row>
    <row r="395" spans="1:6" ht="28.8" x14ac:dyDescent="0.3">
      <c r="A395" s="339">
        <v>3303</v>
      </c>
      <c r="B395" s="342" t="s">
        <v>3398</v>
      </c>
      <c r="C395" s="343" t="s">
        <v>270</v>
      </c>
      <c r="D395" s="340">
        <v>8</v>
      </c>
      <c r="E395" s="341">
        <v>13.1</v>
      </c>
      <c r="F395" s="341">
        <v>104.8</v>
      </c>
    </row>
    <row r="396" spans="1:6" ht="28.8" x14ac:dyDescent="0.3">
      <c r="A396" s="339">
        <v>3304</v>
      </c>
      <c r="B396" s="342" t="s">
        <v>3399</v>
      </c>
      <c r="C396" s="343" t="s">
        <v>270</v>
      </c>
      <c r="D396" s="340">
        <v>11</v>
      </c>
      <c r="E396" s="341">
        <v>13.4</v>
      </c>
      <c r="F396" s="341">
        <v>147.4</v>
      </c>
    </row>
    <row r="397" spans="1:6" ht="28.8" x14ac:dyDescent="0.3">
      <c r="A397" s="339">
        <v>3305</v>
      </c>
      <c r="B397" s="342" t="s">
        <v>3400</v>
      </c>
      <c r="C397" s="343" t="s">
        <v>270</v>
      </c>
      <c r="D397" s="340">
        <v>6.5</v>
      </c>
      <c r="E397" s="341">
        <v>13.4</v>
      </c>
      <c r="F397" s="341">
        <v>87.1</v>
      </c>
    </row>
    <row r="398" spans="1:6" ht="28.8" x14ac:dyDescent="0.3">
      <c r="A398" s="339">
        <v>3306</v>
      </c>
      <c r="B398" s="342" t="s">
        <v>3401</v>
      </c>
      <c r="C398" s="343" t="s">
        <v>270</v>
      </c>
      <c r="D398" s="340">
        <v>12</v>
      </c>
      <c r="E398" s="341">
        <v>13.4</v>
      </c>
      <c r="F398" s="341">
        <v>160.80000000000001</v>
      </c>
    </row>
    <row r="399" spans="1:6" ht="28.8" x14ac:dyDescent="0.3">
      <c r="A399" s="339">
        <v>3307</v>
      </c>
      <c r="B399" s="342" t="s">
        <v>3402</v>
      </c>
      <c r="C399" s="343" t="s">
        <v>270</v>
      </c>
      <c r="D399" s="340">
        <v>40</v>
      </c>
      <c r="E399" s="341">
        <v>13.4</v>
      </c>
      <c r="F399" s="341">
        <v>536</v>
      </c>
    </row>
    <row r="400" spans="1:6" ht="28.8" x14ac:dyDescent="0.3">
      <c r="A400" s="339">
        <v>3308</v>
      </c>
      <c r="B400" s="342" t="s">
        <v>3403</v>
      </c>
      <c r="C400" s="343" t="s">
        <v>270</v>
      </c>
      <c r="D400" s="340">
        <v>10</v>
      </c>
      <c r="E400" s="341">
        <v>11.4</v>
      </c>
      <c r="F400" s="341">
        <v>114</v>
      </c>
    </row>
    <row r="401" spans="1:6" ht="28.8" x14ac:dyDescent="0.3">
      <c r="A401" s="339">
        <v>3309</v>
      </c>
      <c r="B401" s="342" t="s">
        <v>3404</v>
      </c>
      <c r="C401" s="343" t="s">
        <v>270</v>
      </c>
      <c r="D401" s="340">
        <v>10</v>
      </c>
      <c r="E401" s="341">
        <v>12.09</v>
      </c>
      <c r="F401" s="341">
        <v>120.9</v>
      </c>
    </row>
    <row r="402" spans="1:6" ht="28.8" x14ac:dyDescent="0.3">
      <c r="A402" s="339">
        <v>3310</v>
      </c>
      <c r="B402" s="342" t="s">
        <v>3405</v>
      </c>
      <c r="C402" s="343" t="s">
        <v>270</v>
      </c>
      <c r="D402" s="340">
        <v>11</v>
      </c>
      <c r="E402" s="341">
        <v>13.2</v>
      </c>
      <c r="F402" s="341">
        <v>145.19999999999999</v>
      </c>
    </row>
    <row r="403" spans="1:6" x14ac:dyDescent="0.3">
      <c r="A403" s="339">
        <v>3311</v>
      </c>
      <c r="B403" s="342" t="s">
        <v>3406</v>
      </c>
      <c r="C403" s="343" t="s">
        <v>270</v>
      </c>
      <c r="D403" s="340">
        <v>10</v>
      </c>
      <c r="E403" s="341">
        <v>12.89</v>
      </c>
      <c r="F403" s="341">
        <v>128.9</v>
      </c>
    </row>
    <row r="404" spans="1:6" ht="28.8" x14ac:dyDescent="0.3">
      <c r="A404" s="339">
        <v>3312</v>
      </c>
      <c r="B404" s="342" t="s">
        <v>3407</v>
      </c>
      <c r="C404" s="343" t="s">
        <v>270</v>
      </c>
      <c r="D404" s="340">
        <v>11</v>
      </c>
      <c r="E404" s="341">
        <v>23.4</v>
      </c>
      <c r="F404" s="341">
        <v>257.39999999999998</v>
      </c>
    </row>
    <row r="405" spans="1:6" ht="28.8" x14ac:dyDescent="0.3">
      <c r="A405" s="339">
        <v>3313</v>
      </c>
      <c r="B405" s="342" t="s">
        <v>3408</v>
      </c>
      <c r="C405" s="343" t="s">
        <v>270</v>
      </c>
      <c r="D405" s="340">
        <v>9</v>
      </c>
      <c r="E405" s="341">
        <v>24.9</v>
      </c>
      <c r="F405" s="341">
        <v>224.1</v>
      </c>
    </row>
    <row r="406" spans="1:6" ht="28.8" x14ac:dyDescent="0.3">
      <c r="A406" s="339">
        <v>3314</v>
      </c>
      <c r="B406" s="342" t="s">
        <v>3409</v>
      </c>
      <c r="C406" s="343" t="s">
        <v>270</v>
      </c>
      <c r="D406" s="340">
        <v>13</v>
      </c>
      <c r="E406" s="341">
        <v>23.9</v>
      </c>
      <c r="F406" s="341">
        <v>310.7</v>
      </c>
    </row>
    <row r="407" spans="1:6" ht="28.8" x14ac:dyDescent="0.3">
      <c r="A407" s="339">
        <v>3315</v>
      </c>
      <c r="B407" s="342" t="s">
        <v>3410</v>
      </c>
      <c r="C407" s="343" t="s">
        <v>270</v>
      </c>
      <c r="D407" s="340">
        <v>6.5</v>
      </c>
      <c r="E407" s="341">
        <v>25.83</v>
      </c>
      <c r="F407" s="341">
        <v>167.89500000000001</v>
      </c>
    </row>
    <row r="408" spans="1:6" x14ac:dyDescent="0.3">
      <c r="A408" s="339">
        <v>3316</v>
      </c>
      <c r="B408" s="342" t="s">
        <v>3411</v>
      </c>
      <c r="C408" s="343" t="s">
        <v>270</v>
      </c>
      <c r="D408" s="340">
        <v>30</v>
      </c>
      <c r="E408" s="341">
        <v>23.4</v>
      </c>
      <c r="F408" s="341">
        <v>702</v>
      </c>
    </row>
    <row r="409" spans="1:6" x14ac:dyDescent="0.3">
      <c r="A409" s="339">
        <v>3317</v>
      </c>
      <c r="B409" s="342" t="s">
        <v>3412</v>
      </c>
      <c r="C409" s="343" t="s">
        <v>270</v>
      </c>
      <c r="D409" s="340">
        <v>27</v>
      </c>
      <c r="E409" s="341">
        <v>22.9</v>
      </c>
      <c r="F409" s="341">
        <v>618.29999999999995</v>
      </c>
    </row>
    <row r="410" spans="1:6" ht="28.8" x14ac:dyDescent="0.3">
      <c r="A410" s="339">
        <v>3318</v>
      </c>
      <c r="B410" s="342" t="s">
        <v>3413</v>
      </c>
      <c r="C410" s="343" t="s">
        <v>270</v>
      </c>
      <c r="D410" s="340">
        <v>6</v>
      </c>
      <c r="E410" s="341">
        <v>25.83</v>
      </c>
      <c r="F410" s="341">
        <v>154.97999999999999</v>
      </c>
    </row>
    <row r="411" spans="1:6" ht="28.8" x14ac:dyDescent="0.3">
      <c r="A411" s="339">
        <v>3319</v>
      </c>
      <c r="B411" s="342" t="s">
        <v>3414</v>
      </c>
      <c r="C411" s="343" t="s">
        <v>270</v>
      </c>
      <c r="D411" s="340">
        <v>11</v>
      </c>
      <c r="E411" s="341">
        <v>25.83</v>
      </c>
      <c r="F411" s="341">
        <v>284.13</v>
      </c>
    </row>
    <row r="412" spans="1:6" x14ac:dyDescent="0.3">
      <c r="A412" s="339">
        <v>3320</v>
      </c>
      <c r="B412" s="342" t="s">
        <v>3415</v>
      </c>
      <c r="C412" s="343" t="s">
        <v>270</v>
      </c>
      <c r="D412" s="340">
        <v>6.5</v>
      </c>
      <c r="E412" s="341">
        <v>25.83</v>
      </c>
      <c r="F412" s="341">
        <v>167.89500000000001</v>
      </c>
    </row>
    <row r="413" spans="1:6" ht="28.8" x14ac:dyDescent="0.3">
      <c r="A413" s="339">
        <v>3321</v>
      </c>
      <c r="B413" s="342" t="s">
        <v>3416</v>
      </c>
      <c r="C413" s="343" t="s">
        <v>270</v>
      </c>
      <c r="D413" s="340">
        <v>25</v>
      </c>
      <c r="E413" s="341">
        <v>23.73</v>
      </c>
      <c r="F413" s="341">
        <v>593.25</v>
      </c>
    </row>
    <row r="414" spans="1:6" x14ac:dyDescent="0.3">
      <c r="A414" s="339">
        <v>3322</v>
      </c>
      <c r="B414" s="342" t="s">
        <v>3406</v>
      </c>
      <c r="C414" s="343" t="s">
        <v>270</v>
      </c>
      <c r="D414" s="340">
        <v>7</v>
      </c>
      <c r="E414" s="341">
        <v>33.729999999999997</v>
      </c>
      <c r="F414" s="341">
        <v>236.11</v>
      </c>
    </row>
    <row r="415" spans="1:6" x14ac:dyDescent="0.3">
      <c r="A415" s="339">
        <v>3323</v>
      </c>
      <c r="B415" s="342" t="s">
        <v>3417</v>
      </c>
      <c r="C415" s="343" t="s">
        <v>270</v>
      </c>
      <c r="D415" s="340">
        <v>7</v>
      </c>
      <c r="E415" s="341">
        <v>33.6</v>
      </c>
      <c r="F415" s="341">
        <v>235.2</v>
      </c>
    </row>
    <row r="416" spans="1:6" ht="43.2" x14ac:dyDescent="0.3">
      <c r="A416" s="339">
        <v>3324</v>
      </c>
      <c r="B416" s="342" t="s">
        <v>3418</v>
      </c>
      <c r="C416" s="343" t="s">
        <v>270</v>
      </c>
      <c r="D416" s="340">
        <v>7</v>
      </c>
      <c r="E416" s="341">
        <v>11.73</v>
      </c>
      <c r="F416" s="341">
        <v>82.11</v>
      </c>
    </row>
    <row r="417" spans="1:6" ht="28.8" x14ac:dyDescent="0.3">
      <c r="A417" s="339">
        <v>3325</v>
      </c>
      <c r="B417" s="342" t="s">
        <v>3419</v>
      </c>
      <c r="C417" s="343" t="s">
        <v>270</v>
      </c>
      <c r="D417" s="340">
        <v>6</v>
      </c>
      <c r="E417" s="341">
        <v>11.73</v>
      </c>
      <c r="F417" s="341">
        <v>70.38</v>
      </c>
    </row>
    <row r="418" spans="1:6" ht="28.8" x14ac:dyDescent="0.3">
      <c r="A418" s="339">
        <v>3326</v>
      </c>
      <c r="B418" s="342" t="s">
        <v>3420</v>
      </c>
      <c r="C418" s="343" t="s">
        <v>270</v>
      </c>
      <c r="D418" s="340">
        <v>6</v>
      </c>
      <c r="E418" s="341">
        <v>11.1</v>
      </c>
      <c r="F418" s="341">
        <v>66.599999999999994</v>
      </c>
    </row>
    <row r="419" spans="1:6" ht="28.8" x14ac:dyDescent="0.3">
      <c r="A419" s="339">
        <v>3327</v>
      </c>
      <c r="B419" s="342" t="s">
        <v>3421</v>
      </c>
      <c r="C419" s="343" t="s">
        <v>270</v>
      </c>
      <c r="D419" s="340">
        <v>8</v>
      </c>
      <c r="E419" s="341">
        <v>11.4</v>
      </c>
      <c r="F419" s="341">
        <v>91.2</v>
      </c>
    </row>
    <row r="420" spans="1:6" ht="43.2" x14ac:dyDescent="0.3">
      <c r="A420" s="339">
        <v>3328</v>
      </c>
      <c r="B420" s="342" t="s">
        <v>3422</v>
      </c>
      <c r="C420" s="343" t="s">
        <v>270</v>
      </c>
      <c r="D420" s="340">
        <v>8</v>
      </c>
      <c r="E420" s="341">
        <v>11.4</v>
      </c>
      <c r="F420" s="341">
        <v>91.2</v>
      </c>
    </row>
    <row r="421" spans="1:6" ht="43.2" x14ac:dyDescent="0.3">
      <c r="A421" s="339">
        <v>3329</v>
      </c>
      <c r="B421" s="342" t="s">
        <v>3423</v>
      </c>
      <c r="C421" s="343" t="s">
        <v>270</v>
      </c>
      <c r="D421" s="340">
        <v>8</v>
      </c>
      <c r="E421" s="341">
        <v>11.2</v>
      </c>
      <c r="F421" s="341">
        <v>89.6</v>
      </c>
    </row>
    <row r="422" spans="1:6" ht="28.8" x14ac:dyDescent="0.3">
      <c r="A422" s="339">
        <v>3330</v>
      </c>
      <c r="B422" s="342" t="s">
        <v>3424</v>
      </c>
      <c r="C422" s="343" t="s">
        <v>270</v>
      </c>
      <c r="D422" s="340">
        <v>8</v>
      </c>
      <c r="E422" s="341">
        <v>11.1</v>
      </c>
      <c r="F422" s="341">
        <v>88.8</v>
      </c>
    </row>
    <row r="423" spans="1:6" ht="28.8" x14ac:dyDescent="0.3">
      <c r="A423" s="339">
        <v>3331</v>
      </c>
      <c r="B423" s="342" t="s">
        <v>3425</v>
      </c>
      <c r="C423" s="343" t="s">
        <v>270</v>
      </c>
      <c r="D423" s="340">
        <v>8</v>
      </c>
      <c r="E423" s="341">
        <v>11.1</v>
      </c>
      <c r="F423" s="341">
        <v>88.8</v>
      </c>
    </row>
    <row r="424" spans="1:6" ht="28.8" x14ac:dyDescent="0.3">
      <c r="A424" s="339">
        <v>3332</v>
      </c>
      <c r="B424" s="342" t="s">
        <v>3426</v>
      </c>
      <c r="C424" s="343" t="s">
        <v>270</v>
      </c>
      <c r="D424" s="340">
        <v>35</v>
      </c>
      <c r="E424" s="341">
        <v>11.1</v>
      </c>
      <c r="F424" s="341">
        <v>388.5</v>
      </c>
    </row>
    <row r="425" spans="1:6" ht="28.8" x14ac:dyDescent="0.3">
      <c r="A425" s="339">
        <v>3333</v>
      </c>
      <c r="B425" s="342" t="s">
        <v>3427</v>
      </c>
      <c r="C425" s="343" t="s">
        <v>270</v>
      </c>
      <c r="D425" s="340">
        <v>8</v>
      </c>
      <c r="E425" s="341">
        <v>11.73</v>
      </c>
      <c r="F425" s="341">
        <v>93.84</v>
      </c>
    </row>
    <row r="426" spans="1:6" ht="28.8" x14ac:dyDescent="0.3">
      <c r="A426" s="339">
        <v>3334</v>
      </c>
      <c r="B426" s="342" t="s">
        <v>3428</v>
      </c>
      <c r="C426" s="343" t="s">
        <v>270</v>
      </c>
      <c r="D426" s="340">
        <v>15</v>
      </c>
      <c r="E426" s="341">
        <v>11.73</v>
      </c>
      <c r="F426" s="341">
        <v>175.95</v>
      </c>
    </row>
    <row r="427" spans="1:6" ht="28.8" x14ac:dyDescent="0.3">
      <c r="A427" s="339">
        <v>3335</v>
      </c>
      <c r="B427" s="342" t="s">
        <v>3429</v>
      </c>
      <c r="C427" s="343" t="s">
        <v>270</v>
      </c>
      <c r="D427" s="340">
        <v>20</v>
      </c>
      <c r="E427" s="341">
        <v>11.1</v>
      </c>
      <c r="F427" s="341">
        <v>222</v>
      </c>
    </row>
    <row r="428" spans="1:6" ht="28.8" x14ac:dyDescent="0.3">
      <c r="A428" s="339">
        <v>3336</v>
      </c>
      <c r="B428" s="342" t="s">
        <v>3430</v>
      </c>
      <c r="C428" s="343" t="s">
        <v>270</v>
      </c>
      <c r="D428" s="340">
        <v>25</v>
      </c>
      <c r="E428" s="341">
        <v>17.399999999999999</v>
      </c>
      <c r="F428" s="341">
        <v>435</v>
      </c>
    </row>
    <row r="429" spans="1:6" ht="28.8" x14ac:dyDescent="0.3">
      <c r="A429" s="339">
        <v>3337</v>
      </c>
      <c r="B429" s="342" t="s">
        <v>3429</v>
      </c>
      <c r="C429" s="343" t="s">
        <v>270</v>
      </c>
      <c r="D429" s="340">
        <v>25</v>
      </c>
      <c r="E429" s="341">
        <v>11.4</v>
      </c>
      <c r="F429" s="341">
        <v>285</v>
      </c>
    </row>
    <row r="430" spans="1:6" ht="28.8" x14ac:dyDescent="0.3">
      <c r="A430" s="339">
        <v>3338</v>
      </c>
      <c r="B430" s="342" t="s">
        <v>3431</v>
      </c>
      <c r="C430" s="343" t="s">
        <v>270</v>
      </c>
      <c r="D430" s="340">
        <v>7</v>
      </c>
      <c r="E430" s="341">
        <v>11.73</v>
      </c>
      <c r="F430" s="341">
        <v>82.11</v>
      </c>
    </row>
    <row r="431" spans="1:6" ht="28.8" x14ac:dyDescent="0.3">
      <c r="A431" s="339">
        <v>3339</v>
      </c>
      <c r="B431" s="342" t="s">
        <v>3432</v>
      </c>
      <c r="C431" s="343" t="s">
        <v>270</v>
      </c>
      <c r="D431" s="340">
        <v>14</v>
      </c>
      <c r="E431" s="341">
        <v>11.73</v>
      </c>
      <c r="F431" s="341">
        <v>164.22</v>
      </c>
    </row>
    <row r="432" spans="1:6" ht="28.8" x14ac:dyDescent="0.3">
      <c r="A432" s="339">
        <v>3340</v>
      </c>
      <c r="B432" s="342" t="s">
        <v>3433</v>
      </c>
      <c r="C432" s="343" t="s">
        <v>270</v>
      </c>
      <c r="D432" s="340">
        <v>6.5</v>
      </c>
      <c r="E432" s="341">
        <v>11.73</v>
      </c>
      <c r="F432" s="341">
        <v>76.245000000000005</v>
      </c>
    </row>
    <row r="433" spans="1:6" ht="28.8" x14ac:dyDescent="0.3">
      <c r="A433" s="339">
        <v>3341</v>
      </c>
      <c r="B433" s="342" t="s">
        <v>3434</v>
      </c>
      <c r="C433" s="343" t="s">
        <v>270</v>
      </c>
      <c r="D433" s="340">
        <v>15</v>
      </c>
      <c r="E433" s="341">
        <v>11.4</v>
      </c>
      <c r="F433" s="341">
        <v>171</v>
      </c>
    </row>
    <row r="434" spans="1:6" ht="28.8" x14ac:dyDescent="0.3">
      <c r="A434" s="339">
        <v>3342</v>
      </c>
      <c r="B434" s="342" t="s">
        <v>3435</v>
      </c>
      <c r="C434" s="343" t="s">
        <v>270</v>
      </c>
      <c r="D434" s="340">
        <v>10</v>
      </c>
      <c r="E434" s="341">
        <v>11.3</v>
      </c>
      <c r="F434" s="341">
        <v>113</v>
      </c>
    </row>
    <row r="435" spans="1:6" ht="28.8" x14ac:dyDescent="0.3">
      <c r="A435" s="339">
        <v>3343</v>
      </c>
      <c r="B435" s="342" t="s">
        <v>3436</v>
      </c>
      <c r="C435" s="343" t="s">
        <v>270</v>
      </c>
      <c r="D435" s="340">
        <v>8</v>
      </c>
      <c r="E435" s="341">
        <v>11.1</v>
      </c>
      <c r="F435" s="341">
        <v>88.8</v>
      </c>
    </row>
    <row r="436" spans="1:6" ht="28.8" x14ac:dyDescent="0.3">
      <c r="A436" s="339">
        <v>3344</v>
      </c>
      <c r="B436" s="342" t="s">
        <v>3437</v>
      </c>
      <c r="C436" s="343" t="s">
        <v>270</v>
      </c>
      <c r="D436" s="340">
        <v>15</v>
      </c>
      <c r="E436" s="341">
        <v>11.1</v>
      </c>
      <c r="F436" s="341">
        <v>166.5</v>
      </c>
    </row>
    <row r="437" spans="1:6" ht="28.8" x14ac:dyDescent="0.3">
      <c r="A437" s="339">
        <v>3345</v>
      </c>
      <c r="B437" s="342" t="s">
        <v>3438</v>
      </c>
      <c r="C437" s="343" t="s">
        <v>270</v>
      </c>
      <c r="D437" s="340">
        <v>26</v>
      </c>
      <c r="E437" s="341">
        <v>11.1</v>
      </c>
      <c r="F437" s="341">
        <v>288.60000000000002</v>
      </c>
    </row>
    <row r="438" spans="1:6" ht="28.8" x14ac:dyDescent="0.3">
      <c r="A438" s="339">
        <v>3346</v>
      </c>
      <c r="B438" s="342" t="s">
        <v>3439</v>
      </c>
      <c r="C438" s="343" t="s">
        <v>270</v>
      </c>
      <c r="D438" s="340">
        <v>33</v>
      </c>
      <c r="E438" s="341">
        <v>5.0999999999999996</v>
      </c>
      <c r="F438" s="341">
        <v>168.3</v>
      </c>
    </row>
    <row r="439" spans="1:6" ht="28.8" x14ac:dyDescent="0.3">
      <c r="A439" s="339">
        <v>3347</v>
      </c>
      <c r="B439" s="342" t="s">
        <v>3440</v>
      </c>
      <c r="C439" s="343" t="s">
        <v>270</v>
      </c>
      <c r="D439" s="340">
        <v>7</v>
      </c>
      <c r="E439" s="341">
        <v>10</v>
      </c>
      <c r="F439" s="341">
        <v>70</v>
      </c>
    </row>
    <row r="440" spans="1:6" ht="28.8" x14ac:dyDescent="0.3">
      <c r="A440" s="339">
        <v>3348</v>
      </c>
      <c r="B440" s="342" t="s">
        <v>3440</v>
      </c>
      <c r="C440" s="343" t="s">
        <v>270</v>
      </c>
      <c r="D440" s="340">
        <v>10</v>
      </c>
      <c r="E440" s="341">
        <v>11.27</v>
      </c>
      <c r="F440" s="341">
        <v>112.7</v>
      </c>
    </row>
    <row r="441" spans="1:6" x14ac:dyDescent="0.3">
      <c r="A441" s="339">
        <v>3349</v>
      </c>
      <c r="B441" s="342" t="s">
        <v>3441</v>
      </c>
      <c r="C441" s="343" t="s">
        <v>270</v>
      </c>
      <c r="D441" s="340">
        <v>10</v>
      </c>
      <c r="E441" s="341">
        <v>13.19</v>
      </c>
      <c r="F441" s="341">
        <v>131.9</v>
      </c>
    </row>
    <row r="442" spans="1:6" ht="28.8" x14ac:dyDescent="0.3">
      <c r="A442" s="339">
        <v>3350</v>
      </c>
      <c r="B442" s="342" t="s">
        <v>3442</v>
      </c>
      <c r="C442" s="343" t="s">
        <v>270</v>
      </c>
      <c r="D442" s="340">
        <v>6</v>
      </c>
      <c r="E442" s="341">
        <v>12.2</v>
      </c>
      <c r="F442" s="341">
        <v>73.2</v>
      </c>
    </row>
    <row r="443" spans="1:6" ht="28.8" x14ac:dyDescent="0.3">
      <c r="A443" s="339">
        <v>3351</v>
      </c>
      <c r="B443" s="342" t="s">
        <v>3443</v>
      </c>
      <c r="C443" s="343" t="s">
        <v>270</v>
      </c>
      <c r="D443" s="340">
        <v>9</v>
      </c>
      <c r="E443" s="341">
        <v>17.45</v>
      </c>
      <c r="F443" s="341">
        <v>157.05000000000001</v>
      </c>
    </row>
    <row r="444" spans="1:6" ht="28.8" x14ac:dyDescent="0.3">
      <c r="A444" s="339">
        <v>3352</v>
      </c>
      <c r="B444" s="342" t="s">
        <v>3444</v>
      </c>
      <c r="C444" s="343" t="s">
        <v>270</v>
      </c>
      <c r="D444" s="340">
        <v>11</v>
      </c>
      <c r="E444" s="341">
        <v>17.559999999999999</v>
      </c>
      <c r="F444" s="341">
        <v>193.16</v>
      </c>
    </row>
    <row r="445" spans="1:6" ht="28.8" x14ac:dyDescent="0.3">
      <c r="A445" s="339">
        <v>3353</v>
      </c>
      <c r="B445" s="342" t="s">
        <v>3445</v>
      </c>
      <c r="C445" s="343" t="s">
        <v>270</v>
      </c>
      <c r="D445" s="340">
        <v>21</v>
      </c>
      <c r="E445" s="341">
        <v>17.55</v>
      </c>
      <c r="F445" s="341">
        <v>368.55</v>
      </c>
    </row>
    <row r="446" spans="1:6" ht="28.8" x14ac:dyDescent="0.3">
      <c r="A446" s="339">
        <v>3354</v>
      </c>
      <c r="B446" s="342" t="s">
        <v>3446</v>
      </c>
      <c r="C446" s="343" t="s">
        <v>270</v>
      </c>
      <c r="D446" s="340">
        <v>22</v>
      </c>
      <c r="E446" s="341">
        <v>17.45</v>
      </c>
      <c r="F446" s="341">
        <v>383.9</v>
      </c>
    </row>
    <row r="447" spans="1:6" ht="28.8" x14ac:dyDescent="0.3">
      <c r="A447" s="339">
        <v>3355</v>
      </c>
      <c r="B447" s="342" t="s">
        <v>3447</v>
      </c>
      <c r="C447" s="343" t="s">
        <v>270</v>
      </c>
      <c r="D447" s="340">
        <v>25</v>
      </c>
      <c r="E447" s="341">
        <v>17.559999999999999</v>
      </c>
      <c r="F447" s="341">
        <v>439</v>
      </c>
    </row>
    <row r="448" spans="1:6" ht="28.8" x14ac:dyDescent="0.3">
      <c r="A448" s="339">
        <v>3356</v>
      </c>
      <c r="B448" s="342" t="s">
        <v>3448</v>
      </c>
      <c r="C448" s="343" t="s">
        <v>270</v>
      </c>
      <c r="D448" s="340">
        <v>8</v>
      </c>
      <c r="E448" s="341">
        <v>17.55</v>
      </c>
      <c r="F448" s="341">
        <v>140.4</v>
      </c>
    </row>
    <row r="449" spans="1:6" ht="28.8" x14ac:dyDescent="0.3">
      <c r="A449" s="339">
        <v>3357</v>
      </c>
      <c r="B449" s="342" t="s">
        <v>3449</v>
      </c>
      <c r="C449" s="343" t="s">
        <v>270</v>
      </c>
      <c r="D449" s="340">
        <v>8</v>
      </c>
      <c r="E449" s="341">
        <v>17.559999999999999</v>
      </c>
      <c r="F449" s="341">
        <v>140.47999999999999</v>
      </c>
    </row>
    <row r="450" spans="1:6" ht="28.8" x14ac:dyDescent="0.3">
      <c r="A450" s="339">
        <v>3358</v>
      </c>
      <c r="B450" s="342" t="s">
        <v>3450</v>
      </c>
      <c r="C450" s="343" t="s">
        <v>270</v>
      </c>
      <c r="D450" s="340">
        <v>11</v>
      </c>
      <c r="E450" s="341">
        <v>17.55</v>
      </c>
      <c r="F450" s="341">
        <v>193.05</v>
      </c>
    </row>
    <row r="451" spans="1:6" ht="28.8" x14ac:dyDescent="0.3">
      <c r="A451" s="339">
        <v>3359</v>
      </c>
      <c r="B451" s="342" t="s">
        <v>3451</v>
      </c>
      <c r="C451" s="343" t="s">
        <v>270</v>
      </c>
      <c r="D451" s="340">
        <v>17</v>
      </c>
      <c r="E451" s="341">
        <v>17.399999999999999</v>
      </c>
      <c r="F451" s="341">
        <v>295.8</v>
      </c>
    </row>
    <row r="452" spans="1:6" ht="28.8" x14ac:dyDescent="0.3">
      <c r="A452" s="339">
        <v>3360</v>
      </c>
      <c r="B452" s="342" t="s">
        <v>3452</v>
      </c>
      <c r="C452" s="343" t="s">
        <v>270</v>
      </c>
      <c r="D452" s="340">
        <v>11</v>
      </c>
      <c r="E452" s="341">
        <v>17.45</v>
      </c>
      <c r="F452" s="341">
        <v>191.95</v>
      </c>
    </row>
    <row r="453" spans="1:6" ht="28.8" x14ac:dyDescent="0.3">
      <c r="A453" s="339">
        <v>3361</v>
      </c>
      <c r="B453" s="342" t="s">
        <v>3453</v>
      </c>
      <c r="C453" s="343" t="s">
        <v>270</v>
      </c>
      <c r="D453" s="340">
        <v>19</v>
      </c>
      <c r="E453" s="341">
        <v>17.559999999999999</v>
      </c>
      <c r="F453" s="341">
        <v>333.64</v>
      </c>
    </row>
    <row r="454" spans="1:6" ht="28.8" x14ac:dyDescent="0.3">
      <c r="A454" s="339">
        <v>3362</v>
      </c>
      <c r="B454" s="342" t="s">
        <v>3454</v>
      </c>
      <c r="C454" s="343" t="s">
        <v>270</v>
      </c>
      <c r="D454" s="340">
        <v>13</v>
      </c>
      <c r="E454" s="341">
        <v>17.559999999999999</v>
      </c>
      <c r="F454" s="341">
        <v>228.28</v>
      </c>
    </row>
    <row r="455" spans="1:6" ht="28.8" x14ac:dyDescent="0.3">
      <c r="A455" s="339">
        <v>3363</v>
      </c>
      <c r="B455" s="342" t="s">
        <v>3455</v>
      </c>
      <c r="C455" s="343" t="s">
        <v>270</v>
      </c>
      <c r="D455" s="340">
        <v>29</v>
      </c>
      <c r="E455" s="341">
        <v>21.06</v>
      </c>
      <c r="F455" s="341">
        <v>610.74</v>
      </c>
    </row>
    <row r="456" spans="1:6" ht="28.8" x14ac:dyDescent="0.3">
      <c r="A456" s="339">
        <v>3364</v>
      </c>
      <c r="B456" s="342" t="s">
        <v>3440</v>
      </c>
      <c r="C456" s="343" t="s">
        <v>270</v>
      </c>
      <c r="D456" s="340">
        <v>10</v>
      </c>
      <c r="E456" s="341">
        <v>13.8</v>
      </c>
      <c r="F456" s="341">
        <v>138</v>
      </c>
    </row>
    <row r="457" spans="1:6" ht="28.8" x14ac:dyDescent="0.3">
      <c r="A457" s="339">
        <v>3365</v>
      </c>
      <c r="B457" s="342" t="s">
        <v>3456</v>
      </c>
      <c r="C457" s="343" t="s">
        <v>270</v>
      </c>
      <c r="D457" s="340">
        <v>55</v>
      </c>
      <c r="E457" s="341">
        <v>14.43</v>
      </c>
      <c r="F457" s="341">
        <v>793.65</v>
      </c>
    </row>
    <row r="458" spans="1:6" ht="28.8" x14ac:dyDescent="0.3">
      <c r="A458" s="339">
        <v>3366</v>
      </c>
      <c r="B458" s="342" t="s">
        <v>3457</v>
      </c>
      <c r="C458" s="343" t="s">
        <v>270</v>
      </c>
      <c r="D458" s="340">
        <v>8</v>
      </c>
      <c r="E458" s="341">
        <v>12.2</v>
      </c>
      <c r="F458" s="341">
        <v>97.6</v>
      </c>
    </row>
    <row r="459" spans="1:6" ht="28.8" x14ac:dyDescent="0.3">
      <c r="A459" s="339">
        <v>3367</v>
      </c>
      <c r="B459" s="342" t="s">
        <v>3458</v>
      </c>
      <c r="C459" s="343" t="s">
        <v>270</v>
      </c>
      <c r="D459" s="340">
        <v>8</v>
      </c>
      <c r="E459" s="341">
        <v>12.2</v>
      </c>
      <c r="F459" s="341">
        <v>97.6</v>
      </c>
    </row>
    <row r="460" spans="1:6" ht="28.8" x14ac:dyDescent="0.3">
      <c r="A460" s="339">
        <v>3368</v>
      </c>
      <c r="B460" s="342" t="s">
        <v>3459</v>
      </c>
      <c r="C460" s="343" t="s">
        <v>270</v>
      </c>
      <c r="D460" s="340">
        <v>8</v>
      </c>
      <c r="E460" s="341">
        <v>12.2</v>
      </c>
      <c r="F460" s="341">
        <v>97.6</v>
      </c>
    </row>
    <row r="461" spans="1:6" ht="28.8" x14ac:dyDescent="0.3">
      <c r="A461" s="339">
        <v>3369</v>
      </c>
      <c r="B461" s="342" t="s">
        <v>3460</v>
      </c>
      <c r="C461" s="343" t="s">
        <v>270</v>
      </c>
      <c r="D461" s="340">
        <v>25</v>
      </c>
      <c r="E461" s="341">
        <v>16.63</v>
      </c>
      <c r="F461" s="341">
        <v>415.75</v>
      </c>
    </row>
    <row r="462" spans="1:6" ht="28.8" x14ac:dyDescent="0.3">
      <c r="A462" s="339">
        <v>3370</v>
      </c>
      <c r="B462" s="342" t="s">
        <v>3461</v>
      </c>
      <c r="C462" s="343" t="s">
        <v>270</v>
      </c>
      <c r="D462" s="340">
        <v>45</v>
      </c>
      <c r="E462" s="341">
        <v>16.63</v>
      </c>
      <c r="F462" s="341">
        <v>748.35</v>
      </c>
    </row>
    <row r="463" spans="1:6" ht="28.8" x14ac:dyDescent="0.3">
      <c r="A463" s="339">
        <v>3371</v>
      </c>
      <c r="B463" s="342" t="s">
        <v>3462</v>
      </c>
      <c r="C463" s="343" t="s">
        <v>270</v>
      </c>
      <c r="D463" s="340">
        <v>9</v>
      </c>
      <c r="E463" s="341">
        <v>16.63</v>
      </c>
      <c r="F463" s="341">
        <v>149.66999999999999</v>
      </c>
    </row>
    <row r="464" spans="1:6" ht="28.8" x14ac:dyDescent="0.3">
      <c r="A464" s="339">
        <v>3372</v>
      </c>
      <c r="B464" s="342" t="s">
        <v>3463</v>
      </c>
      <c r="C464" s="343" t="s">
        <v>270</v>
      </c>
      <c r="D464" s="340">
        <v>7</v>
      </c>
      <c r="E464" s="341">
        <v>16.62</v>
      </c>
      <c r="F464" s="341">
        <v>116.34</v>
      </c>
    </row>
    <row r="465" spans="1:6" ht="28.8" x14ac:dyDescent="0.3">
      <c r="A465" s="339">
        <v>3373</v>
      </c>
      <c r="B465" s="342" t="s">
        <v>3464</v>
      </c>
      <c r="C465" s="343" t="s">
        <v>270</v>
      </c>
      <c r="D465" s="340">
        <v>9</v>
      </c>
      <c r="E465" s="341">
        <v>16.62</v>
      </c>
      <c r="F465" s="341">
        <v>149.58000000000001</v>
      </c>
    </row>
    <row r="466" spans="1:6" ht="28.8" x14ac:dyDescent="0.3">
      <c r="A466" s="339">
        <v>3374</v>
      </c>
      <c r="B466" s="342" t="s">
        <v>3465</v>
      </c>
      <c r="C466" s="343" t="s">
        <v>270</v>
      </c>
      <c r="D466" s="340">
        <v>12</v>
      </c>
      <c r="E466" s="341">
        <v>16.62</v>
      </c>
      <c r="F466" s="341">
        <v>199.44</v>
      </c>
    </row>
    <row r="467" spans="1:6" ht="28.8" x14ac:dyDescent="0.3">
      <c r="A467" s="339">
        <v>3375</v>
      </c>
      <c r="B467" s="342" t="s">
        <v>3466</v>
      </c>
      <c r="C467" s="343" t="s">
        <v>270</v>
      </c>
      <c r="D467" s="340">
        <v>9</v>
      </c>
      <c r="E467" s="341">
        <v>16.62</v>
      </c>
      <c r="F467" s="341">
        <v>149.58000000000001</v>
      </c>
    </row>
    <row r="468" spans="1:6" ht="28.8" x14ac:dyDescent="0.3">
      <c r="A468" s="339">
        <v>3376</v>
      </c>
      <c r="B468" s="342" t="s">
        <v>3463</v>
      </c>
      <c r="C468" s="343" t="s">
        <v>270</v>
      </c>
      <c r="D468" s="340">
        <v>10</v>
      </c>
      <c r="E468" s="341">
        <v>16.62</v>
      </c>
      <c r="F468" s="341">
        <v>166.2</v>
      </c>
    </row>
    <row r="469" spans="1:6" ht="28.8" x14ac:dyDescent="0.3">
      <c r="A469" s="339">
        <v>3377</v>
      </c>
      <c r="B469" s="342" t="s">
        <v>3467</v>
      </c>
      <c r="C469" s="343" t="s">
        <v>270</v>
      </c>
      <c r="D469" s="340">
        <v>45</v>
      </c>
      <c r="E469" s="341">
        <v>16.63</v>
      </c>
      <c r="F469" s="341">
        <v>748.35</v>
      </c>
    </row>
    <row r="470" spans="1:6" ht="28.8" x14ac:dyDescent="0.3">
      <c r="A470" s="339">
        <v>3378</v>
      </c>
      <c r="B470" s="342" t="s">
        <v>3468</v>
      </c>
      <c r="C470" s="343" t="s">
        <v>270</v>
      </c>
      <c r="D470" s="340">
        <v>7</v>
      </c>
      <c r="E470" s="341">
        <v>16.63</v>
      </c>
      <c r="F470" s="341">
        <v>116.41</v>
      </c>
    </row>
    <row r="471" spans="1:6" ht="28.8" x14ac:dyDescent="0.3">
      <c r="A471" s="339">
        <v>3379</v>
      </c>
      <c r="B471" s="342" t="s">
        <v>3469</v>
      </c>
      <c r="C471" s="343" t="s">
        <v>270</v>
      </c>
      <c r="D471" s="340">
        <v>10</v>
      </c>
      <c r="E471" s="341">
        <v>15.86</v>
      </c>
      <c r="F471" s="341">
        <v>158.6</v>
      </c>
    </row>
    <row r="472" spans="1:6" ht="28.8" x14ac:dyDescent="0.3">
      <c r="A472" s="339">
        <v>3380</v>
      </c>
      <c r="B472" s="342" t="s">
        <v>3470</v>
      </c>
      <c r="C472" s="343" t="s">
        <v>270</v>
      </c>
      <c r="D472" s="340">
        <v>15</v>
      </c>
      <c r="E472" s="341">
        <v>15.87</v>
      </c>
      <c r="F472" s="341">
        <v>238.05</v>
      </c>
    </row>
    <row r="473" spans="1:6" ht="28.8" x14ac:dyDescent="0.3">
      <c r="A473" s="339">
        <v>3381</v>
      </c>
      <c r="B473" s="342" t="s">
        <v>3471</v>
      </c>
      <c r="C473" s="343" t="s">
        <v>270</v>
      </c>
      <c r="D473" s="340">
        <v>10</v>
      </c>
      <c r="E473" s="341">
        <v>15.86</v>
      </c>
      <c r="F473" s="341">
        <v>158.6</v>
      </c>
    </row>
    <row r="474" spans="1:6" ht="28.8" x14ac:dyDescent="0.3">
      <c r="A474" s="339">
        <v>3382</v>
      </c>
      <c r="B474" s="342" t="s">
        <v>3472</v>
      </c>
      <c r="C474" s="343" t="s">
        <v>270</v>
      </c>
      <c r="D474" s="340">
        <v>7</v>
      </c>
      <c r="E474" s="341">
        <v>15.69</v>
      </c>
      <c r="F474" s="341">
        <v>109.83</v>
      </c>
    </row>
    <row r="475" spans="1:6" ht="28.8" x14ac:dyDescent="0.3">
      <c r="A475" s="339">
        <v>3383</v>
      </c>
      <c r="B475" s="342" t="s">
        <v>3473</v>
      </c>
      <c r="C475" s="343" t="s">
        <v>270</v>
      </c>
      <c r="D475" s="340">
        <v>6.6</v>
      </c>
      <c r="E475" s="341">
        <v>15.58</v>
      </c>
      <c r="F475" s="341">
        <v>102.828</v>
      </c>
    </row>
    <row r="476" spans="1:6" ht="28.8" x14ac:dyDescent="0.3">
      <c r="A476" s="339">
        <v>3384</v>
      </c>
      <c r="B476" s="342" t="s">
        <v>3474</v>
      </c>
      <c r="C476" s="343" t="s">
        <v>270</v>
      </c>
      <c r="D476" s="340">
        <v>10</v>
      </c>
      <c r="E476" s="341">
        <v>15.59</v>
      </c>
      <c r="F476" s="341">
        <v>155.9</v>
      </c>
    </row>
    <row r="477" spans="1:6" ht="28.8" x14ac:dyDescent="0.3">
      <c r="A477" s="339">
        <v>3385</v>
      </c>
      <c r="B477" s="342" t="s">
        <v>3475</v>
      </c>
      <c r="C477" s="343" t="s">
        <v>270</v>
      </c>
      <c r="D477" s="340">
        <v>7</v>
      </c>
      <c r="E477" s="341">
        <v>15.7</v>
      </c>
      <c r="F477" s="341">
        <v>109.9</v>
      </c>
    </row>
    <row r="478" spans="1:6" ht="28.8" x14ac:dyDescent="0.3">
      <c r="A478" s="339">
        <v>3386</v>
      </c>
      <c r="B478" s="342" t="s">
        <v>3476</v>
      </c>
      <c r="C478" s="343" t="s">
        <v>270</v>
      </c>
      <c r="D478" s="340">
        <v>7</v>
      </c>
      <c r="E478" s="341">
        <v>15.7</v>
      </c>
      <c r="F478" s="341">
        <v>109.9</v>
      </c>
    </row>
    <row r="479" spans="1:6" ht="28.8" x14ac:dyDescent="0.3">
      <c r="A479" s="339">
        <v>3387</v>
      </c>
      <c r="B479" s="342" t="s">
        <v>3477</v>
      </c>
      <c r="C479" s="343" t="s">
        <v>270</v>
      </c>
      <c r="D479" s="340">
        <v>10</v>
      </c>
      <c r="E479" s="341">
        <v>15.7</v>
      </c>
      <c r="F479" s="341">
        <v>157</v>
      </c>
    </row>
    <row r="480" spans="1:6" ht="28.8" x14ac:dyDescent="0.3">
      <c r="A480" s="339">
        <v>3388</v>
      </c>
      <c r="B480" s="342" t="s">
        <v>3478</v>
      </c>
      <c r="C480" s="343" t="s">
        <v>270</v>
      </c>
      <c r="D480" s="340">
        <v>6</v>
      </c>
      <c r="E480" s="341">
        <v>15.7</v>
      </c>
      <c r="F480" s="341">
        <v>94.2</v>
      </c>
    </row>
    <row r="481" spans="1:6" ht="28.8" x14ac:dyDescent="0.3">
      <c r="A481" s="339">
        <v>3389</v>
      </c>
      <c r="B481" s="342" t="s">
        <v>3479</v>
      </c>
      <c r="C481" s="343" t="s">
        <v>270</v>
      </c>
      <c r="D481" s="340">
        <v>6.5</v>
      </c>
      <c r="E481" s="341">
        <v>58.2</v>
      </c>
      <c r="F481" s="341">
        <v>378.3</v>
      </c>
    </row>
    <row r="482" spans="1:6" ht="28.8" x14ac:dyDescent="0.3">
      <c r="A482" s="339">
        <v>3390</v>
      </c>
      <c r="B482" s="342" t="s">
        <v>3480</v>
      </c>
      <c r="C482" s="343" t="s">
        <v>270</v>
      </c>
      <c r="D482" s="340">
        <v>55</v>
      </c>
      <c r="E482" s="341">
        <v>14.98</v>
      </c>
      <c r="F482" s="341">
        <v>823.9</v>
      </c>
    </row>
    <row r="483" spans="1:6" ht="28.8" x14ac:dyDescent="0.3">
      <c r="A483" s="339">
        <v>3391</v>
      </c>
      <c r="B483" s="342" t="s">
        <v>3481</v>
      </c>
      <c r="C483" s="343" t="s">
        <v>270</v>
      </c>
      <c r="D483" s="340">
        <v>11</v>
      </c>
      <c r="E483" s="341">
        <v>10.9</v>
      </c>
      <c r="F483" s="341">
        <v>119.9</v>
      </c>
    </row>
    <row r="484" spans="1:6" x14ac:dyDescent="0.3">
      <c r="A484" s="339">
        <v>3392</v>
      </c>
      <c r="B484" s="342" t="s">
        <v>3482</v>
      </c>
      <c r="C484" s="343" t="s">
        <v>270</v>
      </c>
      <c r="D484" s="340">
        <v>6.5</v>
      </c>
      <c r="E484" s="341">
        <v>22.27</v>
      </c>
      <c r="F484" s="341">
        <v>144.755</v>
      </c>
    </row>
    <row r="485" spans="1:6" ht="28.8" x14ac:dyDescent="0.3">
      <c r="A485" s="339">
        <v>3393</v>
      </c>
      <c r="B485" s="342" t="s">
        <v>3483</v>
      </c>
      <c r="C485" s="343" t="s">
        <v>270</v>
      </c>
      <c r="D485" s="340">
        <v>25</v>
      </c>
      <c r="E485" s="341">
        <v>26.4</v>
      </c>
      <c r="F485" s="341">
        <v>660</v>
      </c>
    </row>
    <row r="486" spans="1:6" ht="28.8" x14ac:dyDescent="0.3">
      <c r="A486" s="339">
        <v>3394</v>
      </c>
      <c r="B486" s="342" t="s">
        <v>3484</v>
      </c>
      <c r="C486" s="343" t="s">
        <v>270</v>
      </c>
      <c r="D486" s="340">
        <v>20</v>
      </c>
      <c r="E486" s="341">
        <v>16.63</v>
      </c>
      <c r="F486" s="341">
        <v>332.6</v>
      </c>
    </row>
    <row r="487" spans="1:6" ht="28.8" x14ac:dyDescent="0.3">
      <c r="A487" s="339">
        <v>3395</v>
      </c>
      <c r="B487" s="342" t="s">
        <v>3485</v>
      </c>
      <c r="C487" s="343" t="s">
        <v>270</v>
      </c>
      <c r="D487" s="340">
        <v>17</v>
      </c>
      <c r="E487" s="341">
        <v>23.57</v>
      </c>
      <c r="F487" s="341">
        <v>400.69</v>
      </c>
    </row>
    <row r="488" spans="1:6" ht="28.8" x14ac:dyDescent="0.3">
      <c r="A488" s="339">
        <v>3396</v>
      </c>
      <c r="B488" s="342" t="s">
        <v>3486</v>
      </c>
      <c r="C488" s="343" t="s">
        <v>270</v>
      </c>
      <c r="D488" s="340">
        <v>14</v>
      </c>
      <c r="E488" s="341">
        <v>23.56</v>
      </c>
      <c r="F488" s="341">
        <v>329.84</v>
      </c>
    </row>
    <row r="489" spans="1:6" ht="28.8" x14ac:dyDescent="0.3">
      <c r="A489" s="339">
        <v>3397</v>
      </c>
      <c r="B489" s="342" t="s">
        <v>3487</v>
      </c>
      <c r="C489" s="343" t="s">
        <v>270</v>
      </c>
      <c r="D489" s="340">
        <v>8</v>
      </c>
      <c r="E489" s="341">
        <v>13.72</v>
      </c>
      <c r="F489" s="341">
        <v>109.76</v>
      </c>
    </row>
    <row r="490" spans="1:6" ht="28.8" x14ac:dyDescent="0.3">
      <c r="A490" s="339">
        <v>3398</v>
      </c>
      <c r="B490" s="342" t="s">
        <v>3488</v>
      </c>
      <c r="C490" s="343" t="s">
        <v>270</v>
      </c>
      <c r="D490" s="340">
        <v>7</v>
      </c>
      <c r="E490" s="341">
        <v>13.6</v>
      </c>
      <c r="F490" s="341">
        <v>95.2</v>
      </c>
    </row>
    <row r="491" spans="1:6" ht="28.8" x14ac:dyDescent="0.3">
      <c r="A491" s="339">
        <v>3399</v>
      </c>
      <c r="B491" s="342" t="s">
        <v>3489</v>
      </c>
      <c r="C491" s="343" t="s">
        <v>270</v>
      </c>
      <c r="D491" s="340">
        <v>9</v>
      </c>
      <c r="E491" s="341">
        <v>13.72</v>
      </c>
      <c r="F491" s="341">
        <v>123.48</v>
      </c>
    </row>
    <row r="492" spans="1:6" ht="28.8" x14ac:dyDescent="0.3">
      <c r="A492" s="339">
        <v>3400</v>
      </c>
      <c r="B492" s="342" t="s">
        <v>3490</v>
      </c>
      <c r="C492" s="343" t="s">
        <v>270</v>
      </c>
      <c r="D492" s="340">
        <v>8</v>
      </c>
      <c r="E492" s="341">
        <v>13.72</v>
      </c>
      <c r="F492" s="341">
        <v>109.76</v>
      </c>
    </row>
    <row r="493" spans="1:6" ht="28.8" x14ac:dyDescent="0.3">
      <c r="A493" s="339">
        <v>3401</v>
      </c>
      <c r="B493" s="342" t="s">
        <v>3491</v>
      </c>
      <c r="C493" s="343" t="s">
        <v>270</v>
      </c>
      <c r="D493" s="340">
        <v>78</v>
      </c>
      <c r="E493" s="341">
        <v>7.76</v>
      </c>
      <c r="F493" s="341">
        <v>605.28</v>
      </c>
    </row>
    <row r="494" spans="1:6" ht="28.8" x14ac:dyDescent="0.3">
      <c r="A494" s="339">
        <v>3402</v>
      </c>
      <c r="B494" s="342" t="s">
        <v>3492</v>
      </c>
      <c r="C494" s="343" t="s">
        <v>270</v>
      </c>
      <c r="D494" s="340">
        <v>21</v>
      </c>
      <c r="E494" s="341">
        <v>13.49</v>
      </c>
      <c r="F494" s="341">
        <v>283.29000000000002</v>
      </c>
    </row>
    <row r="495" spans="1:6" ht="28.8" x14ac:dyDescent="0.3">
      <c r="A495" s="339">
        <v>3403</v>
      </c>
      <c r="B495" s="342" t="s">
        <v>3493</v>
      </c>
      <c r="C495" s="343" t="s">
        <v>270</v>
      </c>
      <c r="D495" s="340">
        <v>95</v>
      </c>
      <c r="E495" s="341">
        <v>7.9</v>
      </c>
      <c r="F495" s="341">
        <v>750.5</v>
      </c>
    </row>
    <row r="496" spans="1:6" ht="28.8" x14ac:dyDescent="0.3">
      <c r="A496" s="339">
        <v>3404</v>
      </c>
      <c r="B496" s="342" t="s">
        <v>3494</v>
      </c>
      <c r="C496" s="343" t="s">
        <v>270</v>
      </c>
      <c r="D496" s="340">
        <v>55</v>
      </c>
      <c r="E496" s="341">
        <v>7.9</v>
      </c>
      <c r="F496" s="341">
        <v>434.5</v>
      </c>
    </row>
    <row r="497" spans="1:6" ht="28.8" x14ac:dyDescent="0.3">
      <c r="A497" s="339">
        <v>3405</v>
      </c>
      <c r="B497" s="342" t="s">
        <v>3495</v>
      </c>
      <c r="C497" s="343" t="s">
        <v>270</v>
      </c>
      <c r="D497" s="340">
        <v>15</v>
      </c>
      <c r="E497" s="341">
        <v>7.9</v>
      </c>
      <c r="F497" s="341">
        <v>118.5</v>
      </c>
    </row>
    <row r="498" spans="1:6" ht="28.8" x14ac:dyDescent="0.3">
      <c r="A498" s="339">
        <v>3406</v>
      </c>
      <c r="B498" s="342" t="s">
        <v>3496</v>
      </c>
      <c r="C498" s="343" t="s">
        <v>270</v>
      </c>
      <c r="D498" s="340">
        <v>91</v>
      </c>
      <c r="E498" s="341">
        <v>7.9</v>
      </c>
      <c r="F498" s="341">
        <v>718.9</v>
      </c>
    </row>
    <row r="499" spans="1:6" ht="28.8" x14ac:dyDescent="0.3">
      <c r="A499" s="339">
        <v>3407</v>
      </c>
      <c r="B499" s="342" t="s">
        <v>3497</v>
      </c>
      <c r="C499" s="343" t="s">
        <v>270</v>
      </c>
      <c r="D499" s="340">
        <v>15</v>
      </c>
      <c r="E499" s="341">
        <v>7.9</v>
      </c>
      <c r="F499" s="341">
        <v>118.5</v>
      </c>
    </row>
    <row r="500" spans="1:6" ht="28.8" x14ac:dyDescent="0.3">
      <c r="A500" s="339">
        <v>3408</v>
      </c>
      <c r="B500" s="342" t="s">
        <v>3498</v>
      </c>
      <c r="C500" s="343" t="s">
        <v>270</v>
      </c>
      <c r="D500" s="340">
        <v>9</v>
      </c>
      <c r="E500" s="341">
        <v>13.72</v>
      </c>
      <c r="F500" s="341">
        <v>123.48</v>
      </c>
    </row>
    <row r="501" spans="1:6" ht="28.8" x14ac:dyDescent="0.3">
      <c r="A501" s="339">
        <v>3409</v>
      </c>
      <c r="B501" s="342" t="s">
        <v>3499</v>
      </c>
      <c r="C501" s="343" t="s">
        <v>270</v>
      </c>
      <c r="D501" s="340">
        <v>6.2</v>
      </c>
      <c r="E501" s="341">
        <v>7.9</v>
      </c>
      <c r="F501" s="341">
        <v>48.98</v>
      </c>
    </row>
    <row r="502" spans="1:6" ht="28.8" x14ac:dyDescent="0.3">
      <c r="A502" s="339">
        <v>3410</v>
      </c>
      <c r="B502" s="342" t="s">
        <v>3500</v>
      </c>
      <c r="C502" s="343" t="s">
        <v>270</v>
      </c>
      <c r="D502" s="340">
        <v>7</v>
      </c>
      <c r="E502" s="341">
        <v>7.9</v>
      </c>
      <c r="F502" s="341">
        <v>55.3</v>
      </c>
    </row>
    <row r="503" spans="1:6" ht="28.8" x14ac:dyDescent="0.3">
      <c r="A503" s="339">
        <v>3411</v>
      </c>
      <c r="B503" s="342" t="s">
        <v>3501</v>
      </c>
      <c r="C503" s="343" t="s">
        <v>270</v>
      </c>
      <c r="D503" s="340">
        <v>12</v>
      </c>
      <c r="E503" s="341">
        <v>7.9</v>
      </c>
      <c r="F503" s="341">
        <v>94.8</v>
      </c>
    </row>
    <row r="504" spans="1:6" ht="28.8" x14ac:dyDescent="0.3">
      <c r="A504" s="339">
        <v>3412</v>
      </c>
      <c r="B504" s="342" t="s">
        <v>3502</v>
      </c>
      <c r="C504" s="343" t="s">
        <v>270</v>
      </c>
      <c r="D504" s="340">
        <v>10</v>
      </c>
      <c r="E504" s="341">
        <v>7.9</v>
      </c>
      <c r="F504" s="341">
        <v>79</v>
      </c>
    </row>
    <row r="505" spans="1:6" ht="28.8" x14ac:dyDescent="0.3">
      <c r="A505" s="339">
        <v>3413</v>
      </c>
      <c r="B505" s="342" t="s">
        <v>3503</v>
      </c>
      <c r="C505" s="343" t="s">
        <v>270</v>
      </c>
      <c r="D505" s="340">
        <v>9</v>
      </c>
      <c r="E505" s="341">
        <v>7.79</v>
      </c>
      <c r="F505" s="341">
        <v>70.11</v>
      </c>
    </row>
    <row r="506" spans="1:6" ht="28.8" x14ac:dyDescent="0.3">
      <c r="A506" s="339">
        <v>3414</v>
      </c>
      <c r="B506" s="342" t="s">
        <v>3504</v>
      </c>
      <c r="C506" s="343" t="s">
        <v>270</v>
      </c>
      <c r="D506" s="340">
        <v>38</v>
      </c>
      <c r="E506" s="341">
        <v>7.79</v>
      </c>
      <c r="F506" s="341">
        <v>296.02</v>
      </c>
    </row>
    <row r="507" spans="1:6" ht="28.8" x14ac:dyDescent="0.3">
      <c r="A507" s="339">
        <v>3415</v>
      </c>
      <c r="B507" s="342" t="s">
        <v>3505</v>
      </c>
      <c r="C507" s="343" t="s">
        <v>270</v>
      </c>
      <c r="D507" s="340">
        <v>20</v>
      </c>
      <c r="E507" s="341">
        <v>10.92</v>
      </c>
      <c r="F507" s="341">
        <v>218.4</v>
      </c>
    </row>
    <row r="508" spans="1:6" ht="28.8" x14ac:dyDescent="0.3">
      <c r="A508" s="339">
        <v>3416</v>
      </c>
      <c r="B508" s="342" t="s">
        <v>3506</v>
      </c>
      <c r="C508" s="343" t="s">
        <v>270</v>
      </c>
      <c r="D508" s="340">
        <v>19</v>
      </c>
      <c r="E508" s="341">
        <v>11.28</v>
      </c>
      <c r="F508" s="341">
        <v>214.32</v>
      </c>
    </row>
    <row r="509" spans="1:6" ht="28.8" x14ac:dyDescent="0.3">
      <c r="A509" s="339">
        <v>3417</v>
      </c>
      <c r="B509" s="342" t="s">
        <v>3507</v>
      </c>
      <c r="C509" s="343" t="s">
        <v>270</v>
      </c>
      <c r="D509" s="340">
        <v>6.5</v>
      </c>
      <c r="E509" s="341">
        <v>15.76</v>
      </c>
      <c r="F509" s="341">
        <v>102.44</v>
      </c>
    </row>
    <row r="510" spans="1:6" ht="28.8" x14ac:dyDescent="0.3">
      <c r="A510" s="339">
        <v>3418</v>
      </c>
      <c r="B510" s="342" t="s">
        <v>3508</v>
      </c>
      <c r="C510" s="343" t="s">
        <v>270</v>
      </c>
      <c r="D510" s="340">
        <v>20</v>
      </c>
      <c r="E510" s="341">
        <v>15.87</v>
      </c>
      <c r="F510" s="341">
        <v>317.39999999999998</v>
      </c>
    </row>
    <row r="511" spans="1:6" ht="28.8" x14ac:dyDescent="0.3">
      <c r="A511" s="339">
        <v>3419</v>
      </c>
      <c r="B511" s="342" t="s">
        <v>3509</v>
      </c>
      <c r="C511" s="343" t="s">
        <v>270</v>
      </c>
      <c r="D511" s="340">
        <v>9.1999999999999993</v>
      </c>
      <c r="E511" s="341">
        <v>15.86</v>
      </c>
      <c r="F511" s="341">
        <v>145.91200000000001</v>
      </c>
    </row>
    <row r="512" spans="1:6" ht="28.8" x14ac:dyDescent="0.3">
      <c r="A512" s="339">
        <v>3420</v>
      </c>
      <c r="B512" s="342" t="s">
        <v>3510</v>
      </c>
      <c r="C512" s="343" t="s">
        <v>270</v>
      </c>
      <c r="D512" s="340">
        <v>11</v>
      </c>
      <c r="E512" s="341">
        <v>15.87</v>
      </c>
      <c r="F512" s="341">
        <v>174.57</v>
      </c>
    </row>
    <row r="513" spans="1:6" ht="28.8" x14ac:dyDescent="0.3">
      <c r="A513" s="339">
        <v>3421</v>
      </c>
      <c r="B513" s="342" t="s">
        <v>3511</v>
      </c>
      <c r="C513" s="343" t="s">
        <v>270</v>
      </c>
      <c r="D513" s="340">
        <v>12</v>
      </c>
      <c r="E513" s="341">
        <v>15.87</v>
      </c>
      <c r="F513" s="341">
        <v>190.44</v>
      </c>
    </row>
    <row r="514" spans="1:6" ht="28.8" x14ac:dyDescent="0.3">
      <c r="A514" s="339">
        <v>3422</v>
      </c>
      <c r="B514" s="342" t="s">
        <v>3512</v>
      </c>
      <c r="C514" s="343" t="s">
        <v>270</v>
      </c>
      <c r="D514" s="340">
        <v>9</v>
      </c>
      <c r="E514" s="341">
        <v>15.87</v>
      </c>
      <c r="F514" s="341">
        <v>142.83000000000001</v>
      </c>
    </row>
    <row r="515" spans="1:6" ht="28.8" x14ac:dyDescent="0.3">
      <c r="A515" s="339">
        <v>3423</v>
      </c>
      <c r="B515" s="342" t="s">
        <v>3513</v>
      </c>
      <c r="C515" s="343" t="s">
        <v>270</v>
      </c>
      <c r="D515" s="340">
        <v>19</v>
      </c>
      <c r="E515" s="341">
        <v>15.87</v>
      </c>
      <c r="F515" s="341">
        <v>301.52999999999997</v>
      </c>
    </row>
    <row r="516" spans="1:6" ht="28.8" x14ac:dyDescent="0.3">
      <c r="A516" s="339">
        <v>3424</v>
      </c>
      <c r="B516" s="342" t="s">
        <v>3514</v>
      </c>
      <c r="C516" s="343" t="s">
        <v>270</v>
      </c>
      <c r="D516" s="340">
        <v>13</v>
      </c>
      <c r="E516" s="341">
        <v>17.12</v>
      </c>
      <c r="F516" s="341">
        <v>222.56</v>
      </c>
    </row>
    <row r="517" spans="1:6" ht="28.8" x14ac:dyDescent="0.3">
      <c r="A517" s="339">
        <v>3425</v>
      </c>
      <c r="B517" s="342" t="s">
        <v>3515</v>
      </c>
      <c r="C517" s="343" t="s">
        <v>270</v>
      </c>
      <c r="D517" s="340">
        <v>15</v>
      </c>
      <c r="E517" s="341">
        <v>5</v>
      </c>
      <c r="F517" s="341">
        <v>75</v>
      </c>
    </row>
    <row r="518" spans="1:6" ht="28.8" x14ac:dyDescent="0.3">
      <c r="A518" s="339">
        <v>3426</v>
      </c>
      <c r="B518" s="342" t="s">
        <v>3516</v>
      </c>
      <c r="C518" s="343" t="s">
        <v>270</v>
      </c>
      <c r="D518" s="340">
        <v>39</v>
      </c>
      <c r="E518" s="341">
        <v>5</v>
      </c>
      <c r="F518" s="341">
        <v>195</v>
      </c>
    </row>
    <row r="519" spans="1:6" ht="28.8" x14ac:dyDescent="0.3">
      <c r="A519" s="339">
        <v>3427</v>
      </c>
      <c r="B519" s="342" t="s">
        <v>3517</v>
      </c>
      <c r="C519" s="343" t="s">
        <v>270</v>
      </c>
      <c r="D519" s="340">
        <v>10</v>
      </c>
      <c r="E519" s="341">
        <v>5.01</v>
      </c>
      <c r="F519" s="341">
        <v>50.1</v>
      </c>
    </row>
    <row r="520" spans="1:6" ht="28.8" x14ac:dyDescent="0.3">
      <c r="A520" s="339">
        <v>3428</v>
      </c>
      <c r="B520" s="342" t="s">
        <v>3518</v>
      </c>
      <c r="C520" s="343" t="s">
        <v>270</v>
      </c>
      <c r="D520" s="340">
        <v>20</v>
      </c>
      <c r="E520" s="341">
        <v>38.79</v>
      </c>
      <c r="F520" s="341">
        <v>775.8</v>
      </c>
    </row>
    <row r="521" spans="1:6" ht="28.8" x14ac:dyDescent="0.3">
      <c r="A521" s="339">
        <v>3429</v>
      </c>
      <c r="B521" s="342" t="s">
        <v>3519</v>
      </c>
      <c r="C521" s="343" t="s">
        <v>270</v>
      </c>
      <c r="D521" s="340">
        <v>20</v>
      </c>
      <c r="E521" s="341">
        <v>38.78</v>
      </c>
      <c r="F521" s="341">
        <v>775.6</v>
      </c>
    </row>
    <row r="522" spans="1:6" ht="28.8" x14ac:dyDescent="0.3">
      <c r="A522" s="339">
        <v>3430</v>
      </c>
      <c r="B522" s="342" t="s">
        <v>3520</v>
      </c>
      <c r="C522" s="343" t="s">
        <v>270</v>
      </c>
      <c r="D522" s="340">
        <v>12</v>
      </c>
      <c r="E522" s="341">
        <v>38.79</v>
      </c>
      <c r="F522" s="341">
        <v>465.48</v>
      </c>
    </row>
    <row r="523" spans="1:6" ht="28.8" x14ac:dyDescent="0.3">
      <c r="A523" s="339">
        <v>3431</v>
      </c>
      <c r="B523" s="342" t="s">
        <v>3521</v>
      </c>
      <c r="C523" s="343" t="s">
        <v>270</v>
      </c>
      <c r="D523" s="340">
        <v>7</v>
      </c>
      <c r="E523" s="341">
        <v>38.9</v>
      </c>
      <c r="F523" s="341">
        <v>272.3</v>
      </c>
    </row>
    <row r="524" spans="1:6" ht="28.8" x14ac:dyDescent="0.3">
      <c r="A524" s="339">
        <v>3432</v>
      </c>
      <c r="B524" s="342" t="s">
        <v>3522</v>
      </c>
      <c r="C524" s="343" t="s">
        <v>270</v>
      </c>
      <c r="D524" s="340">
        <v>8</v>
      </c>
      <c r="E524" s="341">
        <v>38.9</v>
      </c>
      <c r="F524" s="341">
        <v>311.2</v>
      </c>
    </row>
    <row r="525" spans="1:6" ht="28.8" x14ac:dyDescent="0.3">
      <c r="A525" s="339">
        <v>3433</v>
      </c>
      <c r="B525" s="342" t="s">
        <v>3523</v>
      </c>
      <c r="C525" s="343" t="s">
        <v>270</v>
      </c>
      <c r="D525" s="340">
        <v>11</v>
      </c>
      <c r="E525" s="341">
        <v>38.9</v>
      </c>
      <c r="F525" s="341">
        <v>427.9</v>
      </c>
    </row>
    <row r="526" spans="1:6" ht="28.8" x14ac:dyDescent="0.3">
      <c r="A526" s="339">
        <v>3434</v>
      </c>
      <c r="B526" s="342" t="s">
        <v>3524</v>
      </c>
      <c r="C526" s="343" t="s">
        <v>270</v>
      </c>
      <c r="D526" s="340">
        <v>18</v>
      </c>
      <c r="E526" s="341">
        <v>38.9</v>
      </c>
      <c r="F526" s="341">
        <v>700.2</v>
      </c>
    </row>
    <row r="527" spans="1:6" ht="28.8" x14ac:dyDescent="0.3">
      <c r="A527" s="339">
        <v>3435</v>
      </c>
      <c r="B527" s="342" t="s">
        <v>3525</v>
      </c>
      <c r="C527" s="343" t="s">
        <v>270</v>
      </c>
      <c r="D527" s="340">
        <v>11</v>
      </c>
      <c r="E527" s="341">
        <v>38.9</v>
      </c>
      <c r="F527" s="341">
        <v>427.9</v>
      </c>
    </row>
    <row r="528" spans="1:6" ht="28.8" x14ac:dyDescent="0.3">
      <c r="A528" s="339">
        <v>3436</v>
      </c>
      <c r="B528" s="342" t="s">
        <v>3526</v>
      </c>
      <c r="C528" s="343" t="s">
        <v>270</v>
      </c>
      <c r="D528" s="340">
        <v>14</v>
      </c>
      <c r="E528" s="341">
        <v>38.9</v>
      </c>
      <c r="F528" s="341">
        <v>544.6</v>
      </c>
    </row>
    <row r="529" spans="1:6" ht="28.8" x14ac:dyDescent="0.3">
      <c r="A529" s="339">
        <v>3437</v>
      </c>
      <c r="B529" s="342" t="s">
        <v>3527</v>
      </c>
      <c r="C529" s="343" t="s">
        <v>270</v>
      </c>
      <c r="D529" s="340">
        <v>7</v>
      </c>
      <c r="E529" s="341">
        <v>38.9</v>
      </c>
      <c r="F529" s="341">
        <v>272.3</v>
      </c>
    </row>
    <row r="530" spans="1:6" ht="28.8" x14ac:dyDescent="0.3">
      <c r="A530" s="339">
        <v>3438</v>
      </c>
      <c r="B530" s="342" t="s">
        <v>3528</v>
      </c>
      <c r="C530" s="343" t="s">
        <v>270</v>
      </c>
      <c r="D530" s="340">
        <v>25</v>
      </c>
      <c r="E530" s="341">
        <v>38.9</v>
      </c>
      <c r="F530" s="341">
        <v>972.5</v>
      </c>
    </row>
    <row r="531" spans="1:6" ht="28.8" x14ac:dyDescent="0.3">
      <c r="A531" s="339">
        <v>3439</v>
      </c>
      <c r="B531" s="342" t="s">
        <v>3529</v>
      </c>
      <c r="C531" s="343" t="s">
        <v>270</v>
      </c>
      <c r="D531" s="340">
        <v>6</v>
      </c>
      <c r="E531" s="341">
        <v>38.9</v>
      </c>
      <c r="F531" s="341">
        <v>233.4</v>
      </c>
    </row>
    <row r="532" spans="1:6" ht="28.8" x14ac:dyDescent="0.3">
      <c r="A532" s="339">
        <v>3440</v>
      </c>
      <c r="B532" s="342" t="s">
        <v>3530</v>
      </c>
      <c r="C532" s="343" t="s">
        <v>270</v>
      </c>
      <c r="D532" s="340">
        <v>8</v>
      </c>
      <c r="E532" s="341">
        <v>38.9</v>
      </c>
      <c r="F532" s="341">
        <v>311.2</v>
      </c>
    </row>
    <row r="533" spans="1:6" ht="28.8" x14ac:dyDescent="0.3">
      <c r="A533" s="339">
        <v>3441</v>
      </c>
      <c r="B533" s="342" t="s">
        <v>3531</v>
      </c>
      <c r="C533" s="343" t="s">
        <v>270</v>
      </c>
      <c r="D533" s="340">
        <v>15</v>
      </c>
      <c r="E533" s="341">
        <v>11.83</v>
      </c>
      <c r="F533" s="341">
        <v>177.45</v>
      </c>
    </row>
    <row r="534" spans="1:6" ht="28.8" x14ac:dyDescent="0.3">
      <c r="A534" s="339">
        <v>3442</v>
      </c>
      <c r="B534" s="342" t="s">
        <v>3532</v>
      </c>
      <c r="C534" s="343" t="s">
        <v>270</v>
      </c>
      <c r="D534" s="340">
        <v>11</v>
      </c>
      <c r="E534" s="341">
        <v>11.83</v>
      </c>
      <c r="F534" s="341">
        <v>130.13</v>
      </c>
    </row>
    <row r="535" spans="1:6" ht="28.8" x14ac:dyDescent="0.3">
      <c r="A535" s="339">
        <v>3443</v>
      </c>
      <c r="B535" s="342" t="s">
        <v>3533</v>
      </c>
      <c r="C535" s="343" t="s">
        <v>270</v>
      </c>
      <c r="D535" s="340">
        <v>14</v>
      </c>
      <c r="E535" s="341">
        <v>10.82</v>
      </c>
      <c r="F535" s="341">
        <v>151.47999999999999</v>
      </c>
    </row>
    <row r="536" spans="1:6" ht="28.8" x14ac:dyDescent="0.3">
      <c r="A536" s="339">
        <v>3444</v>
      </c>
      <c r="B536" s="342" t="s">
        <v>3534</v>
      </c>
      <c r="C536" s="343" t="s">
        <v>270</v>
      </c>
      <c r="D536" s="340">
        <v>10</v>
      </c>
      <c r="E536" s="341">
        <v>10.27</v>
      </c>
      <c r="F536" s="341">
        <v>102.7</v>
      </c>
    </row>
    <row r="537" spans="1:6" ht="28.8" x14ac:dyDescent="0.3">
      <c r="A537" s="339">
        <v>3445</v>
      </c>
      <c r="B537" s="342" t="s">
        <v>3535</v>
      </c>
      <c r="C537" s="343" t="s">
        <v>270</v>
      </c>
      <c r="D537" s="340">
        <v>11</v>
      </c>
      <c r="E537" s="341">
        <v>10.38</v>
      </c>
      <c r="F537" s="341">
        <v>114.18</v>
      </c>
    </row>
    <row r="538" spans="1:6" ht="28.8" x14ac:dyDescent="0.3">
      <c r="A538" s="339">
        <v>3446</v>
      </c>
      <c r="B538" s="342" t="s">
        <v>3536</v>
      </c>
      <c r="C538" s="343" t="s">
        <v>270</v>
      </c>
      <c r="D538" s="340">
        <v>11</v>
      </c>
      <c r="E538" s="341">
        <v>11</v>
      </c>
      <c r="F538" s="341">
        <v>121</v>
      </c>
    </row>
    <row r="539" spans="1:6" ht="28.8" x14ac:dyDescent="0.3">
      <c r="A539" s="339">
        <v>3447</v>
      </c>
      <c r="B539" s="342" t="s">
        <v>3537</v>
      </c>
      <c r="C539" s="343" t="s">
        <v>270</v>
      </c>
      <c r="D539" s="340">
        <v>17</v>
      </c>
      <c r="E539" s="341">
        <v>9</v>
      </c>
      <c r="F539" s="341">
        <v>153</v>
      </c>
    </row>
    <row r="540" spans="1:6" ht="28.8" x14ac:dyDescent="0.3">
      <c r="A540" s="339">
        <v>3448</v>
      </c>
      <c r="B540" s="342" t="s">
        <v>3538</v>
      </c>
      <c r="C540" s="343" t="s">
        <v>270</v>
      </c>
      <c r="D540" s="340">
        <v>39</v>
      </c>
      <c r="E540" s="341">
        <v>9</v>
      </c>
      <c r="F540" s="341">
        <v>351</v>
      </c>
    </row>
    <row r="541" spans="1:6" x14ac:dyDescent="0.3">
      <c r="A541" s="339">
        <v>3449</v>
      </c>
      <c r="B541" s="342" t="s">
        <v>3539</v>
      </c>
      <c r="C541" s="343" t="s">
        <v>270</v>
      </c>
      <c r="D541" s="340">
        <v>13</v>
      </c>
      <c r="E541" s="341">
        <v>9</v>
      </c>
      <c r="F541" s="341">
        <v>117</v>
      </c>
    </row>
    <row r="542" spans="1:6" ht="28.8" x14ac:dyDescent="0.3">
      <c r="A542" s="339">
        <v>3450</v>
      </c>
      <c r="B542" s="342" t="s">
        <v>3540</v>
      </c>
      <c r="C542" s="343" t="s">
        <v>270</v>
      </c>
      <c r="D542" s="340">
        <v>8</v>
      </c>
      <c r="E542" s="341">
        <v>9</v>
      </c>
      <c r="F542" s="341">
        <v>72</v>
      </c>
    </row>
    <row r="543" spans="1:6" ht="28.8" x14ac:dyDescent="0.3">
      <c r="A543" s="339">
        <v>3451</v>
      </c>
      <c r="B543" s="342" t="s">
        <v>3541</v>
      </c>
      <c r="C543" s="343" t="s">
        <v>270</v>
      </c>
      <c r="D543" s="340">
        <v>8</v>
      </c>
      <c r="E543" s="341">
        <v>9</v>
      </c>
      <c r="F543" s="341">
        <v>72</v>
      </c>
    </row>
    <row r="544" spans="1:6" ht="28.8" x14ac:dyDescent="0.3">
      <c r="A544" s="339">
        <v>3452</v>
      </c>
      <c r="B544" s="342" t="s">
        <v>3542</v>
      </c>
      <c r="C544" s="343" t="s">
        <v>270</v>
      </c>
      <c r="D544" s="340">
        <v>12</v>
      </c>
      <c r="E544" s="341">
        <v>9</v>
      </c>
      <c r="F544" s="341">
        <v>108</v>
      </c>
    </row>
    <row r="545" spans="1:6" ht="28.8" x14ac:dyDescent="0.3">
      <c r="A545" s="339">
        <v>3453</v>
      </c>
      <c r="B545" s="342" t="s">
        <v>3543</v>
      </c>
      <c r="C545" s="343" t="s">
        <v>270</v>
      </c>
      <c r="D545" s="340">
        <v>10</v>
      </c>
      <c r="E545" s="341">
        <v>9</v>
      </c>
      <c r="F545" s="341">
        <v>90</v>
      </c>
    </row>
    <row r="546" spans="1:6" ht="28.8" x14ac:dyDescent="0.3">
      <c r="A546" s="339">
        <v>3454</v>
      </c>
      <c r="B546" s="342" t="s">
        <v>3544</v>
      </c>
      <c r="C546" s="343" t="s">
        <v>270</v>
      </c>
      <c r="D546" s="340">
        <v>15</v>
      </c>
      <c r="E546" s="341">
        <v>18.850000000000001</v>
      </c>
      <c r="F546" s="341">
        <v>282.75</v>
      </c>
    </row>
    <row r="547" spans="1:6" ht="28.8" x14ac:dyDescent="0.3">
      <c r="A547" s="339">
        <v>3455</v>
      </c>
      <c r="B547" s="342" t="s">
        <v>3545</v>
      </c>
      <c r="C547" s="343" t="s">
        <v>270</v>
      </c>
      <c r="D547" s="340">
        <v>10</v>
      </c>
      <c r="E547" s="341">
        <v>27.19</v>
      </c>
      <c r="F547" s="341">
        <v>271.89999999999998</v>
      </c>
    </row>
    <row r="548" spans="1:6" ht="28.8" x14ac:dyDescent="0.3">
      <c r="A548" s="339">
        <v>3456</v>
      </c>
      <c r="B548" s="342" t="s">
        <v>3546</v>
      </c>
      <c r="C548" s="343" t="s">
        <v>270</v>
      </c>
      <c r="D548" s="340">
        <v>11</v>
      </c>
      <c r="E548" s="341">
        <v>26.86</v>
      </c>
      <c r="F548" s="341">
        <v>295.45999999999998</v>
      </c>
    </row>
    <row r="549" spans="1:6" ht="28.8" x14ac:dyDescent="0.3">
      <c r="A549" s="339">
        <v>3457</v>
      </c>
      <c r="B549" s="342" t="s">
        <v>3547</v>
      </c>
      <c r="C549" s="343" t="s">
        <v>270</v>
      </c>
      <c r="D549" s="340">
        <v>11</v>
      </c>
      <c r="E549" s="341">
        <v>21</v>
      </c>
      <c r="F549" s="341">
        <v>231</v>
      </c>
    </row>
    <row r="550" spans="1:6" ht="28.8" x14ac:dyDescent="0.3">
      <c r="A550" s="339">
        <v>3458</v>
      </c>
      <c r="B550" s="342" t="s">
        <v>3548</v>
      </c>
      <c r="C550" s="343" t="s">
        <v>270</v>
      </c>
      <c r="D550" s="340">
        <v>23</v>
      </c>
      <c r="E550" s="341">
        <v>22.54</v>
      </c>
      <c r="F550" s="341">
        <v>518.41999999999996</v>
      </c>
    </row>
    <row r="551" spans="1:6" ht="28.8" x14ac:dyDescent="0.3">
      <c r="A551" s="339">
        <v>3459</v>
      </c>
      <c r="B551" s="342" t="s">
        <v>3549</v>
      </c>
      <c r="C551" s="343" t="s">
        <v>270</v>
      </c>
      <c r="D551" s="340">
        <v>15</v>
      </c>
      <c r="E551" s="341">
        <v>8.3000000000000007</v>
      </c>
      <c r="F551" s="341">
        <v>124.5</v>
      </c>
    </row>
    <row r="552" spans="1:6" x14ac:dyDescent="0.3">
      <c r="A552" s="336"/>
      <c r="B552" s="337"/>
      <c r="C552" s="344"/>
      <c r="D552" s="338"/>
      <c r="E552" s="474"/>
      <c r="F552" s="474">
        <f>SUM(F2:F551)</f>
        <v>195164.51199999993</v>
      </c>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BED5-C04D-422B-8B43-33CED79B6080}">
  <dimension ref="A2:J203"/>
  <sheetViews>
    <sheetView zoomScale="90" zoomScaleNormal="90" workbookViewId="0">
      <selection activeCell="B2" sqref="B2:B3"/>
    </sheetView>
  </sheetViews>
  <sheetFormatPr defaultRowHeight="14.4" x14ac:dyDescent="0.3"/>
  <cols>
    <col min="1" max="1" width="8.88671875" style="18"/>
    <col min="2" max="2" width="8.88671875" style="167"/>
    <col min="3" max="3" width="8.88671875" style="18"/>
    <col min="4" max="4" width="97.77734375" style="18" customWidth="1"/>
    <col min="5" max="5" width="13.88671875" style="167" customWidth="1"/>
    <col min="6" max="6" width="10.44140625" style="167" customWidth="1"/>
    <col min="7" max="7" width="13" style="366" customWidth="1"/>
    <col min="8" max="8" width="9.44140625" style="366" customWidth="1"/>
    <col min="9" max="9" width="8.88671875" style="366"/>
    <col min="10" max="16384" width="8.88671875" style="18"/>
  </cols>
  <sheetData>
    <row r="2" spans="1:10" s="167" customFormat="1" ht="25.2" customHeight="1" x14ac:dyDescent="0.3">
      <c r="A2" s="361"/>
      <c r="B2" s="399" t="s">
        <v>2540</v>
      </c>
      <c r="C2" s="401" t="s">
        <v>2064</v>
      </c>
      <c r="D2" s="402"/>
      <c r="E2" s="403" t="s">
        <v>529</v>
      </c>
      <c r="F2" s="403" t="s">
        <v>2250</v>
      </c>
      <c r="G2" s="404" t="s">
        <v>2548</v>
      </c>
      <c r="H2" s="405" t="s">
        <v>2548</v>
      </c>
      <c r="I2" s="406"/>
      <c r="J2" s="362"/>
    </row>
    <row r="3" spans="1:10" s="167" customFormat="1" ht="15.6" x14ac:dyDescent="0.3">
      <c r="A3" s="361"/>
      <c r="B3" s="400"/>
      <c r="C3" s="407"/>
      <c r="D3" s="408"/>
      <c r="E3" s="409"/>
      <c r="F3" s="409"/>
      <c r="G3" s="410" t="s">
        <v>3550</v>
      </c>
      <c r="H3" s="411" t="s">
        <v>2071</v>
      </c>
      <c r="I3" s="412"/>
      <c r="J3" s="362"/>
    </row>
    <row r="4" spans="1:10" ht="15.6" x14ac:dyDescent="0.3">
      <c r="A4" s="357"/>
      <c r="B4" s="475">
        <v>3460</v>
      </c>
      <c r="C4" s="347" t="s">
        <v>3551</v>
      </c>
      <c r="D4" s="348"/>
      <c r="E4" s="378" t="s">
        <v>232</v>
      </c>
      <c r="F4" s="379">
        <v>300</v>
      </c>
      <c r="G4" s="387">
        <v>5.4</v>
      </c>
      <c r="H4" s="367">
        <v>1620</v>
      </c>
      <c r="I4" s="368"/>
      <c r="J4" s="349"/>
    </row>
    <row r="5" spans="1:10" ht="15.6" x14ac:dyDescent="0.3">
      <c r="A5" s="357"/>
      <c r="B5" s="476"/>
      <c r="C5" s="350" t="s">
        <v>3552</v>
      </c>
      <c r="D5" s="351"/>
      <c r="E5" s="363"/>
      <c r="F5" s="380"/>
      <c r="G5" s="388"/>
      <c r="H5" s="369"/>
      <c r="I5" s="370"/>
      <c r="J5" s="349"/>
    </row>
    <row r="6" spans="1:10" ht="15.6" x14ac:dyDescent="0.3">
      <c r="A6" s="357"/>
      <c r="B6" s="476"/>
      <c r="C6" s="350" t="s">
        <v>3553</v>
      </c>
      <c r="D6" s="351"/>
      <c r="E6" s="363"/>
      <c r="F6" s="380"/>
      <c r="G6" s="388"/>
      <c r="H6" s="369"/>
      <c r="I6" s="370"/>
      <c r="J6" s="349"/>
    </row>
    <row r="7" spans="1:10" ht="15.6" x14ac:dyDescent="0.3">
      <c r="A7" s="357"/>
      <c r="B7" s="477"/>
      <c r="C7" s="352" t="s">
        <v>3554</v>
      </c>
      <c r="D7" s="353"/>
      <c r="E7" s="364"/>
      <c r="F7" s="381"/>
      <c r="G7" s="389"/>
      <c r="H7" s="371"/>
      <c r="I7" s="372"/>
      <c r="J7" s="349"/>
    </row>
    <row r="8" spans="1:10" ht="15.6" x14ac:dyDescent="0.3">
      <c r="A8" s="357"/>
      <c r="B8" s="475">
        <v>3461</v>
      </c>
      <c r="C8" s="347" t="s">
        <v>3555</v>
      </c>
      <c r="D8" s="348"/>
      <c r="E8" s="378" t="s">
        <v>529</v>
      </c>
      <c r="F8" s="379">
        <v>300</v>
      </c>
      <c r="G8" s="387">
        <v>2.78</v>
      </c>
      <c r="H8" s="367">
        <v>834</v>
      </c>
      <c r="I8" s="368"/>
      <c r="J8" s="349"/>
    </row>
    <row r="9" spans="1:10" ht="15.6" x14ac:dyDescent="0.3">
      <c r="A9" s="357"/>
      <c r="B9" s="476"/>
      <c r="C9" s="350" t="s">
        <v>3556</v>
      </c>
      <c r="D9" s="351"/>
      <c r="E9" s="363"/>
      <c r="F9" s="380"/>
      <c r="G9" s="388"/>
      <c r="H9" s="369"/>
      <c r="I9" s="370"/>
      <c r="J9" s="349"/>
    </row>
    <row r="10" spans="1:10" ht="15.6" x14ac:dyDescent="0.3">
      <c r="A10" s="357"/>
      <c r="B10" s="477"/>
      <c r="C10" s="352" t="s">
        <v>3557</v>
      </c>
      <c r="D10" s="353"/>
      <c r="E10" s="364"/>
      <c r="F10" s="381"/>
      <c r="G10" s="389"/>
      <c r="H10" s="371"/>
      <c r="I10" s="372"/>
      <c r="J10" s="349"/>
    </row>
    <row r="11" spans="1:10" ht="15.6" x14ac:dyDescent="0.3">
      <c r="A11" s="357"/>
      <c r="B11" s="475">
        <v>3462</v>
      </c>
      <c r="C11" s="347" t="s">
        <v>3558</v>
      </c>
      <c r="D11" s="348"/>
      <c r="E11" s="378" t="s">
        <v>529</v>
      </c>
      <c r="F11" s="379">
        <v>400</v>
      </c>
      <c r="G11" s="387">
        <v>1.25</v>
      </c>
      <c r="H11" s="367">
        <v>500</v>
      </c>
      <c r="I11" s="368"/>
      <c r="J11" s="349"/>
    </row>
    <row r="12" spans="1:10" ht="15.6" x14ac:dyDescent="0.3">
      <c r="A12" s="357"/>
      <c r="B12" s="476"/>
      <c r="C12" s="350" t="s">
        <v>3559</v>
      </c>
      <c r="D12" s="351"/>
      <c r="E12" s="363"/>
      <c r="F12" s="380"/>
      <c r="G12" s="388"/>
      <c r="H12" s="369"/>
      <c r="I12" s="370"/>
      <c r="J12" s="349"/>
    </row>
    <row r="13" spans="1:10" ht="15.6" x14ac:dyDescent="0.3">
      <c r="A13" s="357"/>
      <c r="B13" s="476"/>
      <c r="C13" s="350" t="s">
        <v>3560</v>
      </c>
      <c r="D13" s="351"/>
      <c r="E13" s="363"/>
      <c r="F13" s="380"/>
      <c r="G13" s="388"/>
      <c r="H13" s="369"/>
      <c r="I13" s="370"/>
      <c r="J13" s="349"/>
    </row>
    <row r="14" spans="1:10" ht="15.6" x14ac:dyDescent="0.3">
      <c r="A14" s="357"/>
      <c r="B14" s="477"/>
      <c r="C14" s="352" t="s">
        <v>3561</v>
      </c>
      <c r="D14" s="353"/>
      <c r="E14" s="364"/>
      <c r="F14" s="381"/>
      <c r="G14" s="389"/>
      <c r="H14" s="371"/>
      <c r="I14" s="372"/>
      <c r="J14" s="349"/>
    </row>
    <row r="15" spans="1:10" ht="15.6" x14ac:dyDescent="0.3">
      <c r="A15" s="357"/>
      <c r="B15" s="475">
        <v>3463</v>
      </c>
      <c r="C15" s="347" t="s">
        <v>3562</v>
      </c>
      <c r="D15" s="348"/>
      <c r="E15" s="378" t="s">
        <v>529</v>
      </c>
      <c r="F15" s="379">
        <v>200</v>
      </c>
      <c r="G15" s="387">
        <v>1.84</v>
      </c>
      <c r="H15" s="367">
        <v>368</v>
      </c>
      <c r="I15" s="368"/>
      <c r="J15" s="349"/>
    </row>
    <row r="16" spans="1:10" ht="15.6" x14ac:dyDescent="0.3">
      <c r="A16" s="357"/>
      <c r="B16" s="476"/>
      <c r="C16" s="350" t="s">
        <v>3563</v>
      </c>
      <c r="D16" s="351"/>
      <c r="E16" s="363"/>
      <c r="F16" s="380"/>
      <c r="G16" s="388"/>
      <c r="H16" s="369"/>
      <c r="I16" s="370"/>
      <c r="J16" s="349"/>
    </row>
    <row r="17" spans="1:10" ht="40.200000000000003" customHeight="1" x14ac:dyDescent="0.3">
      <c r="A17" s="357"/>
      <c r="B17" s="477"/>
      <c r="C17" s="352" t="s">
        <v>3720</v>
      </c>
      <c r="D17" s="353"/>
      <c r="E17" s="364"/>
      <c r="F17" s="381"/>
      <c r="G17" s="389"/>
      <c r="H17" s="371"/>
      <c r="I17" s="372"/>
      <c r="J17" s="349"/>
    </row>
    <row r="18" spans="1:10" ht="15.6" x14ac:dyDescent="0.3">
      <c r="A18" s="357"/>
      <c r="B18" s="475">
        <v>3464</v>
      </c>
      <c r="C18" s="347" t="s">
        <v>3564</v>
      </c>
      <c r="D18" s="348"/>
      <c r="E18" s="378" t="s">
        <v>232</v>
      </c>
      <c r="F18" s="379">
        <v>150</v>
      </c>
      <c r="G18" s="387">
        <v>0.96</v>
      </c>
      <c r="H18" s="367">
        <v>144</v>
      </c>
      <c r="I18" s="368"/>
      <c r="J18" s="349"/>
    </row>
    <row r="19" spans="1:10" ht="15.6" x14ac:dyDescent="0.3">
      <c r="A19" s="357"/>
      <c r="B19" s="476"/>
      <c r="C19" s="350" t="s">
        <v>3565</v>
      </c>
      <c r="D19" s="351"/>
      <c r="E19" s="363"/>
      <c r="F19" s="380"/>
      <c r="G19" s="388"/>
      <c r="H19" s="369"/>
      <c r="I19" s="370"/>
      <c r="J19" s="349"/>
    </row>
    <row r="20" spans="1:10" ht="15.6" x14ac:dyDescent="0.3">
      <c r="A20" s="357"/>
      <c r="B20" s="476"/>
      <c r="C20" s="350" t="s">
        <v>3566</v>
      </c>
      <c r="D20" s="351"/>
      <c r="E20" s="363"/>
      <c r="F20" s="380"/>
      <c r="G20" s="388"/>
      <c r="H20" s="369"/>
      <c r="I20" s="370"/>
      <c r="J20" s="349"/>
    </row>
    <row r="21" spans="1:10" ht="15.6" x14ac:dyDescent="0.3">
      <c r="A21" s="357"/>
      <c r="B21" s="477"/>
      <c r="C21" s="352" t="s">
        <v>3567</v>
      </c>
      <c r="D21" s="353"/>
      <c r="E21" s="364"/>
      <c r="F21" s="381"/>
      <c r="G21" s="389"/>
      <c r="H21" s="371"/>
      <c r="I21" s="372"/>
      <c r="J21" s="349"/>
    </row>
    <row r="22" spans="1:10" ht="15.6" x14ac:dyDescent="0.3">
      <c r="A22" s="357"/>
      <c r="B22" s="475">
        <v>3465</v>
      </c>
      <c r="C22" s="347" t="s">
        <v>3568</v>
      </c>
      <c r="D22" s="348"/>
      <c r="E22" s="378" t="s">
        <v>232</v>
      </c>
      <c r="F22" s="379">
        <v>1000</v>
      </c>
      <c r="G22" s="387">
        <v>3.63</v>
      </c>
      <c r="H22" s="367">
        <v>3630</v>
      </c>
      <c r="I22" s="368"/>
      <c r="J22" s="349"/>
    </row>
    <row r="23" spans="1:10" ht="15.6" x14ac:dyDescent="0.3">
      <c r="A23" s="357"/>
      <c r="B23" s="477"/>
      <c r="C23" s="352" t="s">
        <v>3569</v>
      </c>
      <c r="D23" s="353"/>
      <c r="E23" s="364"/>
      <c r="F23" s="381"/>
      <c r="G23" s="389"/>
      <c r="H23" s="371"/>
      <c r="I23" s="372"/>
      <c r="J23" s="349"/>
    </row>
    <row r="24" spans="1:10" ht="15.6" x14ac:dyDescent="0.3">
      <c r="A24" s="357"/>
      <c r="B24" s="475">
        <v>3466</v>
      </c>
      <c r="C24" s="347" t="s">
        <v>3570</v>
      </c>
      <c r="D24" s="348"/>
      <c r="E24" s="378" t="s">
        <v>232</v>
      </c>
      <c r="F24" s="379">
        <v>200</v>
      </c>
      <c r="G24" s="387">
        <v>7.99</v>
      </c>
      <c r="H24" s="367">
        <v>1398</v>
      </c>
      <c r="I24" s="368"/>
      <c r="J24" s="349"/>
    </row>
    <row r="25" spans="1:10" ht="15.6" x14ac:dyDescent="0.3">
      <c r="A25" s="357"/>
      <c r="B25" s="476"/>
      <c r="C25" s="350" t="s">
        <v>3571</v>
      </c>
      <c r="D25" s="351"/>
      <c r="E25" s="363"/>
      <c r="F25" s="380"/>
      <c r="G25" s="388"/>
      <c r="H25" s="369"/>
      <c r="I25" s="370"/>
      <c r="J25" s="349"/>
    </row>
    <row r="26" spans="1:10" ht="15.6" x14ac:dyDescent="0.3">
      <c r="A26" s="357"/>
      <c r="B26" s="476"/>
      <c r="C26" s="350" t="s">
        <v>3572</v>
      </c>
      <c r="D26" s="351"/>
      <c r="E26" s="363"/>
      <c r="F26" s="380"/>
      <c r="G26" s="388"/>
      <c r="H26" s="369"/>
      <c r="I26" s="370"/>
      <c r="J26" s="349"/>
    </row>
    <row r="27" spans="1:10" ht="15.6" x14ac:dyDescent="0.3">
      <c r="A27" s="357"/>
      <c r="B27" s="476"/>
      <c r="C27" s="350" t="s">
        <v>3573</v>
      </c>
      <c r="D27" s="351"/>
      <c r="E27" s="363"/>
      <c r="F27" s="380"/>
      <c r="G27" s="388"/>
      <c r="H27" s="369"/>
      <c r="I27" s="370"/>
      <c r="J27" s="349"/>
    </row>
    <row r="28" spans="1:10" ht="15.6" x14ac:dyDescent="0.3">
      <c r="A28" s="357"/>
      <c r="B28" s="475">
        <v>3467</v>
      </c>
      <c r="C28" s="347" t="s">
        <v>3574</v>
      </c>
      <c r="D28" s="348"/>
      <c r="E28" s="378" t="s">
        <v>232</v>
      </c>
      <c r="F28" s="379">
        <v>200</v>
      </c>
      <c r="G28" s="387">
        <v>5.68</v>
      </c>
      <c r="H28" s="367">
        <v>1136</v>
      </c>
      <c r="I28" s="368"/>
      <c r="J28" s="349"/>
    </row>
    <row r="29" spans="1:10" ht="15.6" x14ac:dyDescent="0.3">
      <c r="A29" s="357"/>
      <c r="B29" s="476"/>
      <c r="C29" s="350" t="s">
        <v>3575</v>
      </c>
      <c r="D29" s="351"/>
      <c r="E29" s="363"/>
      <c r="F29" s="380"/>
      <c r="G29" s="388"/>
      <c r="H29" s="369"/>
      <c r="I29" s="370"/>
      <c r="J29" s="349"/>
    </row>
    <row r="30" spans="1:10" ht="15.6" x14ac:dyDescent="0.3">
      <c r="A30" s="357"/>
      <c r="B30" s="477"/>
      <c r="C30" s="352" t="s">
        <v>3573</v>
      </c>
      <c r="D30" s="353"/>
      <c r="E30" s="364"/>
      <c r="F30" s="381"/>
      <c r="G30" s="389"/>
      <c r="H30" s="371"/>
      <c r="I30" s="372"/>
      <c r="J30" s="349"/>
    </row>
    <row r="31" spans="1:10" ht="15.6" x14ac:dyDescent="0.3">
      <c r="A31" s="357"/>
      <c r="B31" s="475">
        <v>3468</v>
      </c>
      <c r="C31" s="347" t="s">
        <v>3576</v>
      </c>
      <c r="D31" s="348"/>
      <c r="E31" s="378" t="s">
        <v>232</v>
      </c>
      <c r="F31" s="379">
        <v>800</v>
      </c>
      <c r="G31" s="387">
        <v>3.7</v>
      </c>
      <c r="H31" s="367">
        <v>2960</v>
      </c>
      <c r="I31" s="368"/>
      <c r="J31" s="349"/>
    </row>
    <row r="32" spans="1:10" ht="15.6" x14ac:dyDescent="0.3">
      <c r="A32" s="357"/>
      <c r="B32" s="476"/>
      <c r="C32" s="350" t="s">
        <v>3577</v>
      </c>
      <c r="D32" s="351"/>
      <c r="E32" s="363"/>
      <c r="F32" s="380"/>
      <c r="G32" s="388"/>
      <c r="H32" s="369"/>
      <c r="I32" s="370"/>
      <c r="J32" s="349"/>
    </row>
    <row r="33" spans="1:10" ht="15.6" x14ac:dyDescent="0.3">
      <c r="A33" s="357"/>
      <c r="B33" s="476"/>
      <c r="C33" s="350" t="s">
        <v>3578</v>
      </c>
      <c r="D33" s="351"/>
      <c r="E33" s="363"/>
      <c r="F33" s="380"/>
      <c r="G33" s="388"/>
      <c r="H33" s="369"/>
      <c r="I33" s="370"/>
      <c r="J33" s="349"/>
    </row>
    <row r="34" spans="1:10" ht="15.6" x14ac:dyDescent="0.3">
      <c r="A34" s="357"/>
      <c r="B34" s="476"/>
      <c r="C34" s="350" t="s">
        <v>3579</v>
      </c>
      <c r="D34" s="351"/>
      <c r="E34" s="363"/>
      <c r="F34" s="380"/>
      <c r="G34" s="388"/>
      <c r="H34" s="369"/>
      <c r="I34" s="370"/>
      <c r="J34" s="349"/>
    </row>
    <row r="35" spans="1:10" ht="15.6" x14ac:dyDescent="0.3">
      <c r="A35" s="357"/>
      <c r="B35" s="475">
        <v>3469</v>
      </c>
      <c r="C35" s="347" t="s">
        <v>3580</v>
      </c>
      <c r="D35" s="348"/>
      <c r="E35" s="378" t="s">
        <v>529</v>
      </c>
      <c r="F35" s="379">
        <v>100</v>
      </c>
      <c r="G35" s="387">
        <v>7.1</v>
      </c>
      <c r="H35" s="367">
        <v>710</v>
      </c>
      <c r="I35" s="368"/>
      <c r="J35" s="349"/>
    </row>
    <row r="36" spans="1:10" ht="15.6" x14ac:dyDescent="0.3">
      <c r="A36" s="357"/>
      <c r="B36" s="477"/>
      <c r="C36" s="352" t="s">
        <v>3581</v>
      </c>
      <c r="D36" s="353"/>
      <c r="E36" s="364"/>
      <c r="F36" s="381"/>
      <c r="G36" s="389"/>
      <c r="H36" s="371"/>
      <c r="I36" s="372"/>
      <c r="J36" s="349"/>
    </row>
    <row r="37" spans="1:10" ht="15.6" x14ac:dyDescent="0.3">
      <c r="A37" s="357"/>
      <c r="B37" s="475">
        <v>3470</v>
      </c>
      <c r="C37" s="347" t="s">
        <v>3582</v>
      </c>
      <c r="D37" s="348"/>
      <c r="E37" s="378" t="s">
        <v>529</v>
      </c>
      <c r="F37" s="379">
        <v>300</v>
      </c>
      <c r="G37" s="387">
        <v>2.1</v>
      </c>
      <c r="H37" s="367">
        <v>630</v>
      </c>
      <c r="I37" s="368"/>
      <c r="J37" s="349"/>
    </row>
    <row r="38" spans="1:10" ht="15.6" x14ac:dyDescent="0.3">
      <c r="A38" s="357"/>
      <c r="B38" s="476"/>
      <c r="C38" s="350" t="s">
        <v>3583</v>
      </c>
      <c r="D38" s="351"/>
      <c r="E38" s="363"/>
      <c r="F38" s="380"/>
      <c r="G38" s="388"/>
      <c r="H38" s="369"/>
      <c r="I38" s="370"/>
      <c r="J38" s="349"/>
    </row>
    <row r="39" spans="1:10" ht="15.6" x14ac:dyDescent="0.3">
      <c r="A39" s="357"/>
      <c r="B39" s="477"/>
      <c r="C39" s="352" t="s">
        <v>3584</v>
      </c>
      <c r="D39" s="353"/>
      <c r="E39" s="364"/>
      <c r="F39" s="381"/>
      <c r="G39" s="389"/>
      <c r="H39" s="371"/>
      <c r="I39" s="372"/>
      <c r="J39" s="349"/>
    </row>
    <row r="40" spans="1:10" ht="15.6" x14ac:dyDescent="0.3">
      <c r="A40" s="357"/>
      <c r="B40" s="475">
        <v>3471</v>
      </c>
      <c r="C40" s="347" t="s">
        <v>3585</v>
      </c>
      <c r="D40" s="348"/>
      <c r="E40" s="378" t="s">
        <v>529</v>
      </c>
      <c r="F40" s="379">
        <v>200</v>
      </c>
      <c r="G40" s="387">
        <v>2.66</v>
      </c>
      <c r="H40" s="367">
        <v>532</v>
      </c>
      <c r="I40" s="368"/>
      <c r="J40" s="349"/>
    </row>
    <row r="41" spans="1:10" ht="15.6" x14ac:dyDescent="0.3">
      <c r="A41" s="357"/>
      <c r="B41" s="477"/>
      <c r="C41" s="352" t="s">
        <v>3721</v>
      </c>
      <c r="D41" s="353"/>
      <c r="E41" s="364"/>
      <c r="F41" s="381"/>
      <c r="G41" s="389"/>
      <c r="H41" s="371"/>
      <c r="I41" s="372"/>
      <c r="J41" s="349"/>
    </row>
    <row r="42" spans="1:10" ht="15.6" x14ac:dyDescent="0.3">
      <c r="A42" s="357"/>
      <c r="B42" s="475">
        <v>3472</v>
      </c>
      <c r="C42" s="347" t="s">
        <v>3586</v>
      </c>
      <c r="D42" s="348"/>
      <c r="E42" s="378" t="s">
        <v>529</v>
      </c>
      <c r="F42" s="379">
        <v>50</v>
      </c>
      <c r="G42" s="387">
        <v>3.38</v>
      </c>
      <c r="H42" s="367">
        <v>169</v>
      </c>
      <c r="I42" s="368"/>
      <c r="J42" s="349"/>
    </row>
    <row r="43" spans="1:10" ht="15.6" x14ac:dyDescent="0.3">
      <c r="A43" s="357"/>
      <c r="B43" s="477"/>
      <c r="C43" s="352" t="s">
        <v>3587</v>
      </c>
      <c r="D43" s="353"/>
      <c r="E43" s="364"/>
      <c r="F43" s="381"/>
      <c r="G43" s="389"/>
      <c r="H43" s="371"/>
      <c r="I43" s="372"/>
      <c r="J43" s="349"/>
    </row>
    <row r="44" spans="1:10" ht="15.6" x14ac:dyDescent="0.3">
      <c r="A44" s="357"/>
      <c r="B44" s="475">
        <v>3473</v>
      </c>
      <c r="C44" s="347" t="s">
        <v>3588</v>
      </c>
      <c r="D44" s="348"/>
      <c r="E44" s="378" t="s">
        <v>529</v>
      </c>
      <c r="F44" s="379">
        <v>200</v>
      </c>
      <c r="G44" s="387">
        <v>8.9</v>
      </c>
      <c r="H44" s="367">
        <v>1780</v>
      </c>
      <c r="I44" s="368"/>
      <c r="J44" s="349"/>
    </row>
    <row r="45" spans="1:10" ht="15.6" x14ac:dyDescent="0.3">
      <c r="A45" s="357"/>
      <c r="B45" s="476"/>
      <c r="C45" s="350" t="s">
        <v>3589</v>
      </c>
      <c r="D45" s="351"/>
      <c r="E45" s="363"/>
      <c r="F45" s="380"/>
      <c r="G45" s="388"/>
      <c r="H45" s="369"/>
      <c r="I45" s="370"/>
      <c r="J45" s="349"/>
    </row>
    <row r="46" spans="1:10" ht="15.6" x14ac:dyDescent="0.3">
      <c r="A46" s="357"/>
      <c r="B46" s="477"/>
      <c r="C46" s="352" t="s">
        <v>3590</v>
      </c>
      <c r="D46" s="353"/>
      <c r="E46" s="364"/>
      <c r="F46" s="381"/>
      <c r="G46" s="389"/>
      <c r="H46" s="371"/>
      <c r="I46" s="372"/>
      <c r="J46" s="349"/>
    </row>
    <row r="47" spans="1:10" ht="15.6" x14ac:dyDescent="0.3">
      <c r="A47" s="357"/>
      <c r="B47" s="475">
        <v>3474</v>
      </c>
      <c r="C47" s="347" t="s">
        <v>3591</v>
      </c>
      <c r="D47" s="348"/>
      <c r="E47" s="378" t="s">
        <v>529</v>
      </c>
      <c r="F47" s="379">
        <v>1000</v>
      </c>
      <c r="G47" s="387">
        <v>5.65</v>
      </c>
      <c r="H47" s="367">
        <v>5650</v>
      </c>
      <c r="I47" s="368"/>
      <c r="J47" s="349"/>
    </row>
    <row r="48" spans="1:10" ht="15.6" x14ac:dyDescent="0.3">
      <c r="A48" s="357"/>
      <c r="B48" s="476"/>
      <c r="C48" s="350" t="s">
        <v>3592</v>
      </c>
      <c r="D48" s="351"/>
      <c r="E48" s="363"/>
      <c r="F48" s="380"/>
      <c r="G48" s="388"/>
      <c r="H48" s="369"/>
      <c r="I48" s="370"/>
      <c r="J48" s="349"/>
    </row>
    <row r="49" spans="1:10" ht="15.6" x14ac:dyDescent="0.3">
      <c r="A49" s="357"/>
      <c r="B49" s="476"/>
      <c r="C49" s="350" t="s">
        <v>3593</v>
      </c>
      <c r="D49" s="351"/>
      <c r="E49" s="363"/>
      <c r="F49" s="380"/>
      <c r="G49" s="388"/>
      <c r="H49" s="369"/>
      <c r="I49" s="370"/>
      <c r="J49" s="349"/>
    </row>
    <row r="50" spans="1:10" ht="15.6" x14ac:dyDescent="0.3">
      <c r="A50" s="357"/>
      <c r="B50" s="476"/>
      <c r="C50" s="350" t="s">
        <v>3594</v>
      </c>
      <c r="D50" s="351"/>
      <c r="E50" s="363"/>
      <c r="F50" s="380"/>
      <c r="G50" s="388"/>
      <c r="H50" s="369"/>
      <c r="I50" s="370"/>
      <c r="J50" s="349"/>
    </row>
    <row r="51" spans="1:10" ht="15.6" x14ac:dyDescent="0.3">
      <c r="A51" s="357"/>
      <c r="B51" s="477"/>
      <c r="C51" s="352" t="s">
        <v>3557</v>
      </c>
      <c r="D51" s="353"/>
      <c r="E51" s="364"/>
      <c r="F51" s="381"/>
      <c r="G51" s="389"/>
      <c r="H51" s="371"/>
      <c r="I51" s="372"/>
      <c r="J51" s="349"/>
    </row>
    <row r="52" spans="1:10" ht="15.6" x14ac:dyDescent="0.3">
      <c r="A52" s="357"/>
      <c r="B52" s="475">
        <v>3475</v>
      </c>
      <c r="C52" s="347" t="s">
        <v>3595</v>
      </c>
      <c r="D52" s="348"/>
      <c r="E52" s="378" t="s">
        <v>529</v>
      </c>
      <c r="F52" s="379">
        <v>200</v>
      </c>
      <c r="G52" s="387">
        <v>1.07</v>
      </c>
      <c r="H52" s="367">
        <v>214</v>
      </c>
      <c r="I52" s="368"/>
      <c r="J52" s="349"/>
    </row>
    <row r="53" spans="1:10" ht="15.6" x14ac:dyDescent="0.3">
      <c r="A53" s="357"/>
      <c r="B53" s="476"/>
      <c r="C53" s="350" t="s">
        <v>3596</v>
      </c>
      <c r="D53" s="351"/>
      <c r="E53" s="363"/>
      <c r="F53" s="380"/>
      <c r="G53" s="388"/>
      <c r="H53" s="369"/>
      <c r="I53" s="370"/>
      <c r="J53" s="349"/>
    </row>
    <row r="54" spans="1:10" ht="15.6" x14ac:dyDescent="0.3">
      <c r="A54" s="357"/>
      <c r="B54" s="477"/>
      <c r="C54" s="352" t="s">
        <v>3597</v>
      </c>
      <c r="D54" s="353"/>
      <c r="E54" s="364"/>
      <c r="F54" s="381"/>
      <c r="G54" s="389"/>
      <c r="H54" s="371"/>
      <c r="I54" s="372"/>
      <c r="J54" s="349"/>
    </row>
    <row r="55" spans="1:10" ht="15.6" x14ac:dyDescent="0.3">
      <c r="A55" s="357"/>
      <c r="B55" s="475">
        <v>3476</v>
      </c>
      <c r="C55" s="347" t="s">
        <v>3598</v>
      </c>
      <c r="D55" s="348"/>
      <c r="E55" s="378" t="s">
        <v>529</v>
      </c>
      <c r="F55" s="379">
        <v>200</v>
      </c>
      <c r="G55" s="387">
        <v>3.23</v>
      </c>
      <c r="H55" s="367">
        <v>646</v>
      </c>
      <c r="I55" s="368"/>
      <c r="J55" s="349"/>
    </row>
    <row r="56" spans="1:10" ht="15.6" x14ac:dyDescent="0.3">
      <c r="A56" s="357"/>
      <c r="B56" s="476"/>
      <c r="C56" s="350" t="s">
        <v>3596</v>
      </c>
      <c r="D56" s="351"/>
      <c r="E56" s="363"/>
      <c r="F56" s="380"/>
      <c r="G56" s="388"/>
      <c r="H56" s="369"/>
      <c r="I56" s="370"/>
      <c r="J56" s="349"/>
    </row>
    <row r="57" spans="1:10" ht="15.6" x14ac:dyDescent="0.3">
      <c r="A57" s="357"/>
      <c r="B57" s="477"/>
      <c r="C57" s="352" t="s">
        <v>3599</v>
      </c>
      <c r="D57" s="353"/>
      <c r="E57" s="364"/>
      <c r="F57" s="381"/>
      <c r="G57" s="389"/>
      <c r="H57" s="371"/>
      <c r="I57" s="372"/>
      <c r="J57" s="349"/>
    </row>
    <row r="58" spans="1:10" ht="15.6" x14ac:dyDescent="0.3">
      <c r="A58" s="357"/>
      <c r="B58" s="475">
        <v>3477</v>
      </c>
      <c r="C58" s="347" t="s">
        <v>3600</v>
      </c>
      <c r="D58" s="348"/>
      <c r="E58" s="378" t="s">
        <v>529</v>
      </c>
      <c r="F58" s="379">
        <v>200</v>
      </c>
      <c r="G58" s="387">
        <v>1.04</v>
      </c>
      <c r="H58" s="367">
        <v>208</v>
      </c>
      <c r="I58" s="368"/>
      <c r="J58" s="349"/>
    </row>
    <row r="59" spans="1:10" ht="15.6" x14ac:dyDescent="0.3">
      <c r="A59" s="357"/>
      <c r="B59" s="476"/>
      <c r="C59" s="350" t="s">
        <v>3596</v>
      </c>
      <c r="D59" s="351"/>
      <c r="E59" s="363"/>
      <c r="F59" s="380"/>
      <c r="G59" s="388"/>
      <c r="H59" s="369"/>
      <c r="I59" s="370"/>
      <c r="J59" s="349"/>
    </row>
    <row r="60" spans="1:10" ht="15.6" x14ac:dyDescent="0.3">
      <c r="A60" s="357"/>
      <c r="B60" s="477"/>
      <c r="C60" s="352" t="s">
        <v>3599</v>
      </c>
      <c r="D60" s="353"/>
      <c r="E60" s="364"/>
      <c r="F60" s="381"/>
      <c r="G60" s="389"/>
      <c r="H60" s="371"/>
      <c r="I60" s="372"/>
      <c r="J60" s="349"/>
    </row>
    <row r="61" spans="1:10" ht="15.6" x14ac:dyDescent="0.3">
      <c r="A61" s="357"/>
      <c r="B61" s="475">
        <v>3478</v>
      </c>
      <c r="C61" s="347" t="s">
        <v>3601</v>
      </c>
      <c r="D61" s="348"/>
      <c r="E61" s="378" t="s">
        <v>529</v>
      </c>
      <c r="F61" s="379">
        <v>300</v>
      </c>
      <c r="G61" s="387">
        <v>5.84</v>
      </c>
      <c r="H61" s="367">
        <v>1752</v>
      </c>
      <c r="I61" s="368"/>
      <c r="J61" s="349"/>
    </row>
    <row r="62" spans="1:10" ht="15.6" x14ac:dyDescent="0.3">
      <c r="A62" s="357"/>
      <c r="B62" s="476"/>
      <c r="C62" s="350" t="s">
        <v>3602</v>
      </c>
      <c r="D62" s="351"/>
      <c r="E62" s="363"/>
      <c r="F62" s="380"/>
      <c r="G62" s="388"/>
      <c r="H62" s="369"/>
      <c r="I62" s="370"/>
      <c r="J62" s="349"/>
    </row>
    <row r="63" spans="1:10" ht="67.2" customHeight="1" x14ac:dyDescent="0.3">
      <c r="A63" s="357"/>
      <c r="B63" s="477"/>
      <c r="C63" s="352" t="s">
        <v>3722</v>
      </c>
      <c r="D63" s="353"/>
      <c r="E63" s="364"/>
      <c r="F63" s="381"/>
      <c r="G63" s="389"/>
      <c r="H63" s="371"/>
      <c r="I63" s="372"/>
      <c r="J63" s="349"/>
    </row>
    <row r="64" spans="1:10" ht="15.6" x14ac:dyDescent="0.3">
      <c r="A64" s="357"/>
      <c r="B64" s="475">
        <v>3479</v>
      </c>
      <c r="C64" s="347" t="s">
        <v>3603</v>
      </c>
      <c r="D64" s="348"/>
      <c r="E64" s="378" t="s">
        <v>529</v>
      </c>
      <c r="F64" s="379">
        <v>150</v>
      </c>
      <c r="G64" s="387">
        <v>1.25</v>
      </c>
      <c r="H64" s="367">
        <v>187.5</v>
      </c>
      <c r="I64" s="368"/>
      <c r="J64" s="349"/>
    </row>
    <row r="65" spans="1:10" ht="15.6" x14ac:dyDescent="0.3">
      <c r="A65" s="357"/>
      <c r="B65" s="476"/>
      <c r="C65" s="350" t="s">
        <v>3604</v>
      </c>
      <c r="D65" s="351"/>
      <c r="E65" s="363"/>
      <c r="F65" s="380"/>
      <c r="G65" s="388"/>
      <c r="H65" s="369"/>
      <c r="I65" s="370"/>
      <c r="J65" s="349"/>
    </row>
    <row r="66" spans="1:10" ht="15.6" x14ac:dyDescent="0.3">
      <c r="A66" s="357"/>
      <c r="B66" s="477"/>
      <c r="C66" s="352" t="s">
        <v>3605</v>
      </c>
      <c r="D66" s="353"/>
      <c r="E66" s="364"/>
      <c r="F66" s="381"/>
      <c r="G66" s="389"/>
      <c r="H66" s="371"/>
      <c r="I66" s="372"/>
      <c r="J66" s="349"/>
    </row>
    <row r="67" spans="1:10" ht="15.6" x14ac:dyDescent="0.3">
      <c r="A67" s="357"/>
      <c r="B67" s="475">
        <v>3480</v>
      </c>
      <c r="C67" s="347" t="s">
        <v>3606</v>
      </c>
      <c r="D67" s="348"/>
      <c r="E67" s="378" t="s">
        <v>529</v>
      </c>
      <c r="F67" s="379">
        <v>500</v>
      </c>
      <c r="G67" s="387">
        <v>1.34</v>
      </c>
      <c r="H67" s="367">
        <v>670</v>
      </c>
      <c r="I67" s="368"/>
      <c r="J67" s="349"/>
    </row>
    <row r="68" spans="1:10" ht="15.6" x14ac:dyDescent="0.3">
      <c r="A68" s="357"/>
      <c r="B68" s="476"/>
      <c r="C68" s="350" t="s">
        <v>3607</v>
      </c>
      <c r="D68" s="351"/>
      <c r="E68" s="363"/>
      <c r="F68" s="380"/>
      <c r="G68" s="388"/>
      <c r="H68" s="369"/>
      <c r="I68" s="370"/>
      <c r="J68" s="349"/>
    </row>
    <row r="69" spans="1:10" ht="15.6" x14ac:dyDescent="0.3">
      <c r="A69" s="357"/>
      <c r="B69" s="476"/>
      <c r="C69" s="350" t="s">
        <v>3608</v>
      </c>
      <c r="D69" s="351"/>
      <c r="E69" s="363"/>
      <c r="F69" s="380"/>
      <c r="G69" s="388"/>
      <c r="H69" s="369"/>
      <c r="I69" s="370"/>
      <c r="J69" s="349"/>
    </row>
    <row r="70" spans="1:10" ht="15.6" x14ac:dyDescent="0.3">
      <c r="A70" s="357"/>
      <c r="B70" s="477"/>
      <c r="C70" s="352" t="s">
        <v>3609</v>
      </c>
      <c r="D70" s="353"/>
      <c r="E70" s="364"/>
      <c r="F70" s="381"/>
      <c r="G70" s="389"/>
      <c r="H70" s="371"/>
      <c r="I70" s="372"/>
      <c r="J70" s="349"/>
    </row>
    <row r="71" spans="1:10" ht="15.6" x14ac:dyDescent="0.3">
      <c r="A71" s="357"/>
      <c r="B71" s="475">
        <v>3481</v>
      </c>
      <c r="C71" s="347" t="s">
        <v>3610</v>
      </c>
      <c r="D71" s="348"/>
      <c r="E71" s="378" t="s">
        <v>529</v>
      </c>
      <c r="F71" s="379">
        <v>400</v>
      </c>
      <c r="G71" s="387">
        <v>4.7</v>
      </c>
      <c r="H71" s="367">
        <v>1880</v>
      </c>
      <c r="I71" s="368"/>
      <c r="J71" s="349"/>
    </row>
    <row r="72" spans="1:10" ht="15.6" x14ac:dyDescent="0.3">
      <c r="A72" s="357"/>
      <c r="B72" s="476"/>
      <c r="C72" s="350" t="s">
        <v>3611</v>
      </c>
      <c r="D72" s="351"/>
      <c r="E72" s="363"/>
      <c r="F72" s="380"/>
      <c r="G72" s="388"/>
      <c r="H72" s="369"/>
      <c r="I72" s="370"/>
      <c r="J72" s="349"/>
    </row>
    <row r="73" spans="1:10" ht="15.6" x14ac:dyDescent="0.3">
      <c r="A73" s="357"/>
      <c r="B73" s="476"/>
      <c r="C73" s="350" t="s">
        <v>3612</v>
      </c>
      <c r="D73" s="351"/>
      <c r="E73" s="363"/>
      <c r="F73" s="380"/>
      <c r="G73" s="388"/>
      <c r="H73" s="369"/>
      <c r="I73" s="370"/>
      <c r="J73" s="349"/>
    </row>
    <row r="74" spans="1:10" ht="15.6" x14ac:dyDescent="0.3">
      <c r="A74" s="357"/>
      <c r="B74" s="476"/>
      <c r="C74" s="350" t="s">
        <v>3613</v>
      </c>
      <c r="D74" s="351"/>
      <c r="E74" s="363"/>
      <c r="F74" s="380"/>
      <c r="G74" s="388"/>
      <c r="H74" s="369"/>
      <c r="I74" s="370"/>
      <c r="J74" s="349"/>
    </row>
    <row r="75" spans="1:10" ht="15.6" x14ac:dyDescent="0.3">
      <c r="A75" s="357"/>
      <c r="B75" s="477"/>
      <c r="C75" s="352" t="s">
        <v>3614</v>
      </c>
      <c r="D75" s="353"/>
      <c r="E75" s="364"/>
      <c r="F75" s="381"/>
      <c r="G75" s="389"/>
      <c r="H75" s="371"/>
      <c r="I75" s="372"/>
      <c r="J75" s="349"/>
    </row>
    <row r="76" spans="1:10" ht="15.6" x14ac:dyDescent="0.3">
      <c r="A76" s="357"/>
      <c r="B76" s="475">
        <v>3482</v>
      </c>
      <c r="C76" s="347" t="s">
        <v>3615</v>
      </c>
      <c r="D76" s="348"/>
      <c r="E76" s="378" t="s">
        <v>529</v>
      </c>
      <c r="F76" s="379">
        <v>200</v>
      </c>
      <c r="G76" s="387">
        <v>3.09</v>
      </c>
      <c r="H76" s="367">
        <v>618</v>
      </c>
      <c r="I76" s="368"/>
      <c r="J76" s="349"/>
    </row>
    <row r="77" spans="1:10" ht="15.6" x14ac:dyDescent="0.3">
      <c r="A77" s="357"/>
      <c r="B77" s="476"/>
      <c r="C77" s="350" t="s">
        <v>3616</v>
      </c>
      <c r="D77" s="351"/>
      <c r="E77" s="363"/>
      <c r="F77" s="380"/>
      <c r="G77" s="388"/>
      <c r="H77" s="369"/>
      <c r="I77" s="370"/>
      <c r="J77" s="349"/>
    </row>
    <row r="78" spans="1:10" ht="15.6" x14ac:dyDescent="0.3">
      <c r="A78" s="357"/>
      <c r="B78" s="476"/>
      <c r="C78" s="350" t="s">
        <v>3617</v>
      </c>
      <c r="D78" s="351"/>
      <c r="E78" s="363"/>
      <c r="F78" s="380"/>
      <c r="G78" s="388"/>
      <c r="H78" s="369"/>
      <c r="I78" s="370"/>
      <c r="J78" s="349"/>
    </row>
    <row r="79" spans="1:10" ht="34.799999999999997" customHeight="1" x14ac:dyDescent="0.3">
      <c r="A79" s="357"/>
      <c r="B79" s="477"/>
      <c r="C79" s="352" t="s">
        <v>3723</v>
      </c>
      <c r="D79" s="353"/>
      <c r="E79" s="364"/>
      <c r="F79" s="381"/>
      <c r="G79" s="389"/>
      <c r="H79" s="371"/>
      <c r="I79" s="372"/>
      <c r="J79" s="349"/>
    </row>
    <row r="80" spans="1:10" ht="15.6" x14ac:dyDescent="0.3">
      <c r="A80" s="357"/>
      <c r="B80" s="475">
        <v>3483</v>
      </c>
      <c r="C80" s="347" t="s">
        <v>3618</v>
      </c>
      <c r="D80" s="348"/>
      <c r="E80" s="378" t="s">
        <v>529</v>
      </c>
      <c r="F80" s="379">
        <v>600</v>
      </c>
      <c r="G80" s="387">
        <v>3.65</v>
      </c>
      <c r="H80" s="367">
        <v>2190</v>
      </c>
      <c r="I80" s="368"/>
      <c r="J80" s="349"/>
    </row>
    <row r="81" spans="1:10" ht="15.6" x14ac:dyDescent="0.3">
      <c r="A81" s="357"/>
      <c r="B81" s="476"/>
      <c r="C81" s="350" t="s">
        <v>3619</v>
      </c>
      <c r="D81" s="351"/>
      <c r="E81" s="363"/>
      <c r="F81" s="380"/>
      <c r="G81" s="388"/>
      <c r="H81" s="369"/>
      <c r="I81" s="370"/>
      <c r="J81" s="349"/>
    </row>
    <row r="82" spans="1:10" ht="15.6" x14ac:dyDescent="0.3">
      <c r="A82" s="357"/>
      <c r="B82" s="477"/>
      <c r="C82" s="352" t="s">
        <v>3620</v>
      </c>
      <c r="D82" s="353"/>
      <c r="E82" s="364"/>
      <c r="F82" s="381"/>
      <c r="G82" s="389"/>
      <c r="H82" s="371"/>
      <c r="I82" s="372"/>
      <c r="J82" s="349"/>
    </row>
    <row r="83" spans="1:10" ht="15.6" x14ac:dyDescent="0.3">
      <c r="A83" s="357"/>
      <c r="B83" s="475">
        <v>3484</v>
      </c>
      <c r="C83" s="347" t="s">
        <v>3621</v>
      </c>
      <c r="D83" s="348"/>
      <c r="E83" s="378" t="s">
        <v>529</v>
      </c>
      <c r="F83" s="379">
        <v>1500</v>
      </c>
      <c r="G83" s="387">
        <v>3.75</v>
      </c>
      <c r="H83" s="367">
        <v>5625</v>
      </c>
      <c r="I83" s="368"/>
      <c r="J83" s="349"/>
    </row>
    <row r="84" spans="1:10" ht="15.6" x14ac:dyDescent="0.3">
      <c r="A84" s="357"/>
      <c r="B84" s="476"/>
      <c r="C84" s="350" t="s">
        <v>3622</v>
      </c>
      <c r="D84" s="351"/>
      <c r="E84" s="363"/>
      <c r="F84" s="380"/>
      <c r="G84" s="388"/>
      <c r="H84" s="369"/>
      <c r="I84" s="370"/>
      <c r="J84" s="349"/>
    </row>
    <row r="85" spans="1:10" ht="15.6" x14ac:dyDescent="0.3">
      <c r="A85" s="357"/>
      <c r="B85" s="476"/>
      <c r="C85" s="350" t="s">
        <v>3623</v>
      </c>
      <c r="D85" s="351"/>
      <c r="E85" s="363"/>
      <c r="F85" s="380"/>
      <c r="G85" s="388"/>
      <c r="H85" s="369"/>
      <c r="I85" s="370"/>
      <c r="J85" s="349"/>
    </row>
    <row r="86" spans="1:10" ht="15.6" x14ac:dyDescent="0.3">
      <c r="A86" s="357"/>
      <c r="B86" s="477"/>
      <c r="C86" s="352" t="s">
        <v>3590</v>
      </c>
      <c r="D86" s="353"/>
      <c r="E86" s="364"/>
      <c r="F86" s="381"/>
      <c r="G86" s="389"/>
      <c r="H86" s="371"/>
      <c r="I86" s="372"/>
      <c r="J86" s="349"/>
    </row>
    <row r="87" spans="1:10" ht="15.6" x14ac:dyDescent="0.3">
      <c r="A87" s="357"/>
      <c r="B87" s="475">
        <v>3485</v>
      </c>
      <c r="C87" s="347" t="s">
        <v>3624</v>
      </c>
      <c r="D87" s="348"/>
      <c r="E87" s="378" t="s">
        <v>232</v>
      </c>
      <c r="F87" s="379">
        <v>200</v>
      </c>
      <c r="G87" s="387">
        <v>2.95</v>
      </c>
      <c r="H87" s="367">
        <v>590</v>
      </c>
      <c r="I87" s="368"/>
      <c r="J87" s="349"/>
    </row>
    <row r="88" spans="1:10" ht="88.8" customHeight="1" x14ac:dyDescent="0.3">
      <c r="A88" s="357"/>
      <c r="B88" s="477"/>
      <c r="C88" s="352" t="s">
        <v>3724</v>
      </c>
      <c r="D88" s="353"/>
      <c r="E88" s="364"/>
      <c r="F88" s="381"/>
      <c r="G88" s="389"/>
      <c r="H88" s="371"/>
      <c r="I88" s="372"/>
      <c r="J88" s="349"/>
    </row>
    <row r="89" spans="1:10" ht="15.6" x14ac:dyDescent="0.3">
      <c r="A89" s="357"/>
      <c r="B89" s="475">
        <v>3486</v>
      </c>
      <c r="C89" s="347" t="s">
        <v>3626</v>
      </c>
      <c r="D89" s="348"/>
      <c r="E89" s="378" t="s">
        <v>232</v>
      </c>
      <c r="F89" s="379">
        <v>200</v>
      </c>
      <c r="G89" s="387">
        <v>2.69</v>
      </c>
      <c r="H89" s="367">
        <v>538</v>
      </c>
      <c r="I89" s="368"/>
      <c r="J89" s="349"/>
    </row>
    <row r="90" spans="1:10" ht="15.6" x14ac:dyDescent="0.3">
      <c r="A90" s="357"/>
      <c r="B90" s="476"/>
      <c r="C90" s="350" t="s">
        <v>3625</v>
      </c>
      <c r="D90" s="351"/>
      <c r="E90" s="363"/>
      <c r="F90" s="380"/>
      <c r="G90" s="388"/>
      <c r="H90" s="369"/>
      <c r="I90" s="370"/>
      <c r="J90" s="349"/>
    </row>
    <row r="91" spans="1:10" ht="15.6" x14ac:dyDescent="0.3">
      <c r="A91" s="357"/>
      <c r="B91" s="475">
        <v>3487</v>
      </c>
      <c r="C91" s="347" t="s">
        <v>3627</v>
      </c>
      <c r="D91" s="348"/>
      <c r="E91" s="378" t="s">
        <v>232</v>
      </c>
      <c r="F91" s="379">
        <v>200</v>
      </c>
      <c r="G91" s="387">
        <v>6.88</v>
      </c>
      <c r="H91" s="367">
        <v>1376</v>
      </c>
      <c r="I91" s="368"/>
      <c r="J91" s="349"/>
    </row>
    <row r="92" spans="1:10" ht="15.6" x14ac:dyDescent="0.3">
      <c r="A92" s="357"/>
      <c r="B92" s="476"/>
      <c r="C92" s="350" t="s">
        <v>3625</v>
      </c>
      <c r="D92" s="351"/>
      <c r="E92" s="363"/>
      <c r="F92" s="380"/>
      <c r="G92" s="388"/>
      <c r="H92" s="369"/>
      <c r="I92" s="370"/>
      <c r="J92" s="349"/>
    </row>
    <row r="93" spans="1:10" ht="15.6" x14ac:dyDescent="0.3">
      <c r="A93" s="357"/>
      <c r="B93" s="475">
        <v>3488</v>
      </c>
      <c r="C93" s="347" t="s">
        <v>3628</v>
      </c>
      <c r="D93" s="348"/>
      <c r="E93" s="378" t="s">
        <v>3631</v>
      </c>
      <c r="F93" s="379">
        <v>1600</v>
      </c>
      <c r="G93" s="387">
        <v>15.08</v>
      </c>
      <c r="H93" s="367">
        <v>24128</v>
      </c>
      <c r="I93" s="368"/>
      <c r="J93" s="349"/>
    </row>
    <row r="94" spans="1:10" ht="15.6" x14ac:dyDescent="0.3">
      <c r="A94" s="357"/>
      <c r="B94" s="476"/>
      <c r="C94" s="350" t="s">
        <v>3629</v>
      </c>
      <c r="D94" s="351"/>
      <c r="E94" s="363"/>
      <c r="F94" s="380"/>
      <c r="G94" s="388"/>
      <c r="H94" s="369"/>
      <c r="I94" s="370"/>
      <c r="J94" s="349"/>
    </row>
    <row r="95" spans="1:10" ht="15.6" x14ac:dyDescent="0.3">
      <c r="A95" s="357"/>
      <c r="B95" s="476"/>
      <c r="C95" s="350" t="s">
        <v>3630</v>
      </c>
      <c r="D95" s="351"/>
      <c r="E95" s="363"/>
      <c r="F95" s="380"/>
      <c r="G95" s="388"/>
      <c r="H95" s="369"/>
      <c r="I95" s="370"/>
      <c r="J95" s="349"/>
    </row>
    <row r="96" spans="1:10" ht="15.6" x14ac:dyDescent="0.3">
      <c r="A96" s="357"/>
      <c r="B96" s="475">
        <v>3489</v>
      </c>
      <c r="C96" s="347" t="s">
        <v>3632</v>
      </c>
      <c r="D96" s="348"/>
      <c r="E96" s="378" t="s">
        <v>232</v>
      </c>
      <c r="F96" s="379">
        <v>1500</v>
      </c>
      <c r="G96" s="387">
        <v>9.5</v>
      </c>
      <c r="H96" s="367">
        <v>14250</v>
      </c>
      <c r="I96" s="368"/>
      <c r="J96" s="349"/>
    </row>
    <row r="97" spans="1:10" ht="15.6" x14ac:dyDescent="0.3">
      <c r="A97" s="357"/>
      <c r="B97" s="476"/>
      <c r="C97" s="350" t="s">
        <v>3633</v>
      </c>
      <c r="D97" s="351"/>
      <c r="E97" s="363"/>
      <c r="F97" s="380"/>
      <c r="G97" s="388"/>
      <c r="H97" s="369"/>
      <c r="I97" s="370"/>
      <c r="J97" s="349"/>
    </row>
    <row r="98" spans="1:10" ht="15.6" x14ac:dyDescent="0.3">
      <c r="A98" s="357"/>
      <c r="B98" s="476"/>
      <c r="C98" s="350" t="s">
        <v>3634</v>
      </c>
      <c r="D98" s="351"/>
      <c r="E98" s="363"/>
      <c r="F98" s="380"/>
      <c r="G98" s="388"/>
      <c r="H98" s="369"/>
      <c r="I98" s="370"/>
      <c r="J98" s="349"/>
    </row>
    <row r="99" spans="1:10" ht="15.6" x14ac:dyDescent="0.3">
      <c r="A99" s="357"/>
      <c r="B99" s="476"/>
      <c r="C99" s="350" t="s">
        <v>3635</v>
      </c>
      <c r="D99" s="351"/>
      <c r="E99" s="363"/>
      <c r="F99" s="380"/>
      <c r="G99" s="388"/>
      <c r="H99" s="369"/>
      <c r="I99" s="370"/>
      <c r="J99" s="349"/>
    </row>
    <row r="100" spans="1:10" ht="15.6" x14ac:dyDescent="0.3">
      <c r="A100" s="357"/>
      <c r="B100" s="475">
        <v>3490</v>
      </c>
      <c r="C100" s="347" t="s">
        <v>3636</v>
      </c>
      <c r="D100" s="348"/>
      <c r="E100" s="378" t="s">
        <v>232</v>
      </c>
      <c r="F100" s="379">
        <v>350</v>
      </c>
      <c r="G100" s="387">
        <v>16.34</v>
      </c>
      <c r="H100" s="367">
        <v>5719</v>
      </c>
      <c r="I100" s="368"/>
      <c r="J100" s="349"/>
    </row>
    <row r="101" spans="1:10" ht="15.6" x14ac:dyDescent="0.3">
      <c r="A101" s="357"/>
      <c r="B101" s="476"/>
      <c r="C101" s="350" t="s">
        <v>3637</v>
      </c>
      <c r="D101" s="351"/>
      <c r="E101" s="363"/>
      <c r="F101" s="380"/>
      <c r="G101" s="388"/>
      <c r="H101" s="369"/>
      <c r="I101" s="370"/>
      <c r="J101" s="349"/>
    </row>
    <row r="102" spans="1:10" ht="15.6" x14ac:dyDescent="0.3">
      <c r="A102" s="357"/>
      <c r="B102" s="477"/>
      <c r="C102" s="352" t="s">
        <v>3638</v>
      </c>
      <c r="D102" s="353"/>
      <c r="E102" s="364"/>
      <c r="F102" s="381"/>
      <c r="G102" s="389"/>
      <c r="H102" s="371"/>
      <c r="I102" s="372"/>
      <c r="J102" s="349"/>
    </row>
    <row r="103" spans="1:10" ht="15.6" x14ac:dyDescent="0.3">
      <c r="A103" s="357"/>
      <c r="B103" s="475">
        <v>3491</v>
      </c>
      <c r="C103" s="347" t="s">
        <v>3639</v>
      </c>
      <c r="D103" s="348"/>
      <c r="E103" s="378" t="s">
        <v>232</v>
      </c>
      <c r="F103" s="379">
        <v>800</v>
      </c>
      <c r="G103" s="387">
        <v>12.3</v>
      </c>
      <c r="H103" s="367">
        <v>9840</v>
      </c>
      <c r="I103" s="368"/>
      <c r="J103" s="349"/>
    </row>
    <row r="104" spans="1:10" ht="15.6" x14ac:dyDescent="0.3">
      <c r="A104" s="357"/>
      <c r="B104" s="476"/>
      <c r="C104" s="350" t="s">
        <v>3640</v>
      </c>
      <c r="D104" s="351"/>
      <c r="E104" s="363"/>
      <c r="F104" s="380"/>
      <c r="G104" s="388"/>
      <c r="H104" s="369"/>
      <c r="I104" s="370"/>
      <c r="J104" s="349"/>
    </row>
    <row r="105" spans="1:10" ht="70.2" customHeight="1" x14ac:dyDescent="0.3">
      <c r="A105" s="357"/>
      <c r="B105" s="476"/>
      <c r="C105" s="350" t="s">
        <v>3725</v>
      </c>
      <c r="D105" s="351"/>
      <c r="E105" s="363"/>
      <c r="F105" s="380"/>
      <c r="G105" s="388"/>
      <c r="H105" s="369"/>
      <c r="I105" s="370"/>
      <c r="J105" s="349"/>
    </row>
    <row r="106" spans="1:10" ht="15.6" x14ac:dyDescent="0.3">
      <c r="A106" s="357"/>
      <c r="B106" s="475">
        <v>3492</v>
      </c>
      <c r="C106" s="347" t="s">
        <v>3641</v>
      </c>
      <c r="D106" s="348"/>
      <c r="E106" s="378" t="s">
        <v>232</v>
      </c>
      <c r="F106" s="379">
        <v>500</v>
      </c>
      <c r="G106" s="387">
        <v>24.4</v>
      </c>
      <c r="H106" s="367">
        <v>12200</v>
      </c>
      <c r="I106" s="368"/>
      <c r="J106" s="349"/>
    </row>
    <row r="107" spans="1:10" ht="15.6" x14ac:dyDescent="0.3">
      <c r="A107" s="357"/>
      <c r="B107" s="476"/>
      <c r="C107" s="350" t="s">
        <v>3642</v>
      </c>
      <c r="D107" s="351"/>
      <c r="E107" s="363"/>
      <c r="F107" s="380"/>
      <c r="G107" s="388"/>
      <c r="H107" s="369"/>
      <c r="I107" s="370"/>
      <c r="J107" s="349"/>
    </row>
    <row r="108" spans="1:10" ht="67.2" customHeight="1" x14ac:dyDescent="0.3">
      <c r="A108" s="357"/>
      <c r="B108" s="476"/>
      <c r="C108" s="352" t="s">
        <v>3726</v>
      </c>
      <c r="D108" s="353"/>
      <c r="E108" s="364"/>
      <c r="F108" s="381"/>
      <c r="G108" s="389"/>
      <c r="H108" s="371"/>
      <c r="I108" s="372"/>
      <c r="J108" s="349"/>
    </row>
    <row r="109" spans="1:10" ht="15.6" x14ac:dyDescent="0.3">
      <c r="A109" s="357"/>
      <c r="B109" s="475">
        <v>3493</v>
      </c>
      <c r="C109" s="347" t="s">
        <v>3643</v>
      </c>
      <c r="D109" s="348"/>
      <c r="E109" s="378" t="s">
        <v>529</v>
      </c>
      <c r="F109" s="379">
        <v>400</v>
      </c>
      <c r="G109" s="387">
        <v>3.98</v>
      </c>
      <c r="H109" s="367">
        <v>1592</v>
      </c>
      <c r="I109" s="368"/>
      <c r="J109" s="349"/>
    </row>
    <row r="110" spans="1:10" ht="15.6" x14ac:dyDescent="0.3">
      <c r="A110" s="357"/>
      <c r="B110" s="476"/>
      <c r="C110" s="350" t="s">
        <v>3644</v>
      </c>
      <c r="D110" s="351"/>
      <c r="E110" s="363"/>
      <c r="F110" s="380"/>
      <c r="G110" s="388"/>
      <c r="H110" s="369"/>
      <c r="I110" s="370"/>
      <c r="J110" s="349"/>
    </row>
    <row r="111" spans="1:10" ht="15.6" x14ac:dyDescent="0.3">
      <c r="A111" s="357"/>
      <c r="B111" s="476"/>
      <c r="C111" s="350" t="s">
        <v>3645</v>
      </c>
      <c r="D111" s="351"/>
      <c r="E111" s="363"/>
      <c r="F111" s="380"/>
      <c r="G111" s="388"/>
      <c r="H111" s="369"/>
      <c r="I111" s="370"/>
      <c r="J111" s="349"/>
    </row>
    <row r="112" spans="1:10" ht="15.6" x14ac:dyDescent="0.3">
      <c r="A112" s="357"/>
      <c r="B112" s="476"/>
      <c r="C112" s="350" t="s">
        <v>3646</v>
      </c>
      <c r="D112" s="351"/>
      <c r="E112" s="363"/>
      <c r="F112" s="380"/>
      <c r="G112" s="388"/>
      <c r="H112" s="369"/>
      <c r="I112" s="370"/>
      <c r="J112" s="349"/>
    </row>
    <row r="113" spans="1:10" ht="30.6" customHeight="1" x14ac:dyDescent="0.3">
      <c r="A113" s="357"/>
      <c r="B113" s="477"/>
      <c r="C113" s="352" t="s">
        <v>3727</v>
      </c>
      <c r="D113" s="353"/>
      <c r="E113" s="364"/>
      <c r="F113" s="381"/>
      <c r="G113" s="389"/>
      <c r="H113" s="371"/>
      <c r="I113" s="372"/>
      <c r="J113" s="349"/>
    </row>
    <row r="114" spans="1:10" ht="15.6" x14ac:dyDescent="0.3">
      <c r="A114" s="357"/>
      <c r="B114" s="475">
        <v>3494</v>
      </c>
      <c r="C114" s="347" t="s">
        <v>3647</v>
      </c>
      <c r="D114" s="348"/>
      <c r="E114" s="378" t="s">
        <v>232</v>
      </c>
      <c r="F114" s="379">
        <v>300</v>
      </c>
      <c r="G114" s="387">
        <v>3</v>
      </c>
      <c r="H114" s="367">
        <v>900</v>
      </c>
      <c r="I114" s="368"/>
      <c r="J114" s="349"/>
    </row>
    <row r="115" spans="1:10" ht="15.6" x14ac:dyDescent="0.3">
      <c r="A115" s="357"/>
      <c r="B115" s="476"/>
      <c r="C115" s="350" t="s">
        <v>3648</v>
      </c>
      <c r="D115" s="351"/>
      <c r="E115" s="363"/>
      <c r="F115" s="380"/>
      <c r="G115" s="388"/>
      <c r="H115" s="369"/>
      <c r="I115" s="370"/>
      <c r="J115" s="349"/>
    </row>
    <row r="116" spans="1:10" ht="15.6" x14ac:dyDescent="0.3">
      <c r="A116" s="357"/>
      <c r="B116" s="477"/>
      <c r="C116" s="352" t="s">
        <v>3649</v>
      </c>
      <c r="D116" s="353"/>
      <c r="E116" s="364"/>
      <c r="F116" s="381"/>
      <c r="G116" s="389"/>
      <c r="H116" s="371"/>
      <c r="I116" s="372"/>
      <c r="J116" s="349"/>
    </row>
    <row r="117" spans="1:10" ht="15.6" x14ac:dyDescent="0.3">
      <c r="A117" s="357"/>
      <c r="B117" s="475">
        <v>3495</v>
      </c>
      <c r="C117" s="347" t="s">
        <v>3650</v>
      </c>
      <c r="D117" s="348"/>
      <c r="E117" s="378" t="s">
        <v>232</v>
      </c>
      <c r="F117" s="379">
        <v>150</v>
      </c>
      <c r="G117" s="387">
        <v>19.5</v>
      </c>
      <c r="H117" s="367">
        <v>2925</v>
      </c>
      <c r="I117" s="368"/>
      <c r="J117" s="349"/>
    </row>
    <row r="118" spans="1:10" ht="15.6" x14ac:dyDescent="0.3">
      <c r="A118" s="357"/>
      <c r="B118" s="477"/>
      <c r="C118" s="352" t="s">
        <v>3728</v>
      </c>
      <c r="D118" s="353"/>
      <c r="E118" s="364"/>
      <c r="F118" s="381"/>
      <c r="G118" s="389"/>
      <c r="H118" s="371"/>
      <c r="I118" s="372"/>
      <c r="J118" s="349"/>
    </row>
    <row r="119" spans="1:10" ht="15.6" x14ac:dyDescent="0.3">
      <c r="A119" s="357"/>
      <c r="B119" s="475">
        <v>3496</v>
      </c>
      <c r="C119" s="347" t="s">
        <v>3651</v>
      </c>
      <c r="D119" s="348"/>
      <c r="E119" s="378" t="s">
        <v>3653</v>
      </c>
      <c r="F119" s="379">
        <v>80</v>
      </c>
      <c r="G119" s="387">
        <v>1.6</v>
      </c>
      <c r="H119" s="367">
        <v>128</v>
      </c>
      <c r="I119" s="368"/>
      <c r="J119" s="349"/>
    </row>
    <row r="120" spans="1:10" ht="15.6" x14ac:dyDescent="0.3">
      <c r="A120" s="357"/>
      <c r="B120" s="477"/>
      <c r="C120" s="352" t="s">
        <v>3652</v>
      </c>
      <c r="D120" s="353"/>
      <c r="E120" s="364"/>
      <c r="F120" s="381"/>
      <c r="G120" s="389"/>
      <c r="H120" s="371"/>
      <c r="I120" s="372"/>
      <c r="J120" s="349"/>
    </row>
    <row r="121" spans="1:10" ht="90.6" customHeight="1" x14ac:dyDescent="0.3">
      <c r="A121" s="354"/>
      <c r="B121" s="478">
        <v>3497</v>
      </c>
      <c r="C121" s="355" t="s">
        <v>3729</v>
      </c>
      <c r="D121" s="356"/>
      <c r="E121" s="382" t="s">
        <v>232</v>
      </c>
      <c r="F121" s="383">
        <v>200</v>
      </c>
      <c r="G121" s="390">
        <v>2.9</v>
      </c>
      <c r="H121" s="373">
        <v>580</v>
      </c>
      <c r="I121" s="374"/>
      <c r="J121" s="354"/>
    </row>
    <row r="122" spans="1:10" ht="15.6" x14ac:dyDescent="0.3">
      <c r="A122" s="357"/>
      <c r="B122" s="475">
        <v>3498</v>
      </c>
      <c r="C122" s="347" t="s">
        <v>3655</v>
      </c>
      <c r="D122" s="348"/>
      <c r="E122" s="378" t="s">
        <v>232</v>
      </c>
      <c r="F122" s="379">
        <v>50</v>
      </c>
      <c r="G122" s="387">
        <v>2.7</v>
      </c>
      <c r="H122" s="367">
        <v>135</v>
      </c>
      <c r="I122" s="368"/>
      <c r="J122" s="349"/>
    </row>
    <row r="123" spans="1:10" ht="15.6" x14ac:dyDescent="0.3">
      <c r="A123" s="357"/>
      <c r="B123" s="477"/>
      <c r="C123" s="352" t="s">
        <v>3656</v>
      </c>
      <c r="D123" s="353"/>
      <c r="E123" s="364"/>
      <c r="F123" s="381"/>
      <c r="G123" s="389"/>
      <c r="H123" s="371"/>
      <c r="I123" s="372"/>
      <c r="J123" s="349"/>
    </row>
    <row r="124" spans="1:10" ht="15.6" x14ac:dyDescent="0.3">
      <c r="A124" s="357"/>
      <c r="B124" s="475">
        <v>3499</v>
      </c>
      <c r="C124" s="347" t="s">
        <v>3657</v>
      </c>
      <c r="D124" s="348"/>
      <c r="E124" s="378" t="s">
        <v>232</v>
      </c>
      <c r="F124" s="379">
        <v>50</v>
      </c>
      <c r="G124" s="387">
        <v>13.9</v>
      </c>
      <c r="H124" s="367">
        <v>695</v>
      </c>
      <c r="I124" s="368"/>
      <c r="J124" s="349"/>
    </row>
    <row r="125" spans="1:10" ht="15.6" x14ac:dyDescent="0.3">
      <c r="A125" s="357"/>
      <c r="B125" s="477"/>
      <c r="C125" s="352" t="s">
        <v>3654</v>
      </c>
      <c r="D125" s="353"/>
      <c r="E125" s="364"/>
      <c r="F125" s="381"/>
      <c r="G125" s="389"/>
      <c r="H125" s="371"/>
      <c r="I125" s="372"/>
      <c r="J125" s="349"/>
    </row>
    <row r="126" spans="1:10" ht="15.6" x14ac:dyDescent="0.3">
      <c r="A126" s="357"/>
      <c r="B126" s="475">
        <v>3500</v>
      </c>
      <c r="C126" s="347" t="s">
        <v>3658</v>
      </c>
      <c r="D126" s="348"/>
      <c r="E126" s="378" t="s">
        <v>232</v>
      </c>
      <c r="F126" s="379">
        <v>50</v>
      </c>
      <c r="G126" s="387">
        <v>16.88</v>
      </c>
      <c r="H126" s="367">
        <v>844</v>
      </c>
      <c r="I126" s="368"/>
      <c r="J126" s="349"/>
    </row>
    <row r="127" spans="1:10" ht="15.6" x14ac:dyDescent="0.3">
      <c r="A127" s="357"/>
      <c r="B127" s="477"/>
      <c r="C127" s="352" t="s">
        <v>3730</v>
      </c>
      <c r="D127" s="353"/>
      <c r="E127" s="364"/>
      <c r="F127" s="381"/>
      <c r="G127" s="389"/>
      <c r="H127" s="371"/>
      <c r="I127" s="372"/>
      <c r="J127" s="349"/>
    </row>
    <row r="128" spans="1:10" ht="15.6" x14ac:dyDescent="0.3">
      <c r="A128" s="357"/>
      <c r="B128" s="475">
        <v>3501</v>
      </c>
      <c r="C128" s="347" t="s">
        <v>3659</v>
      </c>
      <c r="D128" s="348"/>
      <c r="E128" s="378" t="s">
        <v>3661</v>
      </c>
      <c r="F128" s="379">
        <v>500</v>
      </c>
      <c r="G128" s="387">
        <v>26.92</v>
      </c>
      <c r="H128" s="367">
        <v>13460</v>
      </c>
      <c r="I128" s="368"/>
      <c r="J128" s="349"/>
    </row>
    <row r="129" spans="1:10" ht="15.6" x14ac:dyDescent="0.3">
      <c r="A129" s="357"/>
      <c r="B129" s="477"/>
      <c r="C129" s="352" t="s">
        <v>3660</v>
      </c>
      <c r="D129" s="353"/>
      <c r="E129" s="364"/>
      <c r="F129" s="381"/>
      <c r="G129" s="389"/>
      <c r="H129" s="371"/>
      <c r="I129" s="372"/>
      <c r="J129" s="349"/>
    </row>
    <row r="130" spans="1:10" ht="15.6" x14ac:dyDescent="0.3">
      <c r="A130" s="357"/>
      <c r="B130" s="475">
        <v>3502</v>
      </c>
      <c r="C130" s="347" t="s">
        <v>3662</v>
      </c>
      <c r="D130" s="348"/>
      <c r="E130" s="378" t="s">
        <v>3661</v>
      </c>
      <c r="F130" s="379">
        <v>800</v>
      </c>
      <c r="G130" s="387">
        <v>29.55</v>
      </c>
      <c r="H130" s="367">
        <v>23640</v>
      </c>
      <c r="I130" s="368"/>
      <c r="J130" s="349"/>
    </row>
    <row r="131" spans="1:10" ht="15.6" x14ac:dyDescent="0.3">
      <c r="A131" s="357"/>
      <c r="B131" s="476"/>
      <c r="C131" s="350" t="s">
        <v>3663</v>
      </c>
      <c r="D131" s="351"/>
      <c r="E131" s="363"/>
      <c r="F131" s="380"/>
      <c r="G131" s="388"/>
      <c r="H131" s="369"/>
      <c r="I131" s="370"/>
      <c r="J131" s="349"/>
    </row>
    <row r="132" spans="1:10" ht="15.6" x14ac:dyDescent="0.3">
      <c r="A132" s="357"/>
      <c r="B132" s="476"/>
      <c r="C132" s="350" t="s">
        <v>3664</v>
      </c>
      <c r="D132" s="351"/>
      <c r="E132" s="363"/>
      <c r="F132" s="380"/>
      <c r="G132" s="388"/>
      <c r="H132" s="369"/>
      <c r="I132" s="370"/>
      <c r="J132" s="349"/>
    </row>
    <row r="133" spans="1:10" ht="15.6" x14ac:dyDescent="0.3">
      <c r="A133" s="357"/>
      <c r="B133" s="476"/>
      <c r="C133" s="350" t="s">
        <v>3665</v>
      </c>
      <c r="D133" s="351"/>
      <c r="E133" s="363"/>
      <c r="F133" s="380"/>
      <c r="G133" s="388"/>
      <c r="H133" s="369"/>
      <c r="I133" s="370"/>
      <c r="J133" s="349"/>
    </row>
    <row r="134" spans="1:10" ht="63.6" customHeight="1" x14ac:dyDescent="0.3">
      <c r="A134" s="357"/>
      <c r="B134" s="476"/>
      <c r="C134" s="350" t="s">
        <v>3731</v>
      </c>
      <c r="D134" s="351"/>
      <c r="E134" s="363"/>
      <c r="F134" s="380"/>
      <c r="G134" s="388"/>
      <c r="H134" s="369"/>
      <c r="I134" s="370"/>
      <c r="J134" s="349"/>
    </row>
    <row r="135" spans="1:10" ht="15.6" x14ac:dyDescent="0.3">
      <c r="A135" s="357"/>
      <c r="B135" s="475">
        <v>3503</v>
      </c>
      <c r="C135" s="347" t="s">
        <v>3666</v>
      </c>
      <c r="D135" s="348"/>
      <c r="E135" s="378" t="s">
        <v>232</v>
      </c>
      <c r="F135" s="379">
        <v>600</v>
      </c>
      <c r="G135" s="387">
        <v>24.33</v>
      </c>
      <c r="H135" s="367">
        <v>14598</v>
      </c>
      <c r="I135" s="368"/>
      <c r="J135" s="349"/>
    </row>
    <row r="136" spans="1:10" ht="216.6" customHeight="1" x14ac:dyDescent="0.3">
      <c r="A136" s="357"/>
      <c r="B136" s="476"/>
      <c r="C136" s="350" t="s">
        <v>3732</v>
      </c>
      <c r="D136" s="351"/>
      <c r="E136" s="363"/>
      <c r="F136" s="380"/>
      <c r="G136" s="388"/>
      <c r="H136" s="369"/>
      <c r="I136" s="370"/>
      <c r="J136" s="349"/>
    </row>
    <row r="137" spans="1:10" ht="15.6" x14ac:dyDescent="0.3">
      <c r="A137" s="357"/>
      <c r="B137" s="475">
        <v>3504</v>
      </c>
      <c r="C137" s="347" t="s">
        <v>3667</v>
      </c>
      <c r="D137" s="348"/>
      <c r="E137" s="378" t="s">
        <v>232</v>
      </c>
      <c r="F137" s="379">
        <v>200</v>
      </c>
      <c r="G137" s="387">
        <v>18.489999999999998</v>
      </c>
      <c r="H137" s="367">
        <v>3698</v>
      </c>
      <c r="I137" s="368"/>
      <c r="J137" s="349"/>
    </row>
    <row r="138" spans="1:10" ht="15.6" x14ac:dyDescent="0.3">
      <c r="A138" s="357"/>
      <c r="B138" s="476"/>
      <c r="C138" s="350" t="s">
        <v>3668</v>
      </c>
      <c r="D138" s="351"/>
      <c r="E138" s="363"/>
      <c r="F138" s="380"/>
      <c r="G138" s="388"/>
      <c r="H138" s="369"/>
      <c r="I138" s="370"/>
      <c r="J138" s="349"/>
    </row>
    <row r="139" spans="1:10" ht="15.6" x14ac:dyDescent="0.3">
      <c r="A139" s="357"/>
      <c r="B139" s="477"/>
      <c r="C139" s="352" t="s">
        <v>3669</v>
      </c>
      <c r="D139" s="353"/>
      <c r="E139" s="364"/>
      <c r="F139" s="381"/>
      <c r="G139" s="389"/>
      <c r="H139" s="371"/>
      <c r="I139" s="372"/>
      <c r="J139" s="349"/>
    </row>
    <row r="140" spans="1:10" ht="15.6" x14ac:dyDescent="0.3">
      <c r="A140" s="357"/>
      <c r="B140" s="475">
        <v>3505</v>
      </c>
      <c r="C140" s="347" t="s">
        <v>3670</v>
      </c>
      <c r="D140" s="348"/>
      <c r="E140" s="378" t="s">
        <v>232</v>
      </c>
      <c r="F140" s="379">
        <v>500</v>
      </c>
      <c r="G140" s="387">
        <v>29.9</v>
      </c>
      <c r="H140" s="367">
        <v>14950</v>
      </c>
      <c r="I140" s="368"/>
      <c r="J140" s="349"/>
    </row>
    <row r="141" spans="1:10" ht="179.4" customHeight="1" x14ac:dyDescent="0.3">
      <c r="A141" s="357"/>
      <c r="B141" s="477"/>
      <c r="C141" s="352" t="s">
        <v>3733</v>
      </c>
      <c r="D141" s="353"/>
      <c r="E141" s="364"/>
      <c r="F141" s="381"/>
      <c r="G141" s="389"/>
      <c r="H141" s="371"/>
      <c r="I141" s="372"/>
      <c r="J141" s="349"/>
    </row>
    <row r="142" spans="1:10" ht="15.6" x14ac:dyDescent="0.3">
      <c r="A142" s="357"/>
      <c r="B142" s="475">
        <v>3506</v>
      </c>
      <c r="C142" s="347" t="s">
        <v>3671</v>
      </c>
      <c r="D142" s="348"/>
      <c r="E142" s="378" t="s">
        <v>232</v>
      </c>
      <c r="F142" s="379">
        <v>600</v>
      </c>
      <c r="G142" s="387">
        <v>3.8</v>
      </c>
      <c r="H142" s="367">
        <v>2280</v>
      </c>
      <c r="I142" s="368"/>
      <c r="J142" s="349"/>
    </row>
    <row r="143" spans="1:10" ht="15.6" x14ac:dyDescent="0.3">
      <c r="A143" s="357"/>
      <c r="B143" s="476"/>
      <c r="C143" s="350" t="s">
        <v>3672</v>
      </c>
      <c r="D143" s="351"/>
      <c r="E143" s="363"/>
      <c r="F143" s="380"/>
      <c r="G143" s="388"/>
      <c r="H143" s="369"/>
      <c r="I143" s="370"/>
      <c r="J143" s="349"/>
    </row>
    <row r="144" spans="1:10" ht="15.6" x14ac:dyDescent="0.3">
      <c r="A144" s="357"/>
      <c r="B144" s="477"/>
      <c r="C144" s="352" t="s">
        <v>3673</v>
      </c>
      <c r="D144" s="353"/>
      <c r="E144" s="364"/>
      <c r="F144" s="381"/>
      <c r="G144" s="389"/>
      <c r="H144" s="371"/>
      <c r="I144" s="372"/>
      <c r="J144" s="349"/>
    </row>
    <row r="145" spans="1:10" ht="15.6" x14ac:dyDescent="0.3">
      <c r="A145" s="357"/>
      <c r="B145" s="475">
        <v>3507</v>
      </c>
      <c r="C145" s="347" t="s">
        <v>3674</v>
      </c>
      <c r="D145" s="348"/>
      <c r="E145" s="378" t="s">
        <v>1533</v>
      </c>
      <c r="F145" s="379">
        <v>20</v>
      </c>
      <c r="G145" s="387">
        <v>4.05</v>
      </c>
      <c r="H145" s="367">
        <v>81000</v>
      </c>
      <c r="I145" s="368"/>
      <c r="J145" s="349"/>
    </row>
    <row r="146" spans="1:10" ht="52.2" customHeight="1" x14ac:dyDescent="0.3">
      <c r="A146" s="357"/>
      <c r="B146" s="477"/>
      <c r="C146" s="352" t="s">
        <v>3734</v>
      </c>
      <c r="D146" s="353"/>
      <c r="E146" s="364"/>
      <c r="F146" s="381"/>
      <c r="G146" s="389"/>
      <c r="H146" s="371"/>
      <c r="I146" s="372"/>
      <c r="J146" s="349"/>
    </row>
    <row r="147" spans="1:10" ht="15.6" x14ac:dyDescent="0.3">
      <c r="A147" s="357"/>
      <c r="B147" s="475">
        <v>3508</v>
      </c>
      <c r="C147" s="347" t="s">
        <v>3675</v>
      </c>
      <c r="D147" s="348"/>
      <c r="E147" s="378" t="s">
        <v>86</v>
      </c>
      <c r="F147" s="379">
        <v>1</v>
      </c>
      <c r="G147" s="387">
        <v>6.7</v>
      </c>
      <c r="H147" s="367">
        <v>6700</v>
      </c>
      <c r="I147" s="368"/>
      <c r="J147" s="349"/>
    </row>
    <row r="148" spans="1:10" ht="15.6" x14ac:dyDescent="0.3">
      <c r="A148" s="357"/>
      <c r="B148" s="476"/>
      <c r="C148" s="350" t="s">
        <v>3676</v>
      </c>
      <c r="D148" s="351"/>
      <c r="E148" s="363"/>
      <c r="F148" s="380"/>
      <c r="G148" s="388"/>
      <c r="H148" s="369"/>
      <c r="I148" s="370"/>
      <c r="J148" s="349"/>
    </row>
    <row r="149" spans="1:10" ht="15.6" x14ac:dyDescent="0.3">
      <c r="A149" s="357"/>
      <c r="B149" s="477"/>
      <c r="C149" s="352" t="s">
        <v>3677</v>
      </c>
      <c r="D149" s="353"/>
      <c r="E149" s="364"/>
      <c r="F149" s="381"/>
      <c r="G149" s="389"/>
      <c r="H149" s="371"/>
      <c r="I149" s="372"/>
      <c r="J149" s="349"/>
    </row>
    <row r="150" spans="1:10" ht="15.6" x14ac:dyDescent="0.3">
      <c r="A150" s="357"/>
      <c r="B150" s="475">
        <v>3509</v>
      </c>
      <c r="C150" s="347" t="s">
        <v>3678</v>
      </c>
      <c r="D150" s="348"/>
      <c r="E150" s="378" t="s">
        <v>86</v>
      </c>
      <c r="F150" s="379">
        <v>500</v>
      </c>
      <c r="G150" s="387">
        <v>49</v>
      </c>
      <c r="H150" s="367">
        <v>24500</v>
      </c>
      <c r="I150" s="368"/>
      <c r="J150" s="349"/>
    </row>
    <row r="151" spans="1:10" ht="79.8" customHeight="1" x14ac:dyDescent="0.3">
      <c r="A151" s="357"/>
      <c r="B151" s="476"/>
      <c r="C151" s="350" t="s">
        <v>3735</v>
      </c>
      <c r="D151" s="351"/>
      <c r="E151" s="363"/>
      <c r="F151" s="380"/>
      <c r="G151" s="388"/>
      <c r="H151" s="369"/>
      <c r="I151" s="370"/>
      <c r="J151" s="349"/>
    </row>
    <row r="152" spans="1:10" ht="132.6" customHeight="1" x14ac:dyDescent="0.3">
      <c r="A152" s="377"/>
      <c r="B152" s="479">
        <v>3510</v>
      </c>
      <c r="C152" s="347" t="s">
        <v>3736</v>
      </c>
      <c r="D152" s="348"/>
      <c r="E152" s="385" t="s">
        <v>86</v>
      </c>
      <c r="F152" s="386">
        <v>500</v>
      </c>
      <c r="G152" s="391">
        <v>39.979999999999997</v>
      </c>
      <c r="H152" s="367">
        <v>19990</v>
      </c>
      <c r="I152" s="368"/>
      <c r="J152" s="354"/>
    </row>
    <row r="153" spans="1:10" ht="15.6" x14ac:dyDescent="0.3">
      <c r="A153" s="357"/>
      <c r="B153" s="475">
        <v>3511</v>
      </c>
      <c r="C153" s="347" t="s">
        <v>3679</v>
      </c>
      <c r="D153" s="348"/>
      <c r="E153" s="378" t="s">
        <v>86</v>
      </c>
      <c r="F153" s="379">
        <v>1500</v>
      </c>
      <c r="G153" s="387">
        <v>3.06</v>
      </c>
      <c r="H153" s="367">
        <v>4590</v>
      </c>
      <c r="I153" s="368"/>
      <c r="J153" s="349"/>
    </row>
    <row r="154" spans="1:10" ht="56.4" customHeight="1" x14ac:dyDescent="0.3">
      <c r="A154" s="357"/>
      <c r="B154" s="476"/>
      <c r="C154" s="350" t="s">
        <v>3737</v>
      </c>
      <c r="D154" s="351"/>
      <c r="E154" s="363"/>
      <c r="F154" s="380"/>
      <c r="G154" s="388"/>
      <c r="H154" s="369"/>
      <c r="I154" s="370"/>
      <c r="J154" s="349"/>
    </row>
    <row r="155" spans="1:10" ht="36" customHeight="1" x14ac:dyDescent="0.3">
      <c r="A155" s="357"/>
      <c r="B155" s="475">
        <v>3512</v>
      </c>
      <c r="C155" s="347" t="s">
        <v>3680</v>
      </c>
      <c r="D155" s="348"/>
      <c r="E155" s="378" t="s">
        <v>86</v>
      </c>
      <c r="F155" s="379">
        <v>100</v>
      </c>
      <c r="G155" s="387">
        <v>2.89</v>
      </c>
      <c r="H155" s="367">
        <v>289</v>
      </c>
      <c r="I155" s="368"/>
      <c r="J155" s="349"/>
    </row>
    <row r="156" spans="1:10" ht="44.4" customHeight="1" x14ac:dyDescent="0.3">
      <c r="A156" s="357"/>
      <c r="B156" s="477"/>
      <c r="C156" s="352" t="s">
        <v>3743</v>
      </c>
      <c r="D156" s="353"/>
      <c r="E156" s="364"/>
      <c r="F156" s="381"/>
      <c r="G156" s="389"/>
      <c r="H156" s="371"/>
      <c r="I156" s="372"/>
      <c r="J156" s="349"/>
    </row>
    <row r="157" spans="1:10" ht="15.6" x14ac:dyDescent="0.3">
      <c r="A157" s="357"/>
      <c r="B157" s="475">
        <v>3513</v>
      </c>
      <c r="C157" s="347" t="s">
        <v>3681</v>
      </c>
      <c r="D157" s="348"/>
      <c r="E157" s="378" t="s">
        <v>86</v>
      </c>
      <c r="F157" s="379">
        <v>200</v>
      </c>
      <c r="G157" s="387">
        <v>7.9</v>
      </c>
      <c r="H157" s="367">
        <v>1580</v>
      </c>
      <c r="I157" s="368"/>
      <c r="J157" s="349"/>
    </row>
    <row r="158" spans="1:10" ht="15.6" x14ac:dyDescent="0.3">
      <c r="A158" s="357"/>
      <c r="B158" s="476"/>
      <c r="C158" s="350" t="s">
        <v>3682</v>
      </c>
      <c r="D158" s="351"/>
      <c r="E158" s="363"/>
      <c r="F158" s="380"/>
      <c r="G158" s="388"/>
      <c r="H158" s="369"/>
      <c r="I158" s="370"/>
      <c r="J158" s="349"/>
    </row>
    <row r="159" spans="1:10" ht="15.6" x14ac:dyDescent="0.3">
      <c r="A159" s="357"/>
      <c r="B159" s="476"/>
      <c r="C159" s="350" t="s">
        <v>3683</v>
      </c>
      <c r="D159" s="351"/>
      <c r="E159" s="363"/>
      <c r="F159" s="380"/>
      <c r="G159" s="388"/>
      <c r="H159" s="369"/>
      <c r="I159" s="370"/>
      <c r="J159" s="349"/>
    </row>
    <row r="160" spans="1:10" ht="15.6" x14ac:dyDescent="0.3">
      <c r="A160" s="357"/>
      <c r="B160" s="477"/>
      <c r="C160" s="352" t="s">
        <v>3684</v>
      </c>
      <c r="D160" s="353"/>
      <c r="E160" s="364"/>
      <c r="F160" s="381"/>
      <c r="G160" s="389"/>
      <c r="H160" s="371"/>
      <c r="I160" s="372"/>
      <c r="J160" s="349"/>
    </row>
    <row r="161" spans="1:10" ht="15.6" x14ac:dyDescent="0.3">
      <c r="A161" s="357"/>
      <c r="B161" s="475">
        <v>3514</v>
      </c>
      <c r="C161" s="347" t="s">
        <v>3685</v>
      </c>
      <c r="D161" s="348"/>
      <c r="E161" s="378" t="s">
        <v>3688</v>
      </c>
      <c r="F161" s="379">
        <v>80</v>
      </c>
      <c r="G161" s="387">
        <v>6.12</v>
      </c>
      <c r="H161" s="367">
        <v>489.6</v>
      </c>
      <c r="I161" s="368"/>
      <c r="J161" s="349"/>
    </row>
    <row r="162" spans="1:10" ht="15.6" x14ac:dyDescent="0.3">
      <c r="A162" s="357"/>
      <c r="B162" s="476"/>
      <c r="C162" s="350" t="s">
        <v>3686</v>
      </c>
      <c r="D162" s="351"/>
      <c r="E162" s="363"/>
      <c r="F162" s="380"/>
      <c r="G162" s="388"/>
      <c r="H162" s="369"/>
      <c r="I162" s="370"/>
      <c r="J162" s="349"/>
    </row>
    <row r="163" spans="1:10" ht="18" customHeight="1" x14ac:dyDescent="0.3">
      <c r="A163" s="357"/>
      <c r="B163" s="476"/>
      <c r="C163" s="350" t="s">
        <v>3687</v>
      </c>
      <c r="D163" s="351"/>
      <c r="E163" s="363"/>
      <c r="F163" s="380"/>
      <c r="G163" s="388"/>
      <c r="H163" s="369"/>
      <c r="I163" s="370"/>
      <c r="J163" s="349"/>
    </row>
    <row r="164" spans="1:10" ht="68.400000000000006" customHeight="1" x14ac:dyDescent="0.3">
      <c r="A164" s="357"/>
      <c r="B164" s="477"/>
      <c r="C164" s="352" t="s">
        <v>3738</v>
      </c>
      <c r="D164" s="353"/>
      <c r="E164" s="364"/>
      <c r="F164" s="381"/>
      <c r="G164" s="389"/>
      <c r="H164" s="371"/>
      <c r="I164" s="372"/>
      <c r="J164" s="349"/>
    </row>
    <row r="165" spans="1:10" ht="65.400000000000006" customHeight="1" x14ac:dyDescent="0.3">
      <c r="A165" s="357"/>
      <c r="B165" s="475">
        <v>3515</v>
      </c>
      <c r="C165" s="347" t="s">
        <v>3689</v>
      </c>
      <c r="D165" s="348"/>
      <c r="E165" s="378" t="s">
        <v>281</v>
      </c>
      <c r="F165" s="379">
        <v>200</v>
      </c>
      <c r="G165" s="387">
        <v>4.3</v>
      </c>
      <c r="H165" s="367">
        <v>860</v>
      </c>
      <c r="I165" s="368"/>
      <c r="J165" s="349"/>
    </row>
    <row r="166" spans="1:10" ht="15.6" x14ac:dyDescent="0.3">
      <c r="A166" s="357"/>
      <c r="B166" s="477"/>
      <c r="C166" s="352" t="s">
        <v>3690</v>
      </c>
      <c r="D166" s="353"/>
      <c r="E166" s="364"/>
      <c r="F166" s="381"/>
      <c r="G166" s="389"/>
      <c r="H166" s="371"/>
      <c r="I166" s="372"/>
      <c r="J166" s="349"/>
    </row>
    <row r="167" spans="1:10" ht="15.6" x14ac:dyDescent="0.3">
      <c r="A167" s="357"/>
      <c r="B167" s="475">
        <v>3516</v>
      </c>
      <c r="C167" s="347" t="s">
        <v>3691</v>
      </c>
      <c r="D167" s="348"/>
      <c r="E167" s="378" t="s">
        <v>281</v>
      </c>
      <c r="F167" s="379">
        <v>100</v>
      </c>
      <c r="G167" s="387">
        <v>3.8</v>
      </c>
      <c r="H167" s="367">
        <v>380</v>
      </c>
      <c r="I167" s="368"/>
      <c r="J167" s="349"/>
    </row>
    <row r="168" spans="1:10" ht="15.6" x14ac:dyDescent="0.3">
      <c r="A168" s="357"/>
      <c r="B168" s="476"/>
      <c r="C168" s="350" t="s">
        <v>3692</v>
      </c>
      <c r="D168" s="351"/>
      <c r="E168" s="363"/>
      <c r="F168" s="380"/>
      <c r="G168" s="388"/>
      <c r="H168" s="369"/>
      <c r="I168" s="370"/>
      <c r="J168" s="349"/>
    </row>
    <row r="169" spans="1:10" ht="15.6" x14ac:dyDescent="0.3">
      <c r="A169" s="357"/>
      <c r="B169" s="477"/>
      <c r="C169" s="352" t="s">
        <v>3739</v>
      </c>
      <c r="D169" s="353"/>
      <c r="E169" s="364"/>
      <c r="F169" s="381"/>
      <c r="G169" s="389"/>
      <c r="H169" s="371"/>
      <c r="I169" s="372"/>
      <c r="J169" s="349"/>
    </row>
    <row r="170" spans="1:10" ht="15.6" x14ac:dyDescent="0.3">
      <c r="A170" s="357"/>
      <c r="B170" s="475">
        <v>3517</v>
      </c>
      <c r="C170" s="347" t="s">
        <v>3693</v>
      </c>
      <c r="D170" s="348"/>
      <c r="E170" s="378" t="s">
        <v>86</v>
      </c>
      <c r="F170" s="379">
        <v>600</v>
      </c>
      <c r="G170" s="387">
        <v>2.8</v>
      </c>
      <c r="H170" s="367">
        <v>1680</v>
      </c>
      <c r="I170" s="368"/>
      <c r="J170" s="349"/>
    </row>
    <row r="171" spans="1:10" ht="15.6" x14ac:dyDescent="0.3">
      <c r="A171" s="357"/>
      <c r="B171" s="476"/>
      <c r="C171" s="350" t="s">
        <v>3694</v>
      </c>
      <c r="D171" s="351"/>
      <c r="E171" s="363"/>
      <c r="F171" s="380"/>
      <c r="G171" s="388"/>
      <c r="H171" s="369"/>
      <c r="I171" s="370"/>
      <c r="J171" s="349"/>
    </row>
    <row r="172" spans="1:10" ht="15.6" x14ac:dyDescent="0.3">
      <c r="A172" s="357"/>
      <c r="B172" s="477"/>
      <c r="C172" s="352" t="s">
        <v>3695</v>
      </c>
      <c r="D172" s="353"/>
      <c r="E172" s="364"/>
      <c r="F172" s="381"/>
      <c r="G172" s="389"/>
      <c r="H172" s="371"/>
      <c r="I172" s="372"/>
      <c r="J172" s="349"/>
    </row>
    <row r="173" spans="1:10" ht="15.6" x14ac:dyDescent="0.3">
      <c r="A173" s="357"/>
      <c r="B173" s="475">
        <v>3518</v>
      </c>
      <c r="C173" s="347" t="s">
        <v>3696</v>
      </c>
      <c r="D173" s="348"/>
      <c r="E173" s="378" t="s">
        <v>1422</v>
      </c>
      <c r="F173" s="379">
        <v>400</v>
      </c>
      <c r="G173" s="387">
        <v>26.08</v>
      </c>
      <c r="H173" s="367">
        <v>10432</v>
      </c>
      <c r="I173" s="368"/>
      <c r="J173" s="349"/>
    </row>
    <row r="174" spans="1:10" ht="15.6" x14ac:dyDescent="0.3">
      <c r="A174" s="357"/>
      <c r="B174" s="477"/>
      <c r="C174" s="352" t="s">
        <v>3697</v>
      </c>
      <c r="D174" s="353"/>
      <c r="E174" s="364"/>
      <c r="F174" s="381"/>
      <c r="G174" s="389"/>
      <c r="H174" s="371"/>
      <c r="I174" s="372"/>
      <c r="J174" s="349"/>
    </row>
    <row r="175" spans="1:10" ht="15.6" x14ac:dyDescent="0.3">
      <c r="A175" s="357"/>
      <c r="B175" s="475">
        <v>3519</v>
      </c>
      <c r="C175" s="347" t="s">
        <v>3698</v>
      </c>
      <c r="D175" s="348"/>
      <c r="E175" s="378" t="s">
        <v>1533</v>
      </c>
      <c r="F175" s="379">
        <v>300</v>
      </c>
      <c r="G175" s="387">
        <v>7</v>
      </c>
      <c r="H175" s="367">
        <v>2100</v>
      </c>
      <c r="I175" s="368"/>
      <c r="J175" s="349"/>
    </row>
    <row r="176" spans="1:10" ht="15.6" x14ac:dyDescent="0.3">
      <c r="A176" s="357"/>
      <c r="B176" s="477"/>
      <c r="C176" s="352" t="s">
        <v>3699</v>
      </c>
      <c r="D176" s="353"/>
      <c r="E176" s="364"/>
      <c r="F176" s="381"/>
      <c r="G176" s="389"/>
      <c r="H176" s="371"/>
      <c r="I176" s="372"/>
      <c r="J176" s="349"/>
    </row>
    <row r="177" spans="1:10" ht="15.6" x14ac:dyDescent="0.3">
      <c r="A177" s="357"/>
      <c r="B177" s="475">
        <v>3520</v>
      </c>
      <c r="C177" s="347" t="s">
        <v>3700</v>
      </c>
      <c r="D177" s="348"/>
      <c r="E177" s="378" t="s">
        <v>232</v>
      </c>
      <c r="F177" s="379">
        <v>150</v>
      </c>
      <c r="G177" s="387">
        <v>1.4</v>
      </c>
      <c r="H177" s="367">
        <v>210</v>
      </c>
      <c r="I177" s="368"/>
      <c r="J177" s="349"/>
    </row>
    <row r="178" spans="1:10" ht="15.6" x14ac:dyDescent="0.3">
      <c r="A178" s="357"/>
      <c r="B178" s="477"/>
      <c r="C178" s="352" t="s">
        <v>3701</v>
      </c>
      <c r="D178" s="353"/>
      <c r="E178" s="364"/>
      <c r="F178" s="381"/>
      <c r="G178" s="389"/>
      <c r="H178" s="371"/>
      <c r="I178" s="372"/>
      <c r="J178" s="349"/>
    </row>
    <row r="179" spans="1:10" ht="15.6" x14ac:dyDescent="0.3">
      <c r="A179" s="357"/>
      <c r="B179" s="475">
        <v>3521</v>
      </c>
      <c r="C179" s="347" t="s">
        <v>3702</v>
      </c>
      <c r="D179" s="348"/>
      <c r="E179" s="378" t="s">
        <v>232</v>
      </c>
      <c r="F179" s="379">
        <v>800</v>
      </c>
      <c r="G179" s="387">
        <v>31.8</v>
      </c>
      <c r="H179" s="367">
        <v>25440</v>
      </c>
      <c r="I179" s="368"/>
      <c r="J179" s="349"/>
    </row>
    <row r="180" spans="1:10" ht="15.6" x14ac:dyDescent="0.3">
      <c r="A180" s="357"/>
      <c r="B180" s="476"/>
      <c r="C180" s="350" t="s">
        <v>3703</v>
      </c>
      <c r="D180" s="351"/>
      <c r="E180" s="363"/>
      <c r="F180" s="380"/>
      <c r="G180" s="388"/>
      <c r="H180" s="369"/>
      <c r="I180" s="370"/>
      <c r="J180" s="349"/>
    </row>
    <row r="181" spans="1:10" ht="15.6" x14ac:dyDescent="0.3">
      <c r="A181" s="357"/>
      <c r="B181" s="476"/>
      <c r="C181" s="350" t="s">
        <v>3704</v>
      </c>
      <c r="D181" s="351"/>
      <c r="E181" s="363"/>
      <c r="F181" s="380"/>
      <c r="G181" s="388"/>
      <c r="H181" s="369"/>
      <c r="I181" s="370"/>
      <c r="J181" s="349"/>
    </row>
    <row r="182" spans="1:10" ht="15.6" x14ac:dyDescent="0.3">
      <c r="A182" s="357"/>
      <c r="B182" s="476"/>
      <c r="C182" s="350" t="s">
        <v>3705</v>
      </c>
      <c r="D182" s="351"/>
      <c r="E182" s="363"/>
      <c r="F182" s="380"/>
      <c r="G182" s="388"/>
      <c r="H182" s="369"/>
      <c r="I182" s="370"/>
      <c r="J182" s="349"/>
    </row>
    <row r="183" spans="1:10" ht="15.6" x14ac:dyDescent="0.3">
      <c r="A183" s="357"/>
      <c r="B183" s="476"/>
      <c r="C183" s="350" t="s">
        <v>3706</v>
      </c>
      <c r="D183" s="351"/>
      <c r="E183" s="363"/>
      <c r="F183" s="380"/>
      <c r="G183" s="388"/>
      <c r="H183" s="369"/>
      <c r="I183" s="370"/>
      <c r="J183" s="349"/>
    </row>
    <row r="184" spans="1:10" ht="15.6" x14ac:dyDescent="0.3">
      <c r="A184" s="357"/>
      <c r="B184" s="476"/>
      <c r="C184" s="350" t="s">
        <v>3707</v>
      </c>
      <c r="D184" s="351"/>
      <c r="E184" s="363"/>
      <c r="F184" s="380"/>
      <c r="G184" s="388"/>
      <c r="H184" s="369"/>
      <c r="I184" s="370"/>
      <c r="J184" s="349"/>
    </row>
    <row r="185" spans="1:10" ht="15.6" x14ac:dyDescent="0.3">
      <c r="A185" s="357"/>
      <c r="B185" s="476"/>
      <c r="C185" s="350" t="s">
        <v>3708</v>
      </c>
      <c r="D185" s="351"/>
      <c r="E185" s="363"/>
      <c r="F185" s="380"/>
      <c r="G185" s="388"/>
      <c r="H185" s="369"/>
      <c r="I185" s="370"/>
      <c r="J185" s="349"/>
    </row>
    <row r="186" spans="1:10" ht="15.6" x14ac:dyDescent="0.3">
      <c r="A186" s="357"/>
      <c r="B186" s="477"/>
      <c r="C186" s="352" t="s">
        <v>3709</v>
      </c>
      <c r="D186" s="353"/>
      <c r="E186" s="364"/>
      <c r="F186" s="381"/>
      <c r="G186" s="389"/>
      <c r="H186" s="371"/>
      <c r="I186" s="372"/>
      <c r="J186" s="349"/>
    </row>
    <row r="187" spans="1:10" ht="33.6" customHeight="1" x14ac:dyDescent="0.3">
      <c r="A187" s="357"/>
      <c r="B187" s="475">
        <v>3522</v>
      </c>
      <c r="C187" s="347" t="s">
        <v>3740</v>
      </c>
      <c r="D187" s="348"/>
      <c r="E187" s="378" t="s">
        <v>1533</v>
      </c>
      <c r="F187" s="379">
        <v>400</v>
      </c>
      <c r="G187" s="387">
        <v>10.5</v>
      </c>
      <c r="H187" s="367">
        <v>4200</v>
      </c>
      <c r="I187" s="368"/>
      <c r="J187" s="349"/>
    </row>
    <row r="188" spans="1:10" ht="34.799999999999997" customHeight="1" x14ac:dyDescent="0.3">
      <c r="A188" s="357"/>
      <c r="B188" s="476"/>
      <c r="C188" s="350" t="s">
        <v>3741</v>
      </c>
      <c r="D188" s="351"/>
      <c r="E188" s="363"/>
      <c r="F188" s="380"/>
      <c r="G188" s="388"/>
      <c r="H188" s="369"/>
      <c r="I188" s="370"/>
      <c r="J188" s="349"/>
    </row>
    <row r="189" spans="1:10" ht="15.6" x14ac:dyDescent="0.3">
      <c r="A189" s="357"/>
      <c r="B189" s="477"/>
      <c r="C189" s="352" t="s">
        <v>3742</v>
      </c>
      <c r="D189" s="353"/>
      <c r="E189" s="364"/>
      <c r="F189" s="381"/>
      <c r="G189" s="389"/>
      <c r="H189" s="371"/>
      <c r="I189" s="372"/>
      <c r="J189" s="349"/>
    </row>
    <row r="190" spans="1:10" ht="15.6" x14ac:dyDescent="0.3">
      <c r="A190" s="357"/>
      <c r="B190" s="475">
        <v>3523</v>
      </c>
      <c r="C190" s="347" t="s">
        <v>3710</v>
      </c>
      <c r="D190" s="348"/>
      <c r="E190" s="378" t="s">
        <v>3715</v>
      </c>
      <c r="F190" s="379">
        <v>1.6679999999999999</v>
      </c>
      <c r="G190" s="387">
        <v>15</v>
      </c>
      <c r="H190" s="367">
        <v>25020</v>
      </c>
      <c r="I190" s="368"/>
      <c r="J190" s="349"/>
    </row>
    <row r="191" spans="1:10" ht="15.6" x14ac:dyDescent="0.3">
      <c r="A191" s="357"/>
      <c r="B191" s="476"/>
      <c r="C191" s="350" t="s">
        <v>3711</v>
      </c>
      <c r="D191" s="351"/>
      <c r="E191" s="363"/>
      <c r="F191" s="380"/>
      <c r="G191" s="388"/>
      <c r="H191" s="369"/>
      <c r="I191" s="370"/>
      <c r="J191" s="349"/>
    </row>
    <row r="192" spans="1:10" ht="15.6" x14ac:dyDescent="0.3">
      <c r="A192" s="357"/>
      <c r="B192" s="476"/>
      <c r="C192" s="350" t="s">
        <v>3712</v>
      </c>
      <c r="D192" s="351"/>
      <c r="E192" s="363"/>
      <c r="F192" s="380"/>
      <c r="G192" s="388"/>
      <c r="H192" s="369"/>
      <c r="I192" s="370"/>
      <c r="J192" s="349"/>
    </row>
    <row r="193" spans="1:10" ht="15.6" x14ac:dyDescent="0.3">
      <c r="A193" s="357"/>
      <c r="B193" s="476"/>
      <c r="C193" s="350" t="s">
        <v>3713</v>
      </c>
      <c r="D193" s="351"/>
      <c r="E193" s="363"/>
      <c r="F193" s="380"/>
      <c r="G193" s="388"/>
      <c r="H193" s="369"/>
      <c r="I193" s="370"/>
      <c r="J193" s="349"/>
    </row>
    <row r="194" spans="1:10" ht="15.6" x14ac:dyDescent="0.3">
      <c r="A194" s="357"/>
      <c r="B194" s="477"/>
      <c r="C194" s="352" t="s">
        <v>3714</v>
      </c>
      <c r="D194" s="353"/>
      <c r="E194" s="364"/>
      <c r="F194" s="381"/>
      <c r="G194" s="389"/>
      <c r="H194" s="371"/>
      <c r="I194" s="372"/>
      <c r="J194" s="349"/>
    </row>
    <row r="195" spans="1:10" ht="15.6" x14ac:dyDescent="0.3">
      <c r="A195" s="357"/>
      <c r="B195" s="475">
        <v>3524</v>
      </c>
      <c r="C195" s="347" t="s">
        <v>3716</v>
      </c>
      <c r="D195" s="348"/>
      <c r="E195" s="378" t="s">
        <v>86</v>
      </c>
      <c r="F195" s="379">
        <v>50</v>
      </c>
      <c r="G195" s="387">
        <v>2.06</v>
      </c>
      <c r="H195" s="367">
        <v>103</v>
      </c>
      <c r="I195" s="368"/>
      <c r="J195" s="349"/>
    </row>
    <row r="196" spans="1:10" ht="15.6" x14ac:dyDescent="0.3">
      <c r="A196" s="357"/>
      <c r="B196" s="477"/>
      <c r="C196" s="352" t="s">
        <v>3717</v>
      </c>
      <c r="D196" s="353"/>
      <c r="E196" s="364"/>
      <c r="F196" s="381"/>
      <c r="G196" s="389"/>
      <c r="H196" s="371"/>
      <c r="I196" s="372"/>
      <c r="J196" s="349"/>
    </row>
    <row r="197" spans="1:10" ht="15.6" x14ac:dyDescent="0.3">
      <c r="A197" s="357"/>
      <c r="B197" s="475">
        <v>3525</v>
      </c>
      <c r="C197" s="347" t="s">
        <v>3718</v>
      </c>
      <c r="D197" s="348"/>
      <c r="E197" s="378" t="s">
        <v>86</v>
      </c>
      <c r="F197" s="379">
        <v>200</v>
      </c>
      <c r="G197" s="387">
        <v>7.8</v>
      </c>
      <c r="H197" s="367">
        <v>1560</v>
      </c>
      <c r="I197" s="368"/>
      <c r="J197" s="349"/>
    </row>
    <row r="198" spans="1:10" ht="15.6" x14ac:dyDescent="0.3">
      <c r="A198" s="357"/>
      <c r="B198" s="480"/>
      <c r="C198" s="359" t="s">
        <v>3719</v>
      </c>
      <c r="D198" s="360"/>
      <c r="E198" s="365"/>
      <c r="F198" s="384"/>
      <c r="G198" s="392"/>
      <c r="H198" s="375"/>
      <c r="I198" s="376"/>
      <c r="J198" s="349"/>
    </row>
    <row r="199" spans="1:10" ht="15.6" x14ac:dyDescent="0.3">
      <c r="B199" s="393">
        <v>3526</v>
      </c>
      <c r="C199" s="347" t="s">
        <v>2153</v>
      </c>
      <c r="D199" s="348"/>
      <c r="E199" s="394" t="s">
        <v>86</v>
      </c>
      <c r="F199" s="394">
        <v>200</v>
      </c>
      <c r="G199" s="395">
        <v>8.8000000000000007</v>
      </c>
      <c r="H199" s="396">
        <v>1760</v>
      </c>
      <c r="I199" s="396"/>
    </row>
    <row r="200" spans="1:10" ht="15.6" x14ac:dyDescent="0.3">
      <c r="B200" s="393">
        <v>3527</v>
      </c>
      <c r="C200" s="347" t="s">
        <v>3744</v>
      </c>
      <c r="D200" s="348"/>
      <c r="E200" s="394" t="s">
        <v>3715</v>
      </c>
      <c r="F200" s="394">
        <v>1000</v>
      </c>
      <c r="G200" s="395">
        <v>4.5</v>
      </c>
      <c r="H200" s="396">
        <v>4500</v>
      </c>
      <c r="I200" s="396"/>
    </row>
    <row r="201" spans="1:10" ht="15.6" x14ac:dyDescent="0.3">
      <c r="B201" s="393">
        <v>3528</v>
      </c>
      <c r="C201" s="347" t="s">
        <v>3745</v>
      </c>
      <c r="D201" s="348"/>
      <c r="E201" s="394" t="s">
        <v>3715</v>
      </c>
      <c r="F201" s="394">
        <v>500</v>
      </c>
      <c r="G201" s="395">
        <v>6.9</v>
      </c>
      <c r="H201" s="396">
        <v>3450</v>
      </c>
      <c r="I201" s="396"/>
    </row>
    <row r="202" spans="1:10" ht="15.6" x14ac:dyDescent="0.3">
      <c r="B202" s="393">
        <v>3529</v>
      </c>
      <c r="C202" s="358" t="s">
        <v>3746</v>
      </c>
      <c r="D202" s="358"/>
      <c r="E202" s="394" t="s">
        <v>232</v>
      </c>
      <c r="F202" s="394">
        <v>1000</v>
      </c>
      <c r="G202" s="395">
        <v>765</v>
      </c>
      <c r="H202" s="396">
        <v>7650</v>
      </c>
      <c r="I202" s="396"/>
    </row>
    <row r="203" spans="1:10" ht="15.6" x14ac:dyDescent="0.3">
      <c r="G203" s="397" t="s">
        <v>1973</v>
      </c>
      <c r="H203" s="398">
        <f>SUM(H4:I202)</f>
        <v>413601.1</v>
      </c>
      <c r="I203" s="398"/>
    </row>
  </sheetData>
  <mergeCells count="662">
    <mergeCell ref="C199:D199"/>
    <mergeCell ref="C200:D200"/>
    <mergeCell ref="C201:D201"/>
    <mergeCell ref="C202:D202"/>
    <mergeCell ref="G197:G198"/>
    <mergeCell ref="H197:I198"/>
    <mergeCell ref="J197:J198"/>
    <mergeCell ref="H199:I199"/>
    <mergeCell ref="F195:F196"/>
    <mergeCell ref="G195:G196"/>
    <mergeCell ref="H195:I196"/>
    <mergeCell ref="J195:J196"/>
    <mergeCell ref="A197:A198"/>
    <mergeCell ref="B197:B198"/>
    <mergeCell ref="C197:D197"/>
    <mergeCell ref="C198:D198"/>
    <mergeCell ref="E197:E198"/>
    <mergeCell ref="F197:F198"/>
    <mergeCell ref="E190:E194"/>
    <mergeCell ref="F190:F194"/>
    <mergeCell ref="G190:G194"/>
    <mergeCell ref="H190:I194"/>
    <mergeCell ref="J190:J194"/>
    <mergeCell ref="A195:A196"/>
    <mergeCell ref="B195:B196"/>
    <mergeCell ref="C195:D195"/>
    <mergeCell ref="C196:D196"/>
    <mergeCell ref="E195:E196"/>
    <mergeCell ref="A190:A194"/>
    <mergeCell ref="B190:B194"/>
    <mergeCell ref="C190:D190"/>
    <mergeCell ref="C191:D191"/>
    <mergeCell ref="C192:D192"/>
    <mergeCell ref="C193:D193"/>
    <mergeCell ref="C194:D194"/>
    <mergeCell ref="G187:G189"/>
    <mergeCell ref="H187:I189"/>
    <mergeCell ref="J187:J189"/>
    <mergeCell ref="G179:G186"/>
    <mergeCell ref="H179:I186"/>
    <mergeCell ref="J179:J186"/>
    <mergeCell ref="A187:A189"/>
    <mergeCell ref="B187:B189"/>
    <mergeCell ref="C187:D187"/>
    <mergeCell ref="C188:D188"/>
    <mergeCell ref="C189:D189"/>
    <mergeCell ref="E187:E189"/>
    <mergeCell ref="F187:F189"/>
    <mergeCell ref="C183:D183"/>
    <mergeCell ref="C184:D184"/>
    <mergeCell ref="C185:D185"/>
    <mergeCell ref="C186:D186"/>
    <mergeCell ref="E179:E186"/>
    <mergeCell ref="F179:F186"/>
    <mergeCell ref="A179:A186"/>
    <mergeCell ref="B179:B186"/>
    <mergeCell ref="C179:D179"/>
    <mergeCell ref="C180:D180"/>
    <mergeCell ref="C181:D181"/>
    <mergeCell ref="C182:D182"/>
    <mergeCell ref="H177:I178"/>
    <mergeCell ref="J177:J178"/>
    <mergeCell ref="G175:G176"/>
    <mergeCell ref="H175:I176"/>
    <mergeCell ref="J175:J176"/>
    <mergeCell ref="A177:A178"/>
    <mergeCell ref="B177:B178"/>
    <mergeCell ref="C177:D177"/>
    <mergeCell ref="C178:D178"/>
    <mergeCell ref="E177:E178"/>
    <mergeCell ref="F177:F178"/>
    <mergeCell ref="G177:G178"/>
    <mergeCell ref="A175:A176"/>
    <mergeCell ref="B175:B176"/>
    <mergeCell ref="C175:D175"/>
    <mergeCell ref="C176:D176"/>
    <mergeCell ref="E175:E176"/>
    <mergeCell ref="F175:F176"/>
    <mergeCell ref="A173:A174"/>
    <mergeCell ref="B173:B174"/>
    <mergeCell ref="C173:D173"/>
    <mergeCell ref="C174:D174"/>
    <mergeCell ref="E173:E174"/>
    <mergeCell ref="F173:F174"/>
    <mergeCell ref="G173:G174"/>
    <mergeCell ref="H173:I174"/>
    <mergeCell ref="J173:J174"/>
    <mergeCell ref="E170:E172"/>
    <mergeCell ref="F170:F172"/>
    <mergeCell ref="G170:G172"/>
    <mergeCell ref="H170:I172"/>
    <mergeCell ref="J170:J172"/>
    <mergeCell ref="A170:A172"/>
    <mergeCell ref="B170:B172"/>
    <mergeCell ref="C170:D170"/>
    <mergeCell ref="C171:D171"/>
    <mergeCell ref="C172:D172"/>
    <mergeCell ref="G167:G169"/>
    <mergeCell ref="H167:I169"/>
    <mergeCell ref="J167:J169"/>
    <mergeCell ref="G165:G166"/>
    <mergeCell ref="H165:I166"/>
    <mergeCell ref="J165:J166"/>
    <mergeCell ref="A167:A169"/>
    <mergeCell ref="B167:B169"/>
    <mergeCell ref="C167:D167"/>
    <mergeCell ref="C168:D168"/>
    <mergeCell ref="C169:D169"/>
    <mergeCell ref="E167:E169"/>
    <mergeCell ref="F167:F169"/>
    <mergeCell ref="A165:A166"/>
    <mergeCell ref="B165:B166"/>
    <mergeCell ref="C165:D165"/>
    <mergeCell ref="C166:D166"/>
    <mergeCell ref="E165:E166"/>
    <mergeCell ref="F165:F166"/>
    <mergeCell ref="H200:I200"/>
    <mergeCell ref="H201:I201"/>
    <mergeCell ref="C164:D164"/>
    <mergeCell ref="E161:E164"/>
    <mergeCell ref="F161:F164"/>
    <mergeCell ref="G161:G164"/>
    <mergeCell ref="H161:I164"/>
    <mergeCell ref="J161:J164"/>
    <mergeCell ref="E157:E160"/>
    <mergeCell ref="F157:F160"/>
    <mergeCell ref="G157:G160"/>
    <mergeCell ref="H157:I160"/>
    <mergeCell ref="J157:J160"/>
    <mergeCell ref="A161:A164"/>
    <mergeCell ref="B161:B164"/>
    <mergeCell ref="C161:D161"/>
    <mergeCell ref="C162:D162"/>
    <mergeCell ref="C163:D163"/>
    <mergeCell ref="A157:A160"/>
    <mergeCell ref="B157:B160"/>
    <mergeCell ref="C157:D157"/>
    <mergeCell ref="C158:D158"/>
    <mergeCell ref="C159:D159"/>
    <mergeCell ref="C160:D160"/>
    <mergeCell ref="F155:F156"/>
    <mergeCell ref="G155:G156"/>
    <mergeCell ref="H155:I156"/>
    <mergeCell ref="J155:J156"/>
    <mergeCell ref="E153:E154"/>
    <mergeCell ref="F153:F154"/>
    <mergeCell ref="G153:G154"/>
    <mergeCell ref="H153:I154"/>
    <mergeCell ref="J153:J154"/>
    <mergeCell ref="A155:A156"/>
    <mergeCell ref="B155:B156"/>
    <mergeCell ref="C155:D155"/>
    <mergeCell ref="C156:D156"/>
    <mergeCell ref="E155:E156"/>
    <mergeCell ref="A153:A154"/>
    <mergeCell ref="B153:B154"/>
    <mergeCell ref="C153:D153"/>
    <mergeCell ref="C154:D154"/>
    <mergeCell ref="H152:I152"/>
    <mergeCell ref="C152:D152"/>
    <mergeCell ref="G150:G151"/>
    <mergeCell ref="H150:I151"/>
    <mergeCell ref="J150:J151"/>
    <mergeCell ref="G147:G149"/>
    <mergeCell ref="H147:I149"/>
    <mergeCell ref="J147:J149"/>
    <mergeCell ref="A150:A151"/>
    <mergeCell ref="B150:B151"/>
    <mergeCell ref="C150:D150"/>
    <mergeCell ref="C151:D151"/>
    <mergeCell ref="E150:E151"/>
    <mergeCell ref="F150:F151"/>
    <mergeCell ref="A147:A149"/>
    <mergeCell ref="B147:B149"/>
    <mergeCell ref="C147:D147"/>
    <mergeCell ref="C148:D148"/>
    <mergeCell ref="C149:D149"/>
    <mergeCell ref="E147:E149"/>
    <mergeCell ref="F147:F149"/>
    <mergeCell ref="H145:I146"/>
    <mergeCell ref="J145:J146"/>
    <mergeCell ref="G142:G144"/>
    <mergeCell ref="H142:I144"/>
    <mergeCell ref="J142:J144"/>
    <mergeCell ref="A145:A146"/>
    <mergeCell ref="B145:B146"/>
    <mergeCell ref="C145:D145"/>
    <mergeCell ref="C146:D146"/>
    <mergeCell ref="E145:E146"/>
    <mergeCell ref="F145:F146"/>
    <mergeCell ref="G145:G146"/>
    <mergeCell ref="A142:A144"/>
    <mergeCell ref="B142:B144"/>
    <mergeCell ref="C142:D142"/>
    <mergeCell ref="C143:D143"/>
    <mergeCell ref="C144:D144"/>
    <mergeCell ref="E142:E144"/>
    <mergeCell ref="F142:F144"/>
    <mergeCell ref="J140:J141"/>
    <mergeCell ref="H137:I139"/>
    <mergeCell ref="J137:J139"/>
    <mergeCell ref="A140:A141"/>
    <mergeCell ref="B140:B141"/>
    <mergeCell ref="C140:D140"/>
    <mergeCell ref="C141:D141"/>
    <mergeCell ref="E140:E141"/>
    <mergeCell ref="F140:F141"/>
    <mergeCell ref="G140:G141"/>
    <mergeCell ref="H140:I141"/>
    <mergeCell ref="A137:A139"/>
    <mergeCell ref="B137:B139"/>
    <mergeCell ref="C137:D137"/>
    <mergeCell ref="C138:D138"/>
    <mergeCell ref="C139:D139"/>
    <mergeCell ref="E137:E139"/>
    <mergeCell ref="F137:F139"/>
    <mergeCell ref="G137:G139"/>
    <mergeCell ref="E135:E136"/>
    <mergeCell ref="F135:F136"/>
    <mergeCell ref="G135:G136"/>
    <mergeCell ref="H135:I136"/>
    <mergeCell ref="J135:J136"/>
    <mergeCell ref="A135:A136"/>
    <mergeCell ref="B135:B136"/>
    <mergeCell ref="C135:D135"/>
    <mergeCell ref="C136:D136"/>
    <mergeCell ref="G130:G134"/>
    <mergeCell ref="H130:I134"/>
    <mergeCell ref="J130:J134"/>
    <mergeCell ref="A130:A134"/>
    <mergeCell ref="B130:B134"/>
    <mergeCell ref="C130:D130"/>
    <mergeCell ref="C131:D131"/>
    <mergeCell ref="C132:D132"/>
    <mergeCell ref="C133:D133"/>
    <mergeCell ref="C134:D134"/>
    <mergeCell ref="E130:E134"/>
    <mergeCell ref="F130:F134"/>
    <mergeCell ref="G128:G129"/>
    <mergeCell ref="H128:I129"/>
    <mergeCell ref="J128:J129"/>
    <mergeCell ref="A128:A129"/>
    <mergeCell ref="B128:B129"/>
    <mergeCell ref="C128:D128"/>
    <mergeCell ref="C129:D129"/>
    <mergeCell ref="E128:E129"/>
    <mergeCell ref="F128:F129"/>
    <mergeCell ref="H202:I202"/>
    <mergeCell ref="H203:I203"/>
    <mergeCell ref="H126:I127"/>
    <mergeCell ref="J126:J127"/>
    <mergeCell ref="G124:G125"/>
    <mergeCell ref="H124:I125"/>
    <mergeCell ref="J124:J125"/>
    <mergeCell ref="A126:A127"/>
    <mergeCell ref="B126:B127"/>
    <mergeCell ref="C126:D126"/>
    <mergeCell ref="C127:D127"/>
    <mergeCell ref="E126:E127"/>
    <mergeCell ref="F126:F127"/>
    <mergeCell ref="G126:G127"/>
    <mergeCell ref="A124:A125"/>
    <mergeCell ref="B124:B125"/>
    <mergeCell ref="C124:D124"/>
    <mergeCell ref="C125:D125"/>
    <mergeCell ref="E124:E125"/>
    <mergeCell ref="F124:F125"/>
    <mergeCell ref="H122:I123"/>
    <mergeCell ref="J122:J123"/>
    <mergeCell ref="A122:A123"/>
    <mergeCell ref="B122:B123"/>
    <mergeCell ref="C122:D122"/>
    <mergeCell ref="C123:D123"/>
    <mergeCell ref="E122:E123"/>
    <mergeCell ref="F122:F123"/>
    <mergeCell ref="G122:G123"/>
    <mergeCell ref="F119:F120"/>
    <mergeCell ref="G119:G120"/>
    <mergeCell ref="H119:I120"/>
    <mergeCell ref="J119:J120"/>
    <mergeCell ref="C121:D121"/>
    <mergeCell ref="H121:I121"/>
    <mergeCell ref="A119:A120"/>
    <mergeCell ref="B119:B120"/>
    <mergeCell ref="C119:D119"/>
    <mergeCell ref="C120:D120"/>
    <mergeCell ref="E119:E120"/>
    <mergeCell ref="G117:G118"/>
    <mergeCell ref="H117:I118"/>
    <mergeCell ref="J117:J118"/>
    <mergeCell ref="F114:F116"/>
    <mergeCell ref="G114:G116"/>
    <mergeCell ref="H114:I116"/>
    <mergeCell ref="J114:J116"/>
    <mergeCell ref="A117:A118"/>
    <mergeCell ref="B117:B118"/>
    <mergeCell ref="C117:D117"/>
    <mergeCell ref="C118:D118"/>
    <mergeCell ref="E117:E118"/>
    <mergeCell ref="F117:F118"/>
    <mergeCell ref="A114:A116"/>
    <mergeCell ref="B114:B116"/>
    <mergeCell ref="C114:D114"/>
    <mergeCell ref="C115:D115"/>
    <mergeCell ref="C116:D116"/>
    <mergeCell ref="E114:E116"/>
    <mergeCell ref="E109:E113"/>
    <mergeCell ref="F109:F113"/>
    <mergeCell ref="G109:G113"/>
    <mergeCell ref="H109:I113"/>
    <mergeCell ref="J109:J113"/>
    <mergeCell ref="A109:A113"/>
    <mergeCell ref="B109:B113"/>
    <mergeCell ref="C109:D109"/>
    <mergeCell ref="C110:D110"/>
    <mergeCell ref="C111:D111"/>
    <mergeCell ref="C112:D112"/>
    <mergeCell ref="C113:D113"/>
    <mergeCell ref="E106:E108"/>
    <mergeCell ref="F106:F108"/>
    <mergeCell ref="G106:G108"/>
    <mergeCell ref="H106:I108"/>
    <mergeCell ref="J106:J108"/>
    <mergeCell ref="A106:A108"/>
    <mergeCell ref="B106:B108"/>
    <mergeCell ref="C106:D106"/>
    <mergeCell ref="C107:D107"/>
    <mergeCell ref="C108:D108"/>
    <mergeCell ref="F103:F105"/>
    <mergeCell ref="G103:G105"/>
    <mergeCell ref="H103:I105"/>
    <mergeCell ref="J103:J105"/>
    <mergeCell ref="F100:F102"/>
    <mergeCell ref="G100:G102"/>
    <mergeCell ref="H100:I102"/>
    <mergeCell ref="J100:J102"/>
    <mergeCell ref="A103:A105"/>
    <mergeCell ref="B103:B105"/>
    <mergeCell ref="C103:D103"/>
    <mergeCell ref="C104:D104"/>
    <mergeCell ref="C105:D105"/>
    <mergeCell ref="E103:E105"/>
    <mergeCell ref="A100:A102"/>
    <mergeCell ref="B100:B102"/>
    <mergeCell ref="C100:D100"/>
    <mergeCell ref="C101:D101"/>
    <mergeCell ref="C102:D102"/>
    <mergeCell ref="E100:E102"/>
    <mergeCell ref="H96:I99"/>
    <mergeCell ref="J96:J99"/>
    <mergeCell ref="A96:A99"/>
    <mergeCell ref="B96:B99"/>
    <mergeCell ref="C96:D96"/>
    <mergeCell ref="C97:D97"/>
    <mergeCell ref="C98:D98"/>
    <mergeCell ref="C99:D99"/>
    <mergeCell ref="E96:E99"/>
    <mergeCell ref="F96:F99"/>
    <mergeCell ref="G96:G99"/>
    <mergeCell ref="F93:F95"/>
    <mergeCell ref="G93:G95"/>
    <mergeCell ref="H93:I95"/>
    <mergeCell ref="J93:J95"/>
    <mergeCell ref="A93:A95"/>
    <mergeCell ref="B93:B95"/>
    <mergeCell ref="C93:D93"/>
    <mergeCell ref="C94:D94"/>
    <mergeCell ref="C95:D95"/>
    <mergeCell ref="E93:E95"/>
    <mergeCell ref="A91:A92"/>
    <mergeCell ref="B91:B92"/>
    <mergeCell ref="C91:D91"/>
    <mergeCell ref="C92:D92"/>
    <mergeCell ref="E91:E92"/>
    <mergeCell ref="F91:F92"/>
    <mergeCell ref="G91:G92"/>
    <mergeCell ref="H91:I92"/>
    <mergeCell ref="J91:J92"/>
    <mergeCell ref="G89:G90"/>
    <mergeCell ref="H89:I90"/>
    <mergeCell ref="J89:J90"/>
    <mergeCell ref="A89:A90"/>
    <mergeCell ref="B89:B90"/>
    <mergeCell ref="C89:D89"/>
    <mergeCell ref="C90:D90"/>
    <mergeCell ref="E89:E90"/>
    <mergeCell ref="F89:F90"/>
    <mergeCell ref="J87:J88"/>
    <mergeCell ref="H83:I86"/>
    <mergeCell ref="J83:J86"/>
    <mergeCell ref="A87:A88"/>
    <mergeCell ref="B87:B88"/>
    <mergeCell ref="C87:D87"/>
    <mergeCell ref="C88:D88"/>
    <mergeCell ref="E87:E88"/>
    <mergeCell ref="F87:F88"/>
    <mergeCell ref="G87:G88"/>
    <mergeCell ref="H87:I88"/>
    <mergeCell ref="A83:A86"/>
    <mergeCell ref="B83:B86"/>
    <mergeCell ref="C83:D83"/>
    <mergeCell ref="C84:D84"/>
    <mergeCell ref="C85:D85"/>
    <mergeCell ref="C86:D86"/>
    <mergeCell ref="E83:E86"/>
    <mergeCell ref="F83:F86"/>
    <mergeCell ref="G83:G86"/>
    <mergeCell ref="F80:F82"/>
    <mergeCell ref="G80:G82"/>
    <mergeCell ref="H80:I82"/>
    <mergeCell ref="J80:J82"/>
    <mergeCell ref="A80:A82"/>
    <mergeCell ref="B80:B82"/>
    <mergeCell ref="C80:D80"/>
    <mergeCell ref="C81:D81"/>
    <mergeCell ref="C82:D82"/>
    <mergeCell ref="E80:E82"/>
    <mergeCell ref="F76:F79"/>
    <mergeCell ref="G76:G79"/>
    <mergeCell ref="H76:I79"/>
    <mergeCell ref="J76:J79"/>
    <mergeCell ref="G71:G75"/>
    <mergeCell ref="H71:I75"/>
    <mergeCell ref="J71:J75"/>
    <mergeCell ref="A76:A79"/>
    <mergeCell ref="B76:B79"/>
    <mergeCell ref="C76:D76"/>
    <mergeCell ref="C77:D77"/>
    <mergeCell ref="C78:D78"/>
    <mergeCell ref="C79:D79"/>
    <mergeCell ref="E76:E79"/>
    <mergeCell ref="A71:A75"/>
    <mergeCell ref="B71:B75"/>
    <mergeCell ref="C71:D71"/>
    <mergeCell ref="C72:D72"/>
    <mergeCell ref="C73:D73"/>
    <mergeCell ref="C74:D74"/>
    <mergeCell ref="C75:D75"/>
    <mergeCell ref="E71:E75"/>
    <mergeCell ref="F71:F75"/>
    <mergeCell ref="E67:E70"/>
    <mergeCell ref="F67:F70"/>
    <mergeCell ref="G67:G70"/>
    <mergeCell ref="H67:I70"/>
    <mergeCell ref="J67:J70"/>
    <mergeCell ref="F64:F66"/>
    <mergeCell ref="G64:G66"/>
    <mergeCell ref="H64:I66"/>
    <mergeCell ref="J64:J66"/>
    <mergeCell ref="A67:A70"/>
    <mergeCell ref="B67:B70"/>
    <mergeCell ref="C67:D67"/>
    <mergeCell ref="C68:D68"/>
    <mergeCell ref="C69:D69"/>
    <mergeCell ref="C70:D70"/>
    <mergeCell ref="A64:A66"/>
    <mergeCell ref="B64:B66"/>
    <mergeCell ref="C64:D64"/>
    <mergeCell ref="C65:D65"/>
    <mergeCell ref="C66:D66"/>
    <mergeCell ref="E64:E66"/>
    <mergeCell ref="J61:J63"/>
    <mergeCell ref="J58:J60"/>
    <mergeCell ref="A61:A63"/>
    <mergeCell ref="B61:B63"/>
    <mergeCell ref="C61:D61"/>
    <mergeCell ref="C62:D62"/>
    <mergeCell ref="C63:D63"/>
    <mergeCell ref="E61:E63"/>
    <mergeCell ref="F61:F63"/>
    <mergeCell ref="G61:G63"/>
    <mergeCell ref="H61:I63"/>
    <mergeCell ref="J55:J57"/>
    <mergeCell ref="A58:A60"/>
    <mergeCell ref="B58:B60"/>
    <mergeCell ref="C58:D58"/>
    <mergeCell ref="C59:D59"/>
    <mergeCell ref="C60:D60"/>
    <mergeCell ref="E58:E60"/>
    <mergeCell ref="F58:F60"/>
    <mergeCell ref="G58:G60"/>
    <mergeCell ref="H58:I60"/>
    <mergeCell ref="A55:A57"/>
    <mergeCell ref="B55:B57"/>
    <mergeCell ref="C55:D55"/>
    <mergeCell ref="C56:D56"/>
    <mergeCell ref="C57:D57"/>
    <mergeCell ref="E55:E57"/>
    <mergeCell ref="F55:F57"/>
    <mergeCell ref="G55:G57"/>
    <mergeCell ref="H55:I57"/>
    <mergeCell ref="G52:G54"/>
    <mergeCell ref="H52:I54"/>
    <mergeCell ref="J52:J54"/>
    <mergeCell ref="G47:G51"/>
    <mergeCell ref="H47:I51"/>
    <mergeCell ref="J47:J51"/>
    <mergeCell ref="A52:A54"/>
    <mergeCell ref="B52:B54"/>
    <mergeCell ref="C52:D52"/>
    <mergeCell ref="C53:D53"/>
    <mergeCell ref="C54:D54"/>
    <mergeCell ref="E52:E54"/>
    <mergeCell ref="F52:F54"/>
    <mergeCell ref="A47:A51"/>
    <mergeCell ref="B47:B51"/>
    <mergeCell ref="C47:D47"/>
    <mergeCell ref="C48:D48"/>
    <mergeCell ref="C49:D49"/>
    <mergeCell ref="C50:D50"/>
    <mergeCell ref="C51:D51"/>
    <mergeCell ref="E47:E51"/>
    <mergeCell ref="F47:F51"/>
    <mergeCell ref="G44:G46"/>
    <mergeCell ref="H44:I46"/>
    <mergeCell ref="J44:J46"/>
    <mergeCell ref="G42:G43"/>
    <mergeCell ref="H42:I43"/>
    <mergeCell ref="J42:J43"/>
    <mergeCell ref="A44:A46"/>
    <mergeCell ref="B44:B46"/>
    <mergeCell ref="C44:D44"/>
    <mergeCell ref="C45:D45"/>
    <mergeCell ref="C46:D46"/>
    <mergeCell ref="E44:E46"/>
    <mergeCell ref="F44:F46"/>
    <mergeCell ref="A42:A43"/>
    <mergeCell ref="B42:B43"/>
    <mergeCell ref="C42:D42"/>
    <mergeCell ref="C43:D43"/>
    <mergeCell ref="E42:E43"/>
    <mergeCell ref="F42:F43"/>
    <mergeCell ref="H40:I41"/>
    <mergeCell ref="J40:J41"/>
    <mergeCell ref="G37:G39"/>
    <mergeCell ref="H37:I39"/>
    <mergeCell ref="J37:J39"/>
    <mergeCell ref="A40:A41"/>
    <mergeCell ref="B40:B41"/>
    <mergeCell ref="C40:D40"/>
    <mergeCell ref="C41:D41"/>
    <mergeCell ref="E40:E41"/>
    <mergeCell ref="F40:F41"/>
    <mergeCell ref="G40:G41"/>
    <mergeCell ref="G35:G36"/>
    <mergeCell ref="H35:I36"/>
    <mergeCell ref="J35:J36"/>
    <mergeCell ref="A37:A39"/>
    <mergeCell ref="B37:B39"/>
    <mergeCell ref="C37:D37"/>
    <mergeCell ref="C38:D38"/>
    <mergeCell ref="C39:D39"/>
    <mergeCell ref="E37:E39"/>
    <mergeCell ref="F37:F39"/>
    <mergeCell ref="A35:A36"/>
    <mergeCell ref="B35:B36"/>
    <mergeCell ref="C35:D35"/>
    <mergeCell ref="C36:D36"/>
    <mergeCell ref="E35:E36"/>
    <mergeCell ref="F35:F36"/>
    <mergeCell ref="H31:I34"/>
    <mergeCell ref="J31:J34"/>
    <mergeCell ref="A31:A34"/>
    <mergeCell ref="B31:B34"/>
    <mergeCell ref="C31:D31"/>
    <mergeCell ref="C32:D32"/>
    <mergeCell ref="C33:D33"/>
    <mergeCell ref="C34:D34"/>
    <mergeCell ref="E31:E34"/>
    <mergeCell ref="F31:F34"/>
    <mergeCell ref="G31:G34"/>
    <mergeCell ref="F28:F30"/>
    <mergeCell ref="G28:G30"/>
    <mergeCell ref="H28:I30"/>
    <mergeCell ref="J28:J30"/>
    <mergeCell ref="A28:A30"/>
    <mergeCell ref="B28:B30"/>
    <mergeCell ref="C28:D28"/>
    <mergeCell ref="C29:D29"/>
    <mergeCell ref="C30:D30"/>
    <mergeCell ref="E28:E30"/>
    <mergeCell ref="H24:I27"/>
    <mergeCell ref="J24:J27"/>
    <mergeCell ref="A24:A27"/>
    <mergeCell ref="B24:B27"/>
    <mergeCell ref="C24:D24"/>
    <mergeCell ref="C25:D25"/>
    <mergeCell ref="C26:D26"/>
    <mergeCell ref="C27:D27"/>
    <mergeCell ref="E24:E27"/>
    <mergeCell ref="F24:F27"/>
    <mergeCell ref="G24:G27"/>
    <mergeCell ref="F22:F23"/>
    <mergeCell ref="G22:G23"/>
    <mergeCell ref="H22:I23"/>
    <mergeCell ref="J22:J23"/>
    <mergeCell ref="E18:E21"/>
    <mergeCell ref="F18:F21"/>
    <mergeCell ref="G18:G21"/>
    <mergeCell ref="H18:I21"/>
    <mergeCell ref="J18:J21"/>
    <mergeCell ref="A22:A23"/>
    <mergeCell ref="B22:B23"/>
    <mergeCell ref="C22:D22"/>
    <mergeCell ref="C23:D23"/>
    <mergeCell ref="E22:E23"/>
    <mergeCell ref="A18:A21"/>
    <mergeCell ref="B18:B21"/>
    <mergeCell ref="C18:D18"/>
    <mergeCell ref="C19:D19"/>
    <mergeCell ref="C20:D20"/>
    <mergeCell ref="C21:D21"/>
    <mergeCell ref="E15:E17"/>
    <mergeCell ref="F15:F17"/>
    <mergeCell ref="G15:G17"/>
    <mergeCell ref="H15:I17"/>
    <mergeCell ref="J15:J17"/>
    <mergeCell ref="E11:E14"/>
    <mergeCell ref="F11:F14"/>
    <mergeCell ref="G11:G14"/>
    <mergeCell ref="H11:I14"/>
    <mergeCell ref="J11:J14"/>
    <mergeCell ref="A15:A17"/>
    <mergeCell ref="B15:B17"/>
    <mergeCell ref="C15:D15"/>
    <mergeCell ref="C16:D16"/>
    <mergeCell ref="C17:D17"/>
    <mergeCell ref="A11:A14"/>
    <mergeCell ref="B11:B14"/>
    <mergeCell ref="C11:D11"/>
    <mergeCell ref="C12:D12"/>
    <mergeCell ref="C13:D13"/>
    <mergeCell ref="C14:D14"/>
    <mergeCell ref="H8:I10"/>
    <mergeCell ref="J8:J10"/>
    <mergeCell ref="H4:I7"/>
    <mergeCell ref="J4:J7"/>
    <mergeCell ref="A8:A10"/>
    <mergeCell ref="B8:B10"/>
    <mergeCell ref="C8:D8"/>
    <mergeCell ref="C9:D9"/>
    <mergeCell ref="C10:D10"/>
    <mergeCell ref="E8:E10"/>
    <mergeCell ref="F8:F10"/>
    <mergeCell ref="G8:G10"/>
    <mergeCell ref="J2:J3"/>
    <mergeCell ref="A4:A7"/>
    <mergeCell ref="B4:B7"/>
    <mergeCell ref="C4:D4"/>
    <mergeCell ref="C5:D5"/>
    <mergeCell ref="C6:D6"/>
    <mergeCell ref="C7:D7"/>
    <mergeCell ref="E4:E7"/>
    <mergeCell ref="F4:F7"/>
    <mergeCell ref="G4:G7"/>
    <mergeCell ref="A2:A3"/>
    <mergeCell ref="C2:D3"/>
    <mergeCell ref="E2:E3"/>
    <mergeCell ref="F2:F3"/>
    <mergeCell ref="H2:I2"/>
    <mergeCell ref="H3:I3"/>
    <mergeCell ref="B2:B3"/>
  </mergeCell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0716-7D0D-4303-832C-70F7AC97398A}">
  <dimension ref="B2:H78"/>
  <sheetViews>
    <sheetView workbookViewId="0">
      <selection activeCell="B2" sqref="B2"/>
    </sheetView>
  </sheetViews>
  <sheetFormatPr defaultRowHeight="14.4" x14ac:dyDescent="0.3"/>
  <cols>
    <col min="1" max="1" width="8.88671875" style="18"/>
    <col min="2" max="2" width="8.88671875" style="167"/>
    <col min="3" max="3" width="71.33203125" style="18" customWidth="1"/>
    <col min="4" max="5" width="8.88671875" style="167"/>
    <col min="6" max="6" width="11.109375" style="165" bestFit="1" customWidth="1"/>
    <col min="7" max="7" width="15.5546875" style="165" bestFit="1" customWidth="1"/>
    <col min="8" max="16384" width="8.88671875" style="18"/>
  </cols>
  <sheetData>
    <row r="2" spans="2:8" ht="14.4" customHeight="1" x14ac:dyDescent="0.3">
      <c r="B2" s="461" t="s">
        <v>2249</v>
      </c>
      <c r="C2" s="462" t="s">
        <v>2064</v>
      </c>
      <c r="D2" s="462" t="s">
        <v>529</v>
      </c>
      <c r="E2" s="462" t="s">
        <v>3791</v>
      </c>
      <c r="F2" s="463" t="s">
        <v>2548</v>
      </c>
      <c r="G2" s="464" t="s">
        <v>2548</v>
      </c>
      <c r="H2" s="346"/>
    </row>
    <row r="3" spans="2:8" ht="14.4" customHeight="1" x14ac:dyDescent="0.3">
      <c r="B3" s="465" t="s">
        <v>4082</v>
      </c>
      <c r="C3" s="466"/>
      <c r="D3" s="466"/>
      <c r="E3" s="466"/>
      <c r="F3" s="467" t="s">
        <v>3749</v>
      </c>
      <c r="G3" s="468" t="s">
        <v>2071</v>
      </c>
      <c r="H3" s="346"/>
    </row>
    <row r="4" spans="2:8" x14ac:dyDescent="0.3">
      <c r="B4" s="481">
        <v>3530</v>
      </c>
      <c r="C4" s="443" t="s">
        <v>3750</v>
      </c>
      <c r="D4" s="444" t="s">
        <v>232</v>
      </c>
      <c r="E4" s="445">
        <v>14306</v>
      </c>
      <c r="F4" s="446">
        <v>3.7</v>
      </c>
      <c r="G4" s="447">
        <v>52932.2</v>
      </c>
      <c r="H4" s="349"/>
    </row>
    <row r="5" spans="2:8" ht="41.4" x14ac:dyDescent="0.3">
      <c r="B5" s="482"/>
      <c r="C5" s="415" t="s">
        <v>3801</v>
      </c>
      <c r="D5" s="423"/>
      <c r="E5" s="419"/>
      <c r="F5" s="431"/>
      <c r="G5" s="448"/>
      <c r="H5" s="349"/>
    </row>
    <row r="6" spans="2:8" ht="27.6" x14ac:dyDescent="0.3">
      <c r="B6" s="482"/>
      <c r="C6" s="415" t="s">
        <v>3751</v>
      </c>
      <c r="D6" s="423"/>
      <c r="E6" s="419"/>
      <c r="F6" s="431"/>
      <c r="G6" s="448"/>
      <c r="H6" s="349"/>
    </row>
    <row r="7" spans="2:8" x14ac:dyDescent="0.3">
      <c r="B7" s="483"/>
      <c r="C7" s="416" t="s">
        <v>3554</v>
      </c>
      <c r="D7" s="424"/>
      <c r="E7" s="420"/>
      <c r="F7" s="432"/>
      <c r="G7" s="449"/>
      <c r="H7" s="349"/>
    </row>
    <row r="8" spans="2:8" x14ac:dyDescent="0.3">
      <c r="B8" s="484">
        <v>3531</v>
      </c>
      <c r="C8" s="417" t="s">
        <v>3752</v>
      </c>
      <c r="D8" s="422" t="s">
        <v>232</v>
      </c>
      <c r="E8" s="418">
        <v>8839</v>
      </c>
      <c r="F8" s="430">
        <v>3.15</v>
      </c>
      <c r="G8" s="450">
        <v>27842.85</v>
      </c>
      <c r="H8" s="349"/>
    </row>
    <row r="9" spans="2:8" ht="69" x14ac:dyDescent="0.3">
      <c r="B9" s="482"/>
      <c r="C9" s="415" t="s">
        <v>3792</v>
      </c>
      <c r="D9" s="423"/>
      <c r="E9" s="419"/>
      <c r="F9" s="431"/>
      <c r="G9" s="448"/>
      <c r="H9" s="349"/>
    </row>
    <row r="10" spans="2:8" ht="55.2" x14ac:dyDescent="0.3">
      <c r="B10" s="485">
        <v>3532</v>
      </c>
      <c r="C10" s="417" t="s">
        <v>3793</v>
      </c>
      <c r="D10" s="421" t="s">
        <v>232</v>
      </c>
      <c r="E10" s="439">
        <v>1547.5</v>
      </c>
      <c r="F10" s="433">
        <v>15.8</v>
      </c>
      <c r="G10" s="451">
        <v>24450.5</v>
      </c>
      <c r="H10" s="354"/>
    </row>
    <row r="11" spans="2:8" x14ac:dyDescent="0.3">
      <c r="B11" s="484">
        <v>3533</v>
      </c>
      <c r="C11" s="417" t="s">
        <v>3754</v>
      </c>
      <c r="D11" s="422" t="s">
        <v>86</v>
      </c>
      <c r="E11" s="418">
        <v>5858</v>
      </c>
      <c r="F11" s="430">
        <v>3.31</v>
      </c>
      <c r="G11" s="450">
        <v>19389.98</v>
      </c>
      <c r="H11" s="349"/>
    </row>
    <row r="12" spans="2:8" ht="82.8" x14ac:dyDescent="0.3">
      <c r="B12" s="482"/>
      <c r="C12" s="415" t="s">
        <v>3794</v>
      </c>
      <c r="D12" s="423"/>
      <c r="E12" s="419"/>
      <c r="F12" s="431"/>
      <c r="G12" s="448"/>
      <c r="H12" s="349"/>
    </row>
    <row r="13" spans="2:8" x14ac:dyDescent="0.3">
      <c r="B13" s="484">
        <v>3534</v>
      </c>
      <c r="C13" s="417" t="s">
        <v>3802</v>
      </c>
      <c r="D13" s="422" t="s">
        <v>232</v>
      </c>
      <c r="E13" s="418">
        <v>4040</v>
      </c>
      <c r="F13" s="430">
        <v>3.42</v>
      </c>
      <c r="G13" s="450">
        <v>13816.8</v>
      </c>
      <c r="H13" s="349"/>
    </row>
    <row r="14" spans="2:8" ht="69" x14ac:dyDescent="0.3">
      <c r="B14" s="482"/>
      <c r="C14" s="415" t="s">
        <v>3755</v>
      </c>
      <c r="D14" s="423"/>
      <c r="E14" s="419"/>
      <c r="F14" s="431"/>
      <c r="G14" s="448"/>
      <c r="H14" s="349"/>
    </row>
    <row r="15" spans="2:8" x14ac:dyDescent="0.3">
      <c r="B15" s="483"/>
      <c r="C15" s="416" t="s">
        <v>3756</v>
      </c>
      <c r="D15" s="424"/>
      <c r="E15" s="420"/>
      <c r="F15" s="432"/>
      <c r="G15" s="449"/>
      <c r="H15" s="349"/>
    </row>
    <row r="16" spans="2:8" x14ac:dyDescent="0.3">
      <c r="B16" s="484">
        <v>3535</v>
      </c>
      <c r="C16" s="417" t="s">
        <v>3757</v>
      </c>
      <c r="D16" s="422" t="s">
        <v>86</v>
      </c>
      <c r="E16" s="418">
        <v>2070</v>
      </c>
      <c r="F16" s="430">
        <v>3.35</v>
      </c>
      <c r="G16" s="450">
        <v>6934.5</v>
      </c>
      <c r="H16" s="349"/>
    </row>
    <row r="17" spans="2:8" ht="69" x14ac:dyDescent="0.3">
      <c r="B17" s="482"/>
      <c r="C17" s="415" t="s">
        <v>3758</v>
      </c>
      <c r="D17" s="423"/>
      <c r="E17" s="419"/>
      <c r="F17" s="431"/>
      <c r="G17" s="448"/>
      <c r="H17" s="349"/>
    </row>
    <row r="18" spans="2:8" x14ac:dyDescent="0.3">
      <c r="B18" s="483"/>
      <c r="C18" s="416" t="s">
        <v>3759</v>
      </c>
      <c r="D18" s="424"/>
      <c r="E18" s="420"/>
      <c r="F18" s="432"/>
      <c r="G18" s="449"/>
      <c r="H18" s="349"/>
    </row>
    <row r="19" spans="2:8" x14ac:dyDescent="0.3">
      <c r="B19" s="484">
        <v>3536</v>
      </c>
      <c r="C19" s="417" t="s">
        <v>3760</v>
      </c>
      <c r="D19" s="422" t="s">
        <v>86</v>
      </c>
      <c r="E19" s="440">
        <v>8441.5</v>
      </c>
      <c r="F19" s="430">
        <v>2.54</v>
      </c>
      <c r="G19" s="450">
        <v>21441.41</v>
      </c>
      <c r="H19" s="349"/>
    </row>
    <row r="20" spans="2:8" ht="82.8" x14ac:dyDescent="0.3">
      <c r="B20" s="482"/>
      <c r="C20" s="415" t="s">
        <v>3795</v>
      </c>
      <c r="D20" s="423"/>
      <c r="E20" s="423"/>
      <c r="F20" s="431"/>
      <c r="G20" s="448"/>
      <c r="H20" s="349"/>
    </row>
    <row r="21" spans="2:8" ht="16.8" customHeight="1" x14ac:dyDescent="0.3">
      <c r="B21" s="484">
        <v>3537</v>
      </c>
      <c r="C21" s="417" t="s">
        <v>3803</v>
      </c>
      <c r="D21" s="422" t="s">
        <v>86</v>
      </c>
      <c r="E21" s="418">
        <v>306</v>
      </c>
      <c r="F21" s="430">
        <v>2.92</v>
      </c>
      <c r="G21" s="450">
        <v>893.52</v>
      </c>
      <c r="H21" s="349"/>
    </row>
    <row r="22" spans="2:8" ht="55.2" x14ac:dyDescent="0.3">
      <c r="B22" s="482"/>
      <c r="C22" s="415" t="s">
        <v>3761</v>
      </c>
      <c r="D22" s="423"/>
      <c r="E22" s="419"/>
      <c r="F22" s="431"/>
      <c r="G22" s="448"/>
      <c r="H22" s="349"/>
    </row>
    <row r="23" spans="2:8" x14ac:dyDescent="0.3">
      <c r="B23" s="483"/>
      <c r="C23" s="416" t="s">
        <v>3762</v>
      </c>
      <c r="D23" s="424"/>
      <c r="E23" s="420"/>
      <c r="F23" s="432"/>
      <c r="G23" s="449"/>
      <c r="H23" s="349"/>
    </row>
    <row r="24" spans="2:8" ht="55.2" x14ac:dyDescent="0.3">
      <c r="B24" s="484">
        <v>3538</v>
      </c>
      <c r="C24" s="417" t="s">
        <v>3804</v>
      </c>
      <c r="D24" s="422" t="s">
        <v>232</v>
      </c>
      <c r="E24" s="440">
        <v>3647.5</v>
      </c>
      <c r="F24" s="434">
        <v>2</v>
      </c>
      <c r="G24" s="450">
        <v>7295</v>
      </c>
      <c r="H24" s="349"/>
    </row>
    <row r="25" spans="2:8" x14ac:dyDescent="0.3">
      <c r="B25" s="483"/>
      <c r="C25" s="416" t="s">
        <v>3753</v>
      </c>
      <c r="D25" s="424"/>
      <c r="E25" s="424"/>
      <c r="F25" s="435"/>
      <c r="G25" s="449"/>
      <c r="H25" s="349"/>
    </row>
    <row r="26" spans="2:8" ht="69" x14ac:dyDescent="0.3">
      <c r="B26" s="485">
        <v>3539</v>
      </c>
      <c r="C26" s="417" t="s">
        <v>3805</v>
      </c>
      <c r="D26" s="421" t="s">
        <v>86</v>
      </c>
      <c r="E26" s="439">
        <v>6872.5</v>
      </c>
      <c r="F26" s="433">
        <v>0.62</v>
      </c>
      <c r="G26" s="451">
        <v>4260.95</v>
      </c>
      <c r="H26" s="354"/>
    </row>
    <row r="27" spans="2:8" ht="54" customHeight="1" x14ac:dyDescent="0.3">
      <c r="B27" s="484">
        <v>3540</v>
      </c>
      <c r="C27" s="417" t="s">
        <v>3806</v>
      </c>
      <c r="D27" s="422" t="s">
        <v>86</v>
      </c>
      <c r="E27" s="440">
        <v>6872.5</v>
      </c>
      <c r="F27" s="430">
        <v>0.99</v>
      </c>
      <c r="G27" s="450">
        <v>6803.77</v>
      </c>
      <c r="H27" s="349"/>
    </row>
    <row r="28" spans="2:8" x14ac:dyDescent="0.3">
      <c r="B28" s="483"/>
      <c r="C28" s="416" t="s">
        <v>3763</v>
      </c>
      <c r="D28" s="424"/>
      <c r="E28" s="424"/>
      <c r="F28" s="432"/>
      <c r="G28" s="449"/>
      <c r="H28" s="349"/>
    </row>
    <row r="29" spans="2:8" x14ac:dyDescent="0.3">
      <c r="B29" s="484">
        <v>3541</v>
      </c>
      <c r="C29" s="417" t="s">
        <v>3764</v>
      </c>
      <c r="D29" s="422" t="s">
        <v>86</v>
      </c>
      <c r="E29" s="440">
        <v>17806.5</v>
      </c>
      <c r="F29" s="430">
        <v>0.9</v>
      </c>
      <c r="G29" s="450">
        <v>16025.85</v>
      </c>
      <c r="H29" s="349"/>
    </row>
    <row r="30" spans="2:8" ht="69" x14ac:dyDescent="0.3">
      <c r="B30" s="482"/>
      <c r="C30" s="415" t="s">
        <v>3807</v>
      </c>
      <c r="D30" s="423"/>
      <c r="E30" s="423"/>
      <c r="F30" s="431"/>
      <c r="G30" s="448"/>
      <c r="H30" s="349"/>
    </row>
    <row r="31" spans="2:8" x14ac:dyDescent="0.3">
      <c r="B31" s="483"/>
      <c r="C31" s="416" t="s">
        <v>3765</v>
      </c>
      <c r="D31" s="424"/>
      <c r="E31" s="424"/>
      <c r="F31" s="432"/>
      <c r="G31" s="449"/>
      <c r="H31" s="349"/>
    </row>
    <row r="32" spans="2:8" x14ac:dyDescent="0.3">
      <c r="B32" s="484">
        <v>3542</v>
      </c>
      <c r="C32" s="417" t="s">
        <v>3766</v>
      </c>
      <c r="D32" s="422" t="s">
        <v>86</v>
      </c>
      <c r="E32" s="418">
        <v>20081</v>
      </c>
      <c r="F32" s="430">
        <v>1.28</v>
      </c>
      <c r="G32" s="450">
        <v>25703.68</v>
      </c>
      <c r="H32" s="349"/>
    </row>
    <row r="33" spans="2:8" ht="27.6" x14ac:dyDescent="0.3">
      <c r="B33" s="482"/>
      <c r="C33" s="415" t="s">
        <v>3767</v>
      </c>
      <c r="D33" s="423"/>
      <c r="E33" s="419"/>
      <c r="F33" s="431"/>
      <c r="G33" s="448"/>
      <c r="H33" s="349"/>
    </row>
    <row r="34" spans="2:8" x14ac:dyDescent="0.3">
      <c r="B34" s="483"/>
      <c r="C34" s="416" t="s">
        <v>3768</v>
      </c>
      <c r="D34" s="424"/>
      <c r="E34" s="420"/>
      <c r="F34" s="432"/>
      <c r="G34" s="449"/>
      <c r="H34" s="349"/>
    </row>
    <row r="35" spans="2:8" ht="110.4" x14ac:dyDescent="0.3">
      <c r="B35" s="485">
        <v>3543</v>
      </c>
      <c r="C35" s="417" t="s">
        <v>3808</v>
      </c>
      <c r="D35" s="421" t="s">
        <v>232</v>
      </c>
      <c r="E35" s="438">
        <v>5757</v>
      </c>
      <c r="F35" s="433">
        <v>4.03</v>
      </c>
      <c r="G35" s="451">
        <v>23200.71</v>
      </c>
      <c r="H35" s="354"/>
    </row>
    <row r="36" spans="2:8" x14ac:dyDescent="0.3">
      <c r="B36" s="484">
        <v>3544</v>
      </c>
      <c r="C36" s="417" t="s">
        <v>3769</v>
      </c>
      <c r="D36" s="422" t="s">
        <v>1533</v>
      </c>
      <c r="E36" s="440">
        <v>667.5</v>
      </c>
      <c r="F36" s="430">
        <v>2.4700000000000002</v>
      </c>
      <c r="G36" s="450">
        <v>1648.72</v>
      </c>
      <c r="H36" s="349"/>
    </row>
    <row r="37" spans="2:8" ht="41.4" x14ac:dyDescent="0.3">
      <c r="B37" s="482"/>
      <c r="C37" s="415" t="s">
        <v>3770</v>
      </c>
      <c r="D37" s="423"/>
      <c r="E37" s="423"/>
      <c r="F37" s="431"/>
      <c r="G37" s="448"/>
      <c r="H37" s="349"/>
    </row>
    <row r="38" spans="2:8" x14ac:dyDescent="0.3">
      <c r="B38" s="483"/>
      <c r="C38" s="416" t="s">
        <v>3771</v>
      </c>
      <c r="D38" s="424"/>
      <c r="E38" s="424"/>
      <c r="F38" s="432"/>
      <c r="G38" s="449"/>
      <c r="H38" s="349"/>
    </row>
    <row r="39" spans="2:8" x14ac:dyDescent="0.3">
      <c r="B39" s="484">
        <v>3545</v>
      </c>
      <c r="C39" s="417" t="s">
        <v>3772</v>
      </c>
      <c r="D39" s="422" t="s">
        <v>86</v>
      </c>
      <c r="E39" s="440">
        <v>24131.5</v>
      </c>
      <c r="F39" s="430">
        <v>5.75</v>
      </c>
      <c r="G39" s="450">
        <v>138756.12</v>
      </c>
      <c r="H39" s="349"/>
    </row>
    <row r="40" spans="2:8" ht="41.4" x14ac:dyDescent="0.3">
      <c r="B40" s="482"/>
      <c r="C40" s="415" t="s">
        <v>3773</v>
      </c>
      <c r="D40" s="423"/>
      <c r="E40" s="423"/>
      <c r="F40" s="431"/>
      <c r="G40" s="448"/>
      <c r="H40" s="349"/>
    </row>
    <row r="41" spans="2:8" x14ac:dyDescent="0.3">
      <c r="B41" s="483"/>
      <c r="C41" s="416" t="s">
        <v>3774</v>
      </c>
      <c r="D41" s="424"/>
      <c r="E41" s="424"/>
      <c r="F41" s="432"/>
      <c r="G41" s="449"/>
      <c r="H41" s="349"/>
    </row>
    <row r="42" spans="2:8" x14ac:dyDescent="0.3">
      <c r="B42" s="484">
        <v>3546</v>
      </c>
      <c r="C42" s="417" t="s">
        <v>3775</v>
      </c>
      <c r="D42" s="422" t="s">
        <v>86</v>
      </c>
      <c r="E42" s="418">
        <v>19983</v>
      </c>
      <c r="F42" s="430">
        <v>1.79</v>
      </c>
      <c r="G42" s="450">
        <v>35769.57</v>
      </c>
      <c r="H42" s="349"/>
    </row>
    <row r="43" spans="2:8" x14ac:dyDescent="0.3">
      <c r="B43" s="482"/>
      <c r="C43" s="415" t="s">
        <v>3776</v>
      </c>
      <c r="D43" s="423"/>
      <c r="E43" s="419"/>
      <c r="F43" s="431"/>
      <c r="G43" s="448"/>
      <c r="H43" s="349"/>
    </row>
    <row r="44" spans="2:8" ht="27.6" x14ac:dyDescent="0.3">
      <c r="B44" s="482"/>
      <c r="C44" s="415" t="s">
        <v>3777</v>
      </c>
      <c r="D44" s="423"/>
      <c r="E44" s="419"/>
      <c r="F44" s="431"/>
      <c r="G44" s="448"/>
      <c r="H44" s="349"/>
    </row>
    <row r="45" spans="2:8" ht="41.4" x14ac:dyDescent="0.3">
      <c r="B45" s="483"/>
      <c r="C45" s="416" t="s">
        <v>3796</v>
      </c>
      <c r="D45" s="424"/>
      <c r="E45" s="420"/>
      <c r="F45" s="432"/>
      <c r="G45" s="449"/>
      <c r="H45" s="349"/>
    </row>
    <row r="46" spans="2:8" ht="110.4" x14ac:dyDescent="0.3">
      <c r="B46" s="484">
        <v>3547</v>
      </c>
      <c r="C46" s="417" t="s">
        <v>3809</v>
      </c>
      <c r="D46" s="422" t="s">
        <v>86</v>
      </c>
      <c r="E46" s="440">
        <v>2001.5</v>
      </c>
      <c r="F46" s="430">
        <v>12.61</v>
      </c>
      <c r="G46" s="450">
        <v>25238.91</v>
      </c>
      <c r="H46" s="349"/>
    </row>
    <row r="47" spans="2:8" x14ac:dyDescent="0.3">
      <c r="B47" s="483"/>
      <c r="C47" s="416" t="s">
        <v>3778</v>
      </c>
      <c r="D47" s="424"/>
      <c r="E47" s="424"/>
      <c r="F47" s="432"/>
      <c r="G47" s="449"/>
      <c r="H47" s="349"/>
    </row>
    <row r="48" spans="2:8" x14ac:dyDescent="0.3">
      <c r="B48" s="484">
        <v>3548</v>
      </c>
      <c r="C48" s="417" t="s">
        <v>3779</v>
      </c>
      <c r="D48" s="422" t="s">
        <v>3781</v>
      </c>
      <c r="E48" s="440">
        <v>800.5</v>
      </c>
      <c r="F48" s="430">
        <v>1.6</v>
      </c>
      <c r="G48" s="450">
        <v>1280.8</v>
      </c>
      <c r="H48" s="349"/>
    </row>
    <row r="49" spans="2:8" ht="69" x14ac:dyDescent="0.3">
      <c r="B49" s="482"/>
      <c r="C49" s="415" t="s">
        <v>3780</v>
      </c>
      <c r="D49" s="423"/>
      <c r="E49" s="423"/>
      <c r="F49" s="431"/>
      <c r="G49" s="448"/>
      <c r="H49" s="349"/>
    </row>
    <row r="50" spans="2:8" x14ac:dyDescent="0.3">
      <c r="B50" s="483"/>
      <c r="C50" s="416" t="s">
        <v>3584</v>
      </c>
      <c r="D50" s="424"/>
      <c r="E50" s="424"/>
      <c r="F50" s="432"/>
      <c r="G50" s="449"/>
      <c r="H50" s="349"/>
    </row>
    <row r="51" spans="2:8" ht="69" x14ac:dyDescent="0.3">
      <c r="B51" s="485">
        <v>3549</v>
      </c>
      <c r="C51" s="417" t="s">
        <v>3810</v>
      </c>
      <c r="D51" s="421" t="s">
        <v>1533</v>
      </c>
      <c r="E51" s="438">
        <v>1916</v>
      </c>
      <c r="F51" s="433">
        <v>7.39</v>
      </c>
      <c r="G51" s="451">
        <v>14159.24</v>
      </c>
      <c r="H51" s="354"/>
    </row>
    <row r="52" spans="2:8" x14ac:dyDescent="0.3">
      <c r="B52" s="484">
        <v>3550</v>
      </c>
      <c r="C52" s="417" t="s">
        <v>3811</v>
      </c>
      <c r="D52" s="422" t="s">
        <v>86</v>
      </c>
      <c r="E52" s="440">
        <v>7228.5</v>
      </c>
      <c r="F52" s="430">
        <v>3.85</v>
      </c>
      <c r="G52" s="450">
        <v>27829.72</v>
      </c>
      <c r="H52" s="349"/>
    </row>
    <row r="53" spans="2:8" ht="41.4" x14ac:dyDescent="0.3">
      <c r="B53" s="482"/>
      <c r="C53" s="415" t="s">
        <v>3782</v>
      </c>
      <c r="D53" s="423"/>
      <c r="E53" s="423"/>
      <c r="F53" s="431"/>
      <c r="G53" s="448"/>
      <c r="H53" s="349"/>
    </row>
    <row r="54" spans="2:8" ht="27.6" x14ac:dyDescent="0.3">
      <c r="B54" s="482"/>
      <c r="C54" s="415" t="s">
        <v>3783</v>
      </c>
      <c r="D54" s="423"/>
      <c r="E54" s="423"/>
      <c r="F54" s="431"/>
      <c r="G54" s="448"/>
      <c r="H54" s="349"/>
    </row>
    <row r="55" spans="2:8" x14ac:dyDescent="0.3">
      <c r="B55" s="483"/>
      <c r="C55" s="416" t="s">
        <v>3557</v>
      </c>
      <c r="D55" s="424"/>
      <c r="E55" s="424"/>
      <c r="F55" s="432"/>
      <c r="G55" s="449"/>
      <c r="H55" s="349"/>
    </row>
    <row r="56" spans="2:8" ht="27.6" x14ac:dyDescent="0.3">
      <c r="B56" s="484">
        <v>3551</v>
      </c>
      <c r="C56" s="417" t="s">
        <v>3812</v>
      </c>
      <c r="D56" s="422" t="s">
        <v>232</v>
      </c>
      <c r="E56" s="418">
        <v>1634</v>
      </c>
      <c r="F56" s="430">
        <v>0.64</v>
      </c>
      <c r="G56" s="450">
        <v>1045.76</v>
      </c>
      <c r="H56" s="349"/>
    </row>
    <row r="57" spans="2:8" x14ac:dyDescent="0.3">
      <c r="B57" s="483"/>
      <c r="C57" s="416" t="s">
        <v>3784</v>
      </c>
      <c r="D57" s="424"/>
      <c r="E57" s="420"/>
      <c r="F57" s="432"/>
      <c r="G57" s="449"/>
      <c r="H57" s="349"/>
    </row>
    <row r="58" spans="2:8" ht="110.4" x14ac:dyDescent="0.3">
      <c r="B58" s="485">
        <v>3552</v>
      </c>
      <c r="C58" s="417" t="s">
        <v>3813</v>
      </c>
      <c r="D58" s="421" t="s">
        <v>86</v>
      </c>
      <c r="E58" s="439">
        <v>22548.5</v>
      </c>
      <c r="F58" s="433">
        <v>4.76</v>
      </c>
      <c r="G58" s="451">
        <v>107330.86</v>
      </c>
      <c r="H58" s="354"/>
    </row>
    <row r="59" spans="2:8" ht="96.6" x14ac:dyDescent="0.3">
      <c r="B59" s="484">
        <v>3553</v>
      </c>
      <c r="C59" s="417" t="s">
        <v>3814</v>
      </c>
      <c r="D59" s="422" t="s">
        <v>1533</v>
      </c>
      <c r="E59" s="418">
        <v>1196</v>
      </c>
      <c r="F59" s="430">
        <v>0.96</v>
      </c>
      <c r="G59" s="450">
        <v>1148.1600000000001</v>
      </c>
      <c r="H59" s="349"/>
    </row>
    <row r="60" spans="2:8" x14ac:dyDescent="0.3">
      <c r="B60" s="483"/>
      <c r="C60" s="416" t="s">
        <v>3614</v>
      </c>
      <c r="D60" s="424"/>
      <c r="E60" s="420"/>
      <c r="F60" s="432"/>
      <c r="G60" s="449"/>
      <c r="H60" s="349"/>
    </row>
    <row r="61" spans="2:8" x14ac:dyDescent="0.3">
      <c r="B61" s="484">
        <v>3554</v>
      </c>
      <c r="C61" s="417" t="s">
        <v>3815</v>
      </c>
      <c r="D61" s="422" t="s">
        <v>86</v>
      </c>
      <c r="E61" s="440">
        <v>11922.5</v>
      </c>
      <c r="F61" s="430">
        <v>1.33</v>
      </c>
      <c r="G61" s="450">
        <v>15856.92</v>
      </c>
      <c r="H61" s="349"/>
    </row>
    <row r="62" spans="2:8" ht="69" x14ac:dyDescent="0.3">
      <c r="B62" s="482"/>
      <c r="C62" s="415" t="s">
        <v>3785</v>
      </c>
      <c r="D62" s="423"/>
      <c r="E62" s="423"/>
      <c r="F62" s="431"/>
      <c r="G62" s="448"/>
      <c r="H62" s="349"/>
    </row>
    <row r="63" spans="2:8" x14ac:dyDescent="0.3">
      <c r="B63" s="483"/>
      <c r="C63" s="416" t="s">
        <v>3786</v>
      </c>
      <c r="D63" s="424"/>
      <c r="E63" s="424"/>
      <c r="F63" s="432"/>
      <c r="G63" s="449"/>
      <c r="H63" s="349"/>
    </row>
    <row r="64" spans="2:8" ht="41.4" x14ac:dyDescent="0.3">
      <c r="B64" s="484">
        <v>3555</v>
      </c>
      <c r="C64" s="417" t="s">
        <v>3816</v>
      </c>
      <c r="D64" s="422" t="s">
        <v>86</v>
      </c>
      <c r="E64" s="418">
        <v>4893</v>
      </c>
      <c r="F64" s="430">
        <v>5.58</v>
      </c>
      <c r="G64" s="450">
        <v>27302.94</v>
      </c>
      <c r="H64" s="349"/>
    </row>
    <row r="65" spans="2:8" ht="27.6" x14ac:dyDescent="0.3">
      <c r="B65" s="483"/>
      <c r="C65" s="416" t="s">
        <v>3797</v>
      </c>
      <c r="D65" s="424"/>
      <c r="E65" s="420"/>
      <c r="F65" s="432"/>
      <c r="G65" s="449"/>
      <c r="H65" s="349"/>
    </row>
    <row r="66" spans="2:8" x14ac:dyDescent="0.3">
      <c r="B66" s="484">
        <v>3556</v>
      </c>
      <c r="C66" s="417" t="s">
        <v>3817</v>
      </c>
      <c r="D66" s="422" t="s">
        <v>2236</v>
      </c>
      <c r="E66" s="440">
        <v>13190.5</v>
      </c>
      <c r="F66" s="430">
        <v>2.64</v>
      </c>
      <c r="G66" s="450">
        <v>34822.92</v>
      </c>
      <c r="H66" s="349"/>
    </row>
    <row r="67" spans="2:8" ht="41.4" x14ac:dyDescent="0.3">
      <c r="B67" s="482"/>
      <c r="C67" s="415" t="s">
        <v>3787</v>
      </c>
      <c r="D67" s="423"/>
      <c r="E67" s="423"/>
      <c r="F67" s="431"/>
      <c r="G67" s="448"/>
      <c r="H67" s="349"/>
    </row>
    <row r="68" spans="2:8" x14ac:dyDescent="0.3">
      <c r="B68" s="483"/>
      <c r="C68" s="416" t="s">
        <v>3788</v>
      </c>
      <c r="D68" s="424"/>
      <c r="E68" s="424"/>
      <c r="F68" s="432"/>
      <c r="G68" s="449"/>
      <c r="H68" s="349"/>
    </row>
    <row r="69" spans="2:8" x14ac:dyDescent="0.3">
      <c r="B69" s="484">
        <v>3557</v>
      </c>
      <c r="C69" s="417" t="s">
        <v>3789</v>
      </c>
      <c r="D69" s="422" t="s">
        <v>232</v>
      </c>
      <c r="E69" s="418">
        <v>5693</v>
      </c>
      <c r="F69" s="430">
        <v>3.99</v>
      </c>
      <c r="G69" s="450">
        <v>22715.07</v>
      </c>
      <c r="H69" s="349"/>
    </row>
    <row r="70" spans="2:8" x14ac:dyDescent="0.3">
      <c r="B70" s="482"/>
      <c r="C70" s="415" t="s">
        <v>3818</v>
      </c>
      <c r="D70" s="423"/>
      <c r="E70" s="419"/>
      <c r="F70" s="431"/>
      <c r="G70" s="448"/>
      <c r="H70" s="349"/>
    </row>
    <row r="71" spans="2:8" x14ac:dyDescent="0.3">
      <c r="B71" s="483"/>
      <c r="C71" s="416" t="s">
        <v>3790</v>
      </c>
      <c r="D71" s="424"/>
      <c r="E71" s="420"/>
      <c r="F71" s="432"/>
      <c r="G71" s="449"/>
      <c r="H71" s="349"/>
    </row>
    <row r="72" spans="2:8" ht="96.6" x14ac:dyDescent="0.3">
      <c r="B72" s="486">
        <v>3558</v>
      </c>
      <c r="C72" s="442" t="s">
        <v>3820</v>
      </c>
      <c r="D72" s="428" t="s">
        <v>232</v>
      </c>
      <c r="E72" s="425">
        <v>763</v>
      </c>
      <c r="F72" s="436">
        <v>19.89</v>
      </c>
      <c r="G72" s="452">
        <v>15176.07</v>
      </c>
    </row>
    <row r="73" spans="2:8" ht="193.2" x14ac:dyDescent="0.3">
      <c r="B73" s="486">
        <v>3559</v>
      </c>
      <c r="C73" s="414" t="s">
        <v>3798</v>
      </c>
      <c r="D73" s="428" t="s">
        <v>86</v>
      </c>
      <c r="E73" s="426">
        <v>24385.5</v>
      </c>
      <c r="F73" s="436">
        <v>5.99</v>
      </c>
      <c r="G73" s="453">
        <v>146069.14000000001</v>
      </c>
    </row>
    <row r="74" spans="2:8" ht="179.4" x14ac:dyDescent="0.3">
      <c r="B74" s="486">
        <v>3560</v>
      </c>
      <c r="C74" s="414" t="s">
        <v>3799</v>
      </c>
      <c r="D74" s="428" t="s">
        <v>232</v>
      </c>
      <c r="E74" s="425">
        <v>25530</v>
      </c>
      <c r="F74" s="436">
        <v>8.59</v>
      </c>
      <c r="G74" s="452">
        <v>219302.7</v>
      </c>
    </row>
    <row r="75" spans="2:8" ht="196.2" x14ac:dyDescent="0.3">
      <c r="B75" s="486">
        <v>3561</v>
      </c>
      <c r="C75" s="441" t="s">
        <v>3821</v>
      </c>
      <c r="D75" s="428" t="s">
        <v>232</v>
      </c>
      <c r="E75" s="425">
        <v>4836</v>
      </c>
      <c r="F75" s="436">
        <v>18.77</v>
      </c>
      <c r="G75" s="452">
        <v>90771.72</v>
      </c>
    </row>
    <row r="76" spans="2:8" x14ac:dyDescent="0.3">
      <c r="B76" s="487">
        <v>3562</v>
      </c>
      <c r="C76" s="413" t="s">
        <v>3800</v>
      </c>
      <c r="D76" s="429" t="s">
        <v>3819</v>
      </c>
      <c r="E76" s="427">
        <v>5426</v>
      </c>
      <c r="F76" s="437">
        <v>12.24</v>
      </c>
      <c r="G76" s="454">
        <v>66414.240000000005</v>
      </c>
    </row>
    <row r="77" spans="2:8" ht="142.19999999999999" customHeight="1" x14ac:dyDescent="0.3">
      <c r="B77" s="488"/>
      <c r="C77" s="455"/>
      <c r="D77" s="456"/>
      <c r="E77" s="457"/>
      <c r="F77" s="458"/>
      <c r="G77" s="459"/>
    </row>
    <row r="78" spans="2:8" x14ac:dyDescent="0.3">
      <c r="G78" s="460">
        <f>SUM(G4:G77)</f>
        <v>1243631.2999999998</v>
      </c>
    </row>
  </sheetData>
  <mergeCells count="148">
    <mergeCell ref="B76:B77"/>
    <mergeCell ref="C76:C77"/>
    <mergeCell ref="D76:D77"/>
    <mergeCell ref="E76:E77"/>
    <mergeCell ref="F76:F77"/>
    <mergeCell ref="G76:G77"/>
    <mergeCell ref="G69:G71"/>
    <mergeCell ref="H69:H71"/>
    <mergeCell ref="G66:G68"/>
    <mergeCell ref="H66:H68"/>
    <mergeCell ref="B69:B71"/>
    <mergeCell ref="D69:D71"/>
    <mergeCell ref="E69:E71"/>
    <mergeCell ref="F69:F71"/>
    <mergeCell ref="B66:B68"/>
    <mergeCell ref="D66:D68"/>
    <mergeCell ref="E66:E68"/>
    <mergeCell ref="F66:F68"/>
    <mergeCell ref="G64:G65"/>
    <mergeCell ref="H64:H65"/>
    <mergeCell ref="F61:F63"/>
    <mergeCell ref="G61:G63"/>
    <mergeCell ref="H61:H63"/>
    <mergeCell ref="B64:B65"/>
    <mergeCell ref="D64:D65"/>
    <mergeCell ref="E64:E65"/>
    <mergeCell ref="F64:F65"/>
    <mergeCell ref="F59:F60"/>
    <mergeCell ref="G59:G60"/>
    <mergeCell ref="H59:H60"/>
    <mergeCell ref="B61:B63"/>
    <mergeCell ref="D61:D63"/>
    <mergeCell ref="E61:E63"/>
    <mergeCell ref="B59:B60"/>
    <mergeCell ref="D59:D60"/>
    <mergeCell ref="E59:E60"/>
    <mergeCell ref="G56:G57"/>
    <mergeCell ref="H56:H57"/>
    <mergeCell ref="F52:F55"/>
    <mergeCell ref="G52:G55"/>
    <mergeCell ref="H52:H55"/>
    <mergeCell ref="B56:B57"/>
    <mergeCell ref="D56:D57"/>
    <mergeCell ref="E56:E57"/>
    <mergeCell ref="F56:F57"/>
    <mergeCell ref="B52:B55"/>
    <mergeCell ref="D52:D55"/>
    <mergeCell ref="E52:E55"/>
    <mergeCell ref="F48:F50"/>
    <mergeCell ref="G48:G50"/>
    <mergeCell ref="H48:H50"/>
    <mergeCell ref="F46:F47"/>
    <mergeCell ref="G46:G47"/>
    <mergeCell ref="H46:H47"/>
    <mergeCell ref="B48:B50"/>
    <mergeCell ref="D48:D50"/>
    <mergeCell ref="E48:E50"/>
    <mergeCell ref="B46:B47"/>
    <mergeCell ref="D46:D47"/>
    <mergeCell ref="E46:E47"/>
    <mergeCell ref="D42:D45"/>
    <mergeCell ref="E42:E45"/>
    <mergeCell ref="F42:F45"/>
    <mergeCell ref="G42:G45"/>
    <mergeCell ref="H42:H45"/>
    <mergeCell ref="E39:E41"/>
    <mergeCell ref="F39:F41"/>
    <mergeCell ref="G39:G41"/>
    <mergeCell ref="H39:H41"/>
    <mergeCell ref="B42:B45"/>
    <mergeCell ref="E36:E38"/>
    <mergeCell ref="F36:F38"/>
    <mergeCell ref="G36:G38"/>
    <mergeCell ref="H36:H38"/>
    <mergeCell ref="B39:B41"/>
    <mergeCell ref="D39:D41"/>
    <mergeCell ref="B36:B38"/>
    <mergeCell ref="D36:D38"/>
    <mergeCell ref="H32:H34"/>
    <mergeCell ref="H29:H31"/>
    <mergeCell ref="B32:B34"/>
    <mergeCell ref="D32:D34"/>
    <mergeCell ref="E32:E34"/>
    <mergeCell ref="F32:F34"/>
    <mergeCell ref="G32:G34"/>
    <mergeCell ref="H27:H28"/>
    <mergeCell ref="B29:B31"/>
    <mergeCell ref="D29:D31"/>
    <mergeCell ref="E29:E31"/>
    <mergeCell ref="F29:F31"/>
    <mergeCell ref="G29:G31"/>
    <mergeCell ref="B27:B28"/>
    <mergeCell ref="D27:D28"/>
    <mergeCell ref="E27:E28"/>
    <mergeCell ref="F27:F28"/>
    <mergeCell ref="G27:G28"/>
    <mergeCell ref="F24:F25"/>
    <mergeCell ref="G24:G25"/>
    <mergeCell ref="H24:H25"/>
    <mergeCell ref="E21:E23"/>
    <mergeCell ref="F21:F23"/>
    <mergeCell ref="G21:G23"/>
    <mergeCell ref="H21:H23"/>
    <mergeCell ref="B24:B25"/>
    <mergeCell ref="D24:D25"/>
    <mergeCell ref="E24:E25"/>
    <mergeCell ref="B21:B23"/>
    <mergeCell ref="D21:D23"/>
    <mergeCell ref="E19:E20"/>
    <mergeCell ref="F19:F20"/>
    <mergeCell ref="G19:G20"/>
    <mergeCell ref="H19:H20"/>
    <mergeCell ref="E16:E18"/>
    <mergeCell ref="F16:F18"/>
    <mergeCell ref="G16:G18"/>
    <mergeCell ref="H16:H18"/>
    <mergeCell ref="B19:B20"/>
    <mergeCell ref="D19:D20"/>
    <mergeCell ref="E13:E15"/>
    <mergeCell ref="F13:F15"/>
    <mergeCell ref="G13:G15"/>
    <mergeCell ref="H13:H15"/>
    <mergeCell ref="B16:B18"/>
    <mergeCell ref="D16:D18"/>
    <mergeCell ref="B13:B15"/>
    <mergeCell ref="D13:D15"/>
    <mergeCell ref="H11:H12"/>
    <mergeCell ref="B11:B12"/>
    <mergeCell ref="D11:D12"/>
    <mergeCell ref="E11:E12"/>
    <mergeCell ref="F11:F12"/>
    <mergeCell ref="G11:G12"/>
    <mergeCell ref="G8:G9"/>
    <mergeCell ref="H8:H9"/>
    <mergeCell ref="G4:G7"/>
    <mergeCell ref="H4:H7"/>
    <mergeCell ref="B8:B9"/>
    <mergeCell ref="D8:D9"/>
    <mergeCell ref="E8:E9"/>
    <mergeCell ref="F8:F9"/>
    <mergeCell ref="H2:H3"/>
    <mergeCell ref="B4:B7"/>
    <mergeCell ref="D4:D7"/>
    <mergeCell ref="E4:E7"/>
    <mergeCell ref="F4:F7"/>
    <mergeCell ref="C2:C3"/>
    <mergeCell ref="D2:D3"/>
    <mergeCell ref="E2:E3"/>
  </mergeCell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1CCEC-61D8-4831-8226-9697BB2BA2C2}">
  <dimension ref="B2:G256"/>
  <sheetViews>
    <sheetView zoomScale="90" zoomScaleNormal="90" workbookViewId="0">
      <selection activeCell="B2" sqref="B2"/>
    </sheetView>
  </sheetViews>
  <sheetFormatPr defaultRowHeight="14.4" x14ac:dyDescent="0.3"/>
  <cols>
    <col min="3" max="3" width="80.77734375" style="295" customWidth="1"/>
    <col min="4" max="4" width="13.109375" bestFit="1" customWidth="1"/>
    <col min="5" max="5" width="7.6640625" bestFit="1" customWidth="1"/>
    <col min="6" max="6" width="13.33203125" customWidth="1"/>
    <col min="7" max="7" width="17.33203125" bestFit="1" customWidth="1"/>
  </cols>
  <sheetData>
    <row r="2" spans="2:7" ht="31.2" x14ac:dyDescent="0.3">
      <c r="B2" s="298" t="s">
        <v>2540</v>
      </c>
      <c r="C2" s="298" t="s">
        <v>2064</v>
      </c>
      <c r="D2" s="298" t="s">
        <v>66</v>
      </c>
      <c r="E2" s="298" t="s">
        <v>2073</v>
      </c>
      <c r="F2" s="298" t="s">
        <v>2074</v>
      </c>
      <c r="G2" s="298" t="s">
        <v>1970</v>
      </c>
    </row>
    <row r="3" spans="2:7" ht="15.6" x14ac:dyDescent="0.3">
      <c r="B3" s="84">
        <v>3563</v>
      </c>
      <c r="C3" s="299" t="s">
        <v>3822</v>
      </c>
      <c r="D3" s="84" t="s">
        <v>3823</v>
      </c>
      <c r="E3" s="84">
        <v>90000</v>
      </c>
      <c r="F3" s="85">
        <v>0.11</v>
      </c>
      <c r="G3" s="85">
        <v>9900</v>
      </c>
    </row>
    <row r="4" spans="2:7" ht="15.6" x14ac:dyDescent="0.3">
      <c r="B4" s="84">
        <v>3564</v>
      </c>
      <c r="C4" s="299" t="s">
        <v>3824</v>
      </c>
      <c r="D4" s="84" t="s">
        <v>3825</v>
      </c>
      <c r="E4" s="84">
        <v>600</v>
      </c>
      <c r="F4" s="85">
        <v>23.75</v>
      </c>
      <c r="G4" s="85">
        <v>14250</v>
      </c>
    </row>
    <row r="5" spans="2:7" ht="15.6" x14ac:dyDescent="0.3">
      <c r="B5" s="84">
        <v>3565</v>
      </c>
      <c r="C5" s="299" t="s">
        <v>3826</v>
      </c>
      <c r="D5" s="84" t="s">
        <v>3825</v>
      </c>
      <c r="E5" s="84">
        <v>1200</v>
      </c>
      <c r="F5" s="85">
        <v>2.2000000000000002</v>
      </c>
      <c r="G5" s="85">
        <v>2640</v>
      </c>
    </row>
    <row r="6" spans="2:7" ht="46.8" x14ac:dyDescent="0.3">
      <c r="B6" s="84">
        <v>3566</v>
      </c>
      <c r="C6" s="299" t="s">
        <v>3827</v>
      </c>
      <c r="D6" s="84" t="s">
        <v>3823</v>
      </c>
      <c r="E6" s="84">
        <v>480000</v>
      </c>
      <c r="F6" s="85">
        <v>0.02</v>
      </c>
      <c r="G6" s="85">
        <v>9600</v>
      </c>
    </row>
    <row r="7" spans="2:7" ht="46.8" x14ac:dyDescent="0.3">
      <c r="B7" s="84">
        <v>3567</v>
      </c>
      <c r="C7" s="299" t="s">
        <v>3828</v>
      </c>
      <c r="D7" s="84" t="s">
        <v>2631</v>
      </c>
      <c r="E7" s="84">
        <v>1800</v>
      </c>
      <c r="F7" s="85">
        <v>6.13</v>
      </c>
      <c r="G7" s="85">
        <v>11034</v>
      </c>
    </row>
    <row r="8" spans="2:7" ht="15.6" x14ac:dyDescent="0.3">
      <c r="B8" s="84">
        <v>3568</v>
      </c>
      <c r="C8" s="299" t="s">
        <v>3829</v>
      </c>
      <c r="D8" s="84" t="s">
        <v>3823</v>
      </c>
      <c r="E8" s="84">
        <v>180000</v>
      </c>
      <c r="F8" s="85">
        <v>0.25</v>
      </c>
      <c r="G8" s="85">
        <v>45000</v>
      </c>
    </row>
    <row r="9" spans="2:7" ht="15.6" x14ac:dyDescent="0.3">
      <c r="B9" s="84">
        <v>3569</v>
      </c>
      <c r="C9" s="299" t="s">
        <v>3830</v>
      </c>
      <c r="D9" s="84" t="s">
        <v>3823</v>
      </c>
      <c r="E9" s="84">
        <v>180000</v>
      </c>
      <c r="F9" s="85">
        <v>0.17</v>
      </c>
      <c r="G9" s="85">
        <v>30600</v>
      </c>
    </row>
    <row r="10" spans="2:7" ht="15.6" x14ac:dyDescent="0.3">
      <c r="B10" s="84">
        <v>3570</v>
      </c>
      <c r="C10" s="299" t="s">
        <v>3831</v>
      </c>
      <c r="D10" s="84" t="s">
        <v>2631</v>
      </c>
      <c r="E10" s="84">
        <v>600</v>
      </c>
      <c r="F10" s="85">
        <v>6.79</v>
      </c>
      <c r="G10" s="85">
        <v>4074</v>
      </c>
    </row>
    <row r="11" spans="2:7" ht="15.6" x14ac:dyDescent="0.3">
      <c r="B11" s="84">
        <v>3571</v>
      </c>
      <c r="C11" s="299" t="s">
        <v>3832</v>
      </c>
      <c r="D11" s="84" t="s">
        <v>2631</v>
      </c>
      <c r="E11" s="84">
        <v>6000</v>
      </c>
      <c r="F11" s="85">
        <v>2.0499999999999998</v>
      </c>
      <c r="G11" s="85">
        <v>12300</v>
      </c>
    </row>
    <row r="12" spans="2:7" ht="31.2" x14ac:dyDescent="0.3">
      <c r="B12" s="84">
        <v>3572</v>
      </c>
      <c r="C12" s="299" t="s">
        <v>3833</v>
      </c>
      <c r="D12" s="84" t="s">
        <v>3825</v>
      </c>
      <c r="E12" s="84">
        <v>6000</v>
      </c>
      <c r="F12" s="85">
        <v>1.29</v>
      </c>
      <c r="G12" s="85">
        <v>7740</v>
      </c>
    </row>
    <row r="13" spans="2:7" ht="15.6" x14ac:dyDescent="0.3">
      <c r="B13" s="84">
        <v>3573</v>
      </c>
      <c r="C13" s="299" t="s">
        <v>3834</v>
      </c>
      <c r="D13" s="84" t="s">
        <v>3823</v>
      </c>
      <c r="E13" s="84">
        <v>30000</v>
      </c>
      <c r="F13" s="85">
        <v>0.3</v>
      </c>
      <c r="G13" s="85">
        <v>9000</v>
      </c>
    </row>
    <row r="14" spans="2:7" ht="15.6" x14ac:dyDescent="0.3">
      <c r="B14" s="84">
        <v>3574</v>
      </c>
      <c r="C14" s="299" t="s">
        <v>3835</v>
      </c>
      <c r="D14" s="84" t="s">
        <v>2631</v>
      </c>
      <c r="E14" s="84">
        <v>300</v>
      </c>
      <c r="F14" s="85">
        <v>7.48</v>
      </c>
      <c r="G14" s="85">
        <v>2244</v>
      </c>
    </row>
    <row r="15" spans="2:7" ht="15.6" x14ac:dyDescent="0.3">
      <c r="B15" s="84">
        <v>3575</v>
      </c>
      <c r="C15" s="299" t="s">
        <v>3836</v>
      </c>
      <c r="D15" s="84" t="s">
        <v>3825</v>
      </c>
      <c r="E15" s="84">
        <v>1800</v>
      </c>
      <c r="F15" s="85">
        <v>0.8</v>
      </c>
      <c r="G15" s="85">
        <v>1440</v>
      </c>
    </row>
    <row r="16" spans="2:7" ht="15.6" x14ac:dyDescent="0.3">
      <c r="B16" s="84">
        <v>3576</v>
      </c>
      <c r="C16" s="299" t="s">
        <v>3837</v>
      </c>
      <c r="D16" s="84" t="s">
        <v>3823</v>
      </c>
      <c r="E16" s="84">
        <v>60000</v>
      </c>
      <c r="F16" s="85">
        <v>0.05</v>
      </c>
      <c r="G16" s="85">
        <v>3000</v>
      </c>
    </row>
    <row r="17" spans="2:7" ht="15.6" x14ac:dyDescent="0.3">
      <c r="B17" s="84">
        <v>3577</v>
      </c>
      <c r="C17" s="299" t="s">
        <v>3838</v>
      </c>
      <c r="D17" s="84" t="s">
        <v>3825</v>
      </c>
      <c r="E17" s="84">
        <v>600</v>
      </c>
      <c r="F17" s="85">
        <v>2.71</v>
      </c>
      <c r="G17" s="85">
        <v>1626</v>
      </c>
    </row>
    <row r="18" spans="2:7" ht="15.6" x14ac:dyDescent="0.3">
      <c r="B18" s="84">
        <v>3578</v>
      </c>
      <c r="C18" s="299" t="s">
        <v>3839</v>
      </c>
      <c r="D18" s="84" t="s">
        <v>3823</v>
      </c>
      <c r="E18" s="84">
        <v>6000</v>
      </c>
      <c r="F18" s="85">
        <v>0.2</v>
      </c>
      <c r="G18" s="85">
        <v>1200</v>
      </c>
    </row>
    <row r="19" spans="2:7" ht="15.6" x14ac:dyDescent="0.3">
      <c r="B19" s="84">
        <v>3579</v>
      </c>
      <c r="C19" s="299" t="s">
        <v>3840</v>
      </c>
      <c r="D19" s="84" t="s">
        <v>2631</v>
      </c>
      <c r="E19" s="84">
        <v>300</v>
      </c>
      <c r="F19" s="85">
        <v>4.6399999999999997</v>
      </c>
      <c r="G19" s="85">
        <v>1392</v>
      </c>
    </row>
    <row r="20" spans="2:7" ht="15.6" x14ac:dyDescent="0.3">
      <c r="B20" s="84">
        <v>3580</v>
      </c>
      <c r="C20" s="299" t="s">
        <v>3841</v>
      </c>
      <c r="D20" s="84" t="s">
        <v>3823</v>
      </c>
      <c r="E20" s="84">
        <v>60000</v>
      </c>
      <c r="F20" s="85">
        <v>0.14000000000000001</v>
      </c>
      <c r="G20" s="85">
        <v>8400</v>
      </c>
    </row>
    <row r="21" spans="2:7" ht="15.6" x14ac:dyDescent="0.3">
      <c r="B21" s="84">
        <v>3581</v>
      </c>
      <c r="C21" s="299" t="s">
        <v>3842</v>
      </c>
      <c r="D21" s="84" t="s">
        <v>3825</v>
      </c>
      <c r="E21" s="84">
        <v>1200</v>
      </c>
      <c r="F21" s="85">
        <v>2.25</v>
      </c>
      <c r="G21" s="85">
        <v>2700</v>
      </c>
    </row>
    <row r="22" spans="2:7" ht="15.6" x14ac:dyDescent="0.3">
      <c r="B22" s="84">
        <v>3582</v>
      </c>
      <c r="C22" s="299" t="s">
        <v>3843</v>
      </c>
      <c r="D22" s="84" t="s">
        <v>3823</v>
      </c>
      <c r="E22" s="84">
        <v>12000</v>
      </c>
      <c r="F22" s="85">
        <v>0.17</v>
      </c>
      <c r="G22" s="85">
        <v>2040</v>
      </c>
    </row>
    <row r="23" spans="2:7" ht="15.6" x14ac:dyDescent="0.3">
      <c r="B23" s="84">
        <v>3583</v>
      </c>
      <c r="C23" s="299" t="s">
        <v>3844</v>
      </c>
      <c r="D23" s="84" t="s">
        <v>2631</v>
      </c>
      <c r="E23" s="84">
        <v>360</v>
      </c>
      <c r="F23" s="85">
        <v>1.45</v>
      </c>
      <c r="G23" s="85">
        <v>522</v>
      </c>
    </row>
    <row r="24" spans="2:7" ht="15.6" x14ac:dyDescent="0.3">
      <c r="B24" s="84">
        <v>3584</v>
      </c>
      <c r="C24" s="299" t="s">
        <v>3845</v>
      </c>
      <c r="D24" s="84" t="s">
        <v>3823</v>
      </c>
      <c r="E24" s="84">
        <v>6000</v>
      </c>
      <c r="F24" s="85">
        <v>0.12</v>
      </c>
      <c r="G24" s="85">
        <v>720</v>
      </c>
    </row>
    <row r="25" spans="2:7" ht="15.6" x14ac:dyDescent="0.3">
      <c r="B25" s="84">
        <v>3585</v>
      </c>
      <c r="C25" s="299" t="s">
        <v>3846</v>
      </c>
      <c r="D25" s="84" t="s">
        <v>3823</v>
      </c>
      <c r="E25" s="84">
        <v>6000</v>
      </c>
      <c r="F25" s="85">
        <v>0.15</v>
      </c>
      <c r="G25" s="85">
        <v>900</v>
      </c>
    </row>
    <row r="26" spans="2:7" ht="15.6" x14ac:dyDescent="0.3">
      <c r="B26" s="84">
        <v>3586</v>
      </c>
      <c r="C26" s="299" t="s">
        <v>3847</v>
      </c>
      <c r="D26" s="84" t="s">
        <v>3823</v>
      </c>
      <c r="E26" s="84">
        <v>6000</v>
      </c>
      <c r="F26" s="85">
        <v>0.18</v>
      </c>
      <c r="G26" s="85">
        <v>1080</v>
      </c>
    </row>
    <row r="27" spans="2:7" ht="15.6" x14ac:dyDescent="0.3">
      <c r="B27" s="84">
        <v>3587</v>
      </c>
      <c r="C27" s="299" t="s">
        <v>3848</v>
      </c>
      <c r="D27" s="84" t="s">
        <v>3825</v>
      </c>
      <c r="E27" s="84">
        <v>600</v>
      </c>
      <c r="F27" s="85">
        <v>1.99</v>
      </c>
      <c r="G27" s="85">
        <v>1194</v>
      </c>
    </row>
    <row r="28" spans="2:7" ht="15.6" x14ac:dyDescent="0.3">
      <c r="B28" s="84">
        <v>3588</v>
      </c>
      <c r="C28" s="299" t="s">
        <v>3849</v>
      </c>
      <c r="D28" s="84" t="s">
        <v>3825</v>
      </c>
      <c r="E28" s="84">
        <v>600</v>
      </c>
      <c r="F28" s="85">
        <v>2.89</v>
      </c>
      <c r="G28" s="85">
        <v>1734</v>
      </c>
    </row>
    <row r="29" spans="2:7" ht="15.6" x14ac:dyDescent="0.3">
      <c r="B29" s="84">
        <v>3589</v>
      </c>
      <c r="C29" s="299" t="s">
        <v>3850</v>
      </c>
      <c r="D29" s="84" t="s">
        <v>3825</v>
      </c>
      <c r="E29" s="84">
        <v>2400</v>
      </c>
      <c r="F29" s="85">
        <v>2.25</v>
      </c>
      <c r="G29" s="85">
        <v>5400</v>
      </c>
    </row>
    <row r="30" spans="2:7" ht="15.6" x14ac:dyDescent="0.3">
      <c r="B30" s="84">
        <v>3590</v>
      </c>
      <c r="C30" s="299" t="s">
        <v>3851</v>
      </c>
      <c r="D30" s="84" t="s">
        <v>3825</v>
      </c>
      <c r="E30" s="84">
        <v>300</v>
      </c>
      <c r="F30" s="85">
        <v>6.06</v>
      </c>
      <c r="G30" s="85">
        <v>1818</v>
      </c>
    </row>
    <row r="31" spans="2:7" ht="15.6" x14ac:dyDescent="0.3">
      <c r="B31" s="84">
        <v>3591</v>
      </c>
      <c r="C31" s="299" t="s">
        <v>3852</v>
      </c>
      <c r="D31" s="84" t="s">
        <v>3825</v>
      </c>
      <c r="E31" s="84">
        <v>1800</v>
      </c>
      <c r="F31" s="85">
        <v>1.38</v>
      </c>
      <c r="G31" s="85">
        <v>2484</v>
      </c>
    </row>
    <row r="32" spans="2:7" ht="15.6" x14ac:dyDescent="0.3">
      <c r="B32" s="84">
        <v>3592</v>
      </c>
      <c r="C32" s="299" t="s">
        <v>3853</v>
      </c>
      <c r="D32" s="84" t="s">
        <v>2631</v>
      </c>
      <c r="E32" s="84">
        <v>6</v>
      </c>
      <c r="F32" s="85">
        <v>171.08</v>
      </c>
      <c r="G32" s="85">
        <v>1026.48</v>
      </c>
    </row>
    <row r="33" spans="2:7" ht="15.6" x14ac:dyDescent="0.3">
      <c r="B33" s="84">
        <v>3593</v>
      </c>
      <c r="C33" s="299" t="s">
        <v>3854</v>
      </c>
      <c r="D33" s="84" t="s">
        <v>2631</v>
      </c>
      <c r="E33" s="84">
        <v>30</v>
      </c>
      <c r="F33" s="85">
        <v>4.74</v>
      </c>
      <c r="G33" s="85">
        <v>142.19999999999999</v>
      </c>
    </row>
    <row r="34" spans="2:7" ht="15.6" x14ac:dyDescent="0.3">
      <c r="B34" s="84">
        <v>3594</v>
      </c>
      <c r="C34" s="299" t="s">
        <v>3855</v>
      </c>
      <c r="D34" s="84" t="s">
        <v>3823</v>
      </c>
      <c r="E34" s="84">
        <v>60000</v>
      </c>
      <c r="F34" s="85">
        <v>0.05</v>
      </c>
      <c r="G34" s="85">
        <v>3000</v>
      </c>
    </row>
    <row r="35" spans="2:7" ht="15.6" x14ac:dyDescent="0.3">
      <c r="B35" s="84">
        <v>3595</v>
      </c>
      <c r="C35" s="299" t="s">
        <v>3856</v>
      </c>
      <c r="D35" s="84" t="s">
        <v>3823</v>
      </c>
      <c r="E35" s="84">
        <v>300</v>
      </c>
      <c r="F35" s="85">
        <v>41.99</v>
      </c>
      <c r="G35" s="85">
        <v>12597</v>
      </c>
    </row>
    <row r="36" spans="2:7" ht="15.6" x14ac:dyDescent="0.3">
      <c r="B36" s="84">
        <v>3596</v>
      </c>
      <c r="C36" s="299" t="s">
        <v>3857</v>
      </c>
      <c r="D36" s="84" t="s">
        <v>3823</v>
      </c>
      <c r="E36" s="84">
        <v>120000</v>
      </c>
      <c r="F36" s="85">
        <v>0.21</v>
      </c>
      <c r="G36" s="85">
        <v>25200</v>
      </c>
    </row>
    <row r="37" spans="2:7" ht="31.2" x14ac:dyDescent="0.3">
      <c r="B37" s="84">
        <v>3597</v>
      </c>
      <c r="C37" s="299" t="s">
        <v>3858</v>
      </c>
      <c r="D37" s="84" t="s">
        <v>2631</v>
      </c>
      <c r="E37" s="84">
        <v>1200</v>
      </c>
      <c r="F37" s="85">
        <v>6.64</v>
      </c>
      <c r="G37" s="85">
        <v>7968</v>
      </c>
    </row>
    <row r="38" spans="2:7" ht="15.6" x14ac:dyDescent="0.3">
      <c r="B38" s="84">
        <v>3598</v>
      </c>
      <c r="C38" s="299" t="s">
        <v>3859</v>
      </c>
      <c r="D38" s="84" t="s">
        <v>3825</v>
      </c>
      <c r="E38" s="84">
        <v>300</v>
      </c>
      <c r="F38" s="85">
        <v>9.92</v>
      </c>
      <c r="G38" s="85">
        <v>2976</v>
      </c>
    </row>
    <row r="39" spans="2:7" ht="15.6" x14ac:dyDescent="0.3">
      <c r="B39" s="84">
        <v>3599</v>
      </c>
      <c r="C39" s="299" t="s">
        <v>3860</v>
      </c>
      <c r="D39" s="84" t="s">
        <v>3823</v>
      </c>
      <c r="E39" s="84">
        <v>300000</v>
      </c>
      <c r="F39" s="85">
        <v>0.05</v>
      </c>
      <c r="G39" s="85">
        <v>15000</v>
      </c>
    </row>
    <row r="40" spans="2:7" ht="15.6" x14ac:dyDescent="0.3">
      <c r="B40" s="84">
        <v>3600</v>
      </c>
      <c r="C40" s="299" t="s">
        <v>3861</v>
      </c>
      <c r="D40" s="84" t="s">
        <v>3823</v>
      </c>
      <c r="E40" s="84">
        <v>30000</v>
      </c>
      <c r="F40" s="85">
        <v>0.05</v>
      </c>
      <c r="G40" s="85">
        <v>1500</v>
      </c>
    </row>
    <row r="41" spans="2:7" ht="15.6" x14ac:dyDescent="0.3">
      <c r="B41" s="84">
        <v>3601</v>
      </c>
      <c r="C41" s="299" t="s">
        <v>3862</v>
      </c>
      <c r="D41" s="84" t="s">
        <v>3823</v>
      </c>
      <c r="E41" s="84">
        <v>42000</v>
      </c>
      <c r="F41" s="85">
        <v>0.1</v>
      </c>
      <c r="G41" s="85">
        <v>4200</v>
      </c>
    </row>
    <row r="42" spans="2:7" ht="15.6" x14ac:dyDescent="0.3">
      <c r="B42" s="84">
        <v>3602</v>
      </c>
      <c r="C42" s="299" t="s">
        <v>3863</v>
      </c>
      <c r="D42" s="84" t="s">
        <v>2631</v>
      </c>
      <c r="E42" s="84">
        <v>300</v>
      </c>
      <c r="F42" s="85">
        <v>3.42</v>
      </c>
      <c r="G42" s="85">
        <v>1026</v>
      </c>
    </row>
    <row r="43" spans="2:7" ht="15.6" x14ac:dyDescent="0.3">
      <c r="B43" s="84">
        <v>3603</v>
      </c>
      <c r="C43" s="299" t="s">
        <v>3864</v>
      </c>
      <c r="D43" s="84" t="s">
        <v>3823</v>
      </c>
      <c r="E43" s="84">
        <v>300</v>
      </c>
      <c r="F43" s="85">
        <v>10.5</v>
      </c>
      <c r="G43" s="85">
        <v>3150</v>
      </c>
    </row>
    <row r="44" spans="2:7" ht="15.6" x14ac:dyDescent="0.3">
      <c r="B44" s="84">
        <v>3604</v>
      </c>
      <c r="C44" s="299" t="s">
        <v>3865</v>
      </c>
      <c r="D44" s="84" t="s">
        <v>2631</v>
      </c>
      <c r="E44" s="84">
        <v>300</v>
      </c>
      <c r="F44" s="85">
        <v>3.1</v>
      </c>
      <c r="G44" s="85">
        <v>930</v>
      </c>
    </row>
    <row r="45" spans="2:7" ht="15.6" x14ac:dyDescent="0.3">
      <c r="B45" s="84">
        <v>3605</v>
      </c>
      <c r="C45" s="299" t="s">
        <v>3866</v>
      </c>
      <c r="D45" s="84" t="s">
        <v>2631</v>
      </c>
      <c r="E45" s="84">
        <v>300</v>
      </c>
      <c r="F45" s="85">
        <v>2.9</v>
      </c>
      <c r="G45" s="85">
        <v>870</v>
      </c>
    </row>
    <row r="46" spans="2:7" ht="46.8" x14ac:dyDescent="0.3">
      <c r="B46" s="84">
        <v>3606</v>
      </c>
      <c r="C46" s="299" t="s">
        <v>3867</v>
      </c>
      <c r="D46" s="84" t="s">
        <v>3823</v>
      </c>
      <c r="E46" s="84">
        <v>240000</v>
      </c>
      <c r="F46" s="85">
        <v>0.02</v>
      </c>
      <c r="G46" s="85">
        <v>4800</v>
      </c>
    </row>
    <row r="47" spans="2:7" ht="46.8" x14ac:dyDescent="0.3">
      <c r="B47" s="84">
        <v>3607</v>
      </c>
      <c r="C47" s="299" t="s">
        <v>3868</v>
      </c>
      <c r="D47" s="84" t="s">
        <v>3825</v>
      </c>
      <c r="E47" s="84">
        <v>2100</v>
      </c>
      <c r="F47" s="85">
        <v>0.65</v>
      </c>
      <c r="G47" s="85">
        <v>1365</v>
      </c>
    </row>
    <row r="48" spans="2:7" ht="46.8" x14ac:dyDescent="0.3">
      <c r="B48" s="84">
        <v>3608</v>
      </c>
      <c r="C48" s="299" t="s">
        <v>3869</v>
      </c>
      <c r="D48" s="84" t="s">
        <v>2631</v>
      </c>
      <c r="E48" s="84">
        <v>1440</v>
      </c>
      <c r="F48" s="85">
        <v>4.45</v>
      </c>
      <c r="G48" s="85">
        <v>6408</v>
      </c>
    </row>
    <row r="49" spans="2:7" ht="31.2" x14ac:dyDescent="0.3">
      <c r="B49" s="84">
        <v>3609</v>
      </c>
      <c r="C49" s="299" t="s">
        <v>3870</v>
      </c>
      <c r="D49" s="84" t="s">
        <v>3823</v>
      </c>
      <c r="E49" s="84">
        <v>18000</v>
      </c>
      <c r="F49" s="85">
        <v>0.32</v>
      </c>
      <c r="G49" s="85">
        <v>5760</v>
      </c>
    </row>
    <row r="50" spans="2:7" ht="46.8" x14ac:dyDescent="0.3">
      <c r="B50" s="84">
        <v>3610</v>
      </c>
      <c r="C50" s="299" t="s">
        <v>3871</v>
      </c>
      <c r="D50" s="84" t="s">
        <v>2631</v>
      </c>
      <c r="E50" s="84">
        <v>12000</v>
      </c>
      <c r="F50" s="85">
        <v>0.6</v>
      </c>
      <c r="G50" s="85">
        <v>7200</v>
      </c>
    </row>
    <row r="51" spans="2:7" ht="15.6" x14ac:dyDescent="0.3">
      <c r="B51" s="84">
        <v>3611</v>
      </c>
      <c r="C51" s="299" t="s">
        <v>3872</v>
      </c>
      <c r="D51" s="84" t="s">
        <v>2631</v>
      </c>
      <c r="E51" s="84">
        <v>30</v>
      </c>
      <c r="F51" s="85">
        <v>174.8</v>
      </c>
      <c r="G51" s="85">
        <v>5244</v>
      </c>
    </row>
    <row r="52" spans="2:7" ht="46.8" x14ac:dyDescent="0.3">
      <c r="B52" s="84">
        <v>3612</v>
      </c>
      <c r="C52" s="299" t="s">
        <v>3873</v>
      </c>
      <c r="D52" s="84" t="s">
        <v>3823</v>
      </c>
      <c r="E52" s="84">
        <v>6000</v>
      </c>
      <c r="F52" s="85">
        <v>0.14000000000000001</v>
      </c>
      <c r="G52" s="85">
        <v>840</v>
      </c>
    </row>
    <row r="53" spans="2:7" ht="46.8" x14ac:dyDescent="0.3">
      <c r="B53" s="84">
        <v>3613</v>
      </c>
      <c r="C53" s="299" t="s">
        <v>3874</v>
      </c>
      <c r="D53" s="84" t="s">
        <v>3823</v>
      </c>
      <c r="E53" s="84">
        <v>6000</v>
      </c>
      <c r="F53" s="85">
        <v>0.11</v>
      </c>
      <c r="G53" s="85">
        <v>660</v>
      </c>
    </row>
    <row r="54" spans="2:7" ht="46.8" x14ac:dyDescent="0.3">
      <c r="B54" s="84">
        <v>3614</v>
      </c>
      <c r="C54" s="299" t="s">
        <v>3875</v>
      </c>
      <c r="D54" s="84" t="s">
        <v>3823</v>
      </c>
      <c r="E54" s="84">
        <v>6000</v>
      </c>
      <c r="F54" s="85">
        <v>0.14000000000000001</v>
      </c>
      <c r="G54" s="85">
        <v>840</v>
      </c>
    </row>
    <row r="55" spans="2:7" ht="15.6" x14ac:dyDescent="0.3">
      <c r="B55" s="84">
        <v>3615</v>
      </c>
      <c r="C55" s="299" t="s">
        <v>3876</v>
      </c>
      <c r="D55" s="84" t="s">
        <v>3825</v>
      </c>
      <c r="E55" s="84">
        <v>600</v>
      </c>
      <c r="F55" s="85">
        <v>3.6</v>
      </c>
      <c r="G55" s="85">
        <v>2160</v>
      </c>
    </row>
    <row r="56" spans="2:7" ht="15.6" x14ac:dyDescent="0.3">
      <c r="B56" s="84">
        <v>3616</v>
      </c>
      <c r="C56" s="299" t="s">
        <v>3877</v>
      </c>
      <c r="D56" s="84" t="s">
        <v>3825</v>
      </c>
      <c r="E56" s="84">
        <v>600</v>
      </c>
      <c r="F56" s="85">
        <v>2.35</v>
      </c>
      <c r="G56" s="85">
        <v>1410</v>
      </c>
    </row>
    <row r="57" spans="2:7" ht="15.6" x14ac:dyDescent="0.3">
      <c r="B57" s="84">
        <v>3617</v>
      </c>
      <c r="C57" s="299" t="s">
        <v>3878</v>
      </c>
      <c r="D57" s="84" t="s">
        <v>3825</v>
      </c>
      <c r="E57" s="84">
        <v>600</v>
      </c>
      <c r="F57" s="85">
        <v>2.9</v>
      </c>
      <c r="G57" s="85">
        <v>1740</v>
      </c>
    </row>
    <row r="58" spans="2:7" ht="46.8" x14ac:dyDescent="0.3">
      <c r="B58" s="84">
        <v>3618</v>
      </c>
      <c r="C58" s="299" t="s">
        <v>3879</v>
      </c>
      <c r="D58" s="84" t="s">
        <v>3823</v>
      </c>
      <c r="E58" s="84">
        <v>3000</v>
      </c>
      <c r="F58" s="85">
        <v>0.27</v>
      </c>
      <c r="G58" s="85">
        <v>810</v>
      </c>
    </row>
    <row r="59" spans="2:7" ht="46.8" x14ac:dyDescent="0.3">
      <c r="B59" s="84">
        <v>3619</v>
      </c>
      <c r="C59" s="299" t="s">
        <v>3880</v>
      </c>
      <c r="D59" s="84" t="s">
        <v>2631</v>
      </c>
      <c r="E59" s="84">
        <v>7200</v>
      </c>
      <c r="F59" s="85">
        <v>4.5</v>
      </c>
      <c r="G59" s="85">
        <v>32400</v>
      </c>
    </row>
    <row r="60" spans="2:7" ht="46.8" x14ac:dyDescent="0.3">
      <c r="B60" s="84">
        <v>3620</v>
      </c>
      <c r="C60" s="299" t="s">
        <v>3881</v>
      </c>
      <c r="D60" s="84" t="s">
        <v>3882</v>
      </c>
      <c r="E60" s="84">
        <v>150000</v>
      </c>
      <c r="F60" s="85">
        <v>0.2</v>
      </c>
      <c r="G60" s="85">
        <v>30000</v>
      </c>
    </row>
    <row r="61" spans="2:7" ht="46.8" x14ac:dyDescent="0.3">
      <c r="B61" s="84">
        <v>3621</v>
      </c>
      <c r="C61" s="299" t="s">
        <v>3883</v>
      </c>
      <c r="D61" s="84" t="s">
        <v>2631</v>
      </c>
      <c r="E61" s="84">
        <v>1200</v>
      </c>
      <c r="F61" s="85">
        <v>4.3600000000000003</v>
      </c>
      <c r="G61" s="85">
        <v>5232</v>
      </c>
    </row>
    <row r="62" spans="2:7" ht="31.2" x14ac:dyDescent="0.3">
      <c r="B62" s="84">
        <v>3621</v>
      </c>
      <c r="C62" s="299" t="s">
        <v>3884</v>
      </c>
      <c r="D62" s="84" t="s">
        <v>2631</v>
      </c>
      <c r="E62" s="84">
        <v>3600</v>
      </c>
      <c r="F62" s="85">
        <v>7</v>
      </c>
      <c r="G62" s="85">
        <v>25200</v>
      </c>
    </row>
    <row r="63" spans="2:7" ht="15.6" x14ac:dyDescent="0.3">
      <c r="B63" s="84">
        <v>3622</v>
      </c>
      <c r="C63" s="299" t="s">
        <v>3885</v>
      </c>
      <c r="D63" s="84" t="s">
        <v>3825</v>
      </c>
      <c r="E63" s="84">
        <v>3600</v>
      </c>
      <c r="F63" s="85">
        <v>0.9</v>
      </c>
      <c r="G63" s="85">
        <v>3240</v>
      </c>
    </row>
    <row r="64" spans="2:7" ht="31.2" x14ac:dyDescent="0.3">
      <c r="B64" s="84">
        <v>3623</v>
      </c>
      <c r="C64" s="299" t="s">
        <v>3886</v>
      </c>
      <c r="D64" s="84" t="s">
        <v>3825</v>
      </c>
      <c r="E64" s="84">
        <v>9000</v>
      </c>
      <c r="F64" s="85">
        <v>1.3</v>
      </c>
      <c r="G64" s="85">
        <v>11700</v>
      </c>
    </row>
    <row r="65" spans="2:7" ht="15.6" x14ac:dyDescent="0.3">
      <c r="B65" s="84">
        <v>3624</v>
      </c>
      <c r="C65" s="299" t="s">
        <v>3887</v>
      </c>
      <c r="D65" s="84" t="s">
        <v>3825</v>
      </c>
      <c r="E65" s="84">
        <v>7200</v>
      </c>
      <c r="F65" s="85">
        <v>1.18</v>
      </c>
      <c r="G65" s="85">
        <v>8496</v>
      </c>
    </row>
    <row r="66" spans="2:7" ht="15.6" x14ac:dyDescent="0.3">
      <c r="B66" s="84">
        <v>3625</v>
      </c>
      <c r="C66" s="299" t="s">
        <v>3888</v>
      </c>
      <c r="D66" s="84" t="s">
        <v>3825</v>
      </c>
      <c r="E66" s="84">
        <v>600</v>
      </c>
      <c r="F66" s="85">
        <v>2.95</v>
      </c>
      <c r="G66" s="85">
        <v>1770</v>
      </c>
    </row>
    <row r="67" spans="2:7" ht="15.6" x14ac:dyDescent="0.3">
      <c r="B67" s="84">
        <v>3626</v>
      </c>
      <c r="C67" s="299" t="s">
        <v>3889</v>
      </c>
      <c r="D67" s="84" t="s">
        <v>2298</v>
      </c>
      <c r="E67" s="84">
        <v>6</v>
      </c>
      <c r="F67" s="85">
        <v>39.68</v>
      </c>
      <c r="G67" s="85">
        <v>238.08</v>
      </c>
    </row>
    <row r="68" spans="2:7" ht="46.8" x14ac:dyDescent="0.3">
      <c r="B68" s="84">
        <v>3627</v>
      </c>
      <c r="C68" s="299" t="s">
        <v>3890</v>
      </c>
      <c r="D68" s="84" t="s">
        <v>3823</v>
      </c>
      <c r="E68" s="84">
        <v>30000</v>
      </c>
      <c r="F68" s="85">
        <v>0.06</v>
      </c>
      <c r="G68" s="85">
        <v>1800</v>
      </c>
    </row>
    <row r="69" spans="2:7" ht="46.8" x14ac:dyDescent="0.3">
      <c r="B69" s="84">
        <v>3628</v>
      </c>
      <c r="C69" s="299" t="s">
        <v>3891</v>
      </c>
      <c r="D69" s="84" t="s">
        <v>3823</v>
      </c>
      <c r="E69" s="84">
        <v>30000</v>
      </c>
      <c r="F69" s="85">
        <v>0.11</v>
      </c>
      <c r="G69" s="85">
        <v>3300</v>
      </c>
    </row>
    <row r="70" spans="2:7" ht="46.8" x14ac:dyDescent="0.3">
      <c r="B70" s="84">
        <v>3629</v>
      </c>
      <c r="C70" s="299" t="s">
        <v>3892</v>
      </c>
      <c r="D70" s="84" t="s">
        <v>3823</v>
      </c>
      <c r="E70" s="84">
        <v>30000</v>
      </c>
      <c r="F70" s="85">
        <v>7.0000000000000007E-2</v>
      </c>
      <c r="G70" s="85">
        <v>2100</v>
      </c>
    </row>
    <row r="71" spans="2:7" ht="46.8" x14ac:dyDescent="0.3">
      <c r="B71" s="84">
        <v>3630</v>
      </c>
      <c r="C71" s="299" t="s">
        <v>3893</v>
      </c>
      <c r="D71" s="84" t="s">
        <v>3823</v>
      </c>
      <c r="E71" s="84">
        <v>30000</v>
      </c>
      <c r="F71" s="85">
        <v>0.05</v>
      </c>
      <c r="G71" s="85">
        <v>1500</v>
      </c>
    </row>
    <row r="72" spans="2:7" ht="46.8" x14ac:dyDescent="0.3">
      <c r="B72" s="84">
        <v>3631</v>
      </c>
      <c r="C72" s="299" t="s">
        <v>3894</v>
      </c>
      <c r="D72" s="84" t="s">
        <v>2631</v>
      </c>
      <c r="E72" s="84">
        <v>9120</v>
      </c>
      <c r="F72" s="85">
        <v>7.6</v>
      </c>
      <c r="G72" s="85">
        <v>69312</v>
      </c>
    </row>
    <row r="73" spans="2:7" ht="46.8" x14ac:dyDescent="0.3">
      <c r="B73" s="84">
        <v>3632</v>
      </c>
      <c r="C73" s="299" t="s">
        <v>3895</v>
      </c>
      <c r="D73" s="84" t="s">
        <v>3823</v>
      </c>
      <c r="E73" s="84">
        <v>300600</v>
      </c>
      <c r="F73" s="85">
        <v>0.45</v>
      </c>
      <c r="G73" s="85">
        <v>135270</v>
      </c>
    </row>
    <row r="74" spans="2:7" ht="46.8" x14ac:dyDescent="0.3">
      <c r="B74" s="84">
        <v>3633</v>
      </c>
      <c r="C74" s="299" t="s">
        <v>3896</v>
      </c>
      <c r="D74" s="84" t="s">
        <v>2631</v>
      </c>
      <c r="E74" s="84">
        <v>1800</v>
      </c>
      <c r="F74" s="85">
        <v>4.45</v>
      </c>
      <c r="G74" s="85">
        <v>8010</v>
      </c>
    </row>
    <row r="75" spans="2:7" ht="46.8" x14ac:dyDescent="0.3">
      <c r="B75" s="84">
        <v>3634</v>
      </c>
      <c r="C75" s="299" t="s">
        <v>3897</v>
      </c>
      <c r="D75" s="84" t="s">
        <v>3825</v>
      </c>
      <c r="E75" s="84">
        <v>3000</v>
      </c>
      <c r="F75" s="85">
        <v>0.7</v>
      </c>
      <c r="G75" s="85">
        <v>2100</v>
      </c>
    </row>
    <row r="76" spans="2:7" ht="46.8" x14ac:dyDescent="0.3">
      <c r="B76" s="84">
        <v>3635</v>
      </c>
      <c r="C76" s="299" t="s">
        <v>3898</v>
      </c>
      <c r="D76" s="84" t="s">
        <v>3825</v>
      </c>
      <c r="E76" s="84">
        <v>18000</v>
      </c>
      <c r="F76" s="85">
        <v>0.56000000000000005</v>
      </c>
      <c r="G76" s="85">
        <v>10080</v>
      </c>
    </row>
    <row r="77" spans="2:7" ht="46.8" x14ac:dyDescent="0.3">
      <c r="B77" s="84">
        <v>3636</v>
      </c>
      <c r="C77" s="299" t="s">
        <v>3899</v>
      </c>
      <c r="D77" s="84" t="s">
        <v>3823</v>
      </c>
      <c r="E77" s="84">
        <v>18000</v>
      </c>
      <c r="F77" s="85">
        <v>0.4</v>
      </c>
      <c r="G77" s="85">
        <v>7200</v>
      </c>
    </row>
    <row r="78" spans="2:7" ht="46.8" x14ac:dyDescent="0.3">
      <c r="B78" s="84">
        <v>3637</v>
      </c>
      <c r="C78" s="299" t="s">
        <v>3900</v>
      </c>
      <c r="D78" s="84" t="s">
        <v>3823</v>
      </c>
      <c r="E78" s="84">
        <v>300000</v>
      </c>
      <c r="F78" s="85">
        <v>0.04</v>
      </c>
      <c r="G78" s="85">
        <v>12000</v>
      </c>
    </row>
    <row r="79" spans="2:7" ht="15.6" x14ac:dyDescent="0.3">
      <c r="B79" s="84">
        <v>3638</v>
      </c>
      <c r="C79" s="299" t="s">
        <v>3901</v>
      </c>
      <c r="D79" s="84" t="s">
        <v>3825</v>
      </c>
      <c r="E79" s="84">
        <v>300</v>
      </c>
      <c r="F79" s="85">
        <v>1.5</v>
      </c>
      <c r="G79" s="85">
        <v>450</v>
      </c>
    </row>
    <row r="80" spans="2:7" ht="15.6" x14ac:dyDescent="0.3">
      <c r="B80" s="84">
        <v>3639</v>
      </c>
      <c r="C80" s="299" t="s">
        <v>3902</v>
      </c>
      <c r="D80" s="84" t="s">
        <v>3825</v>
      </c>
      <c r="E80" s="84">
        <v>300</v>
      </c>
      <c r="F80" s="85">
        <v>0.9</v>
      </c>
      <c r="G80" s="85">
        <v>270</v>
      </c>
    </row>
    <row r="81" spans="2:7" ht="15.6" x14ac:dyDescent="0.3">
      <c r="B81" s="84">
        <v>3640</v>
      </c>
      <c r="C81" s="299" t="s">
        <v>3903</v>
      </c>
      <c r="D81" s="84" t="s">
        <v>3825</v>
      </c>
      <c r="E81" s="84">
        <v>300</v>
      </c>
      <c r="F81" s="85">
        <v>0.9</v>
      </c>
      <c r="G81" s="85">
        <v>270</v>
      </c>
    </row>
    <row r="82" spans="2:7" ht="46.8" x14ac:dyDescent="0.3">
      <c r="B82" s="84">
        <v>3641</v>
      </c>
      <c r="C82" s="299" t="s">
        <v>3904</v>
      </c>
      <c r="D82" s="84" t="s">
        <v>3823</v>
      </c>
      <c r="E82" s="84">
        <v>480000</v>
      </c>
      <c r="F82" s="85">
        <v>0.03</v>
      </c>
      <c r="G82" s="85">
        <v>14400</v>
      </c>
    </row>
    <row r="83" spans="2:7" ht="46.8" x14ac:dyDescent="0.3">
      <c r="B83" s="84">
        <v>3642</v>
      </c>
      <c r="C83" s="299" t="s">
        <v>3905</v>
      </c>
      <c r="D83" s="84" t="s">
        <v>3825</v>
      </c>
      <c r="E83" s="84">
        <v>3600</v>
      </c>
      <c r="F83" s="85">
        <v>0.45</v>
      </c>
      <c r="G83" s="85">
        <v>1620</v>
      </c>
    </row>
    <row r="84" spans="2:7" ht="31.2" x14ac:dyDescent="0.3">
      <c r="B84" s="84">
        <v>3643</v>
      </c>
      <c r="C84" s="299" t="s">
        <v>3906</v>
      </c>
      <c r="D84" s="84" t="s">
        <v>2631</v>
      </c>
      <c r="E84" s="84">
        <v>600</v>
      </c>
      <c r="F84" s="85">
        <v>1.9</v>
      </c>
      <c r="G84" s="85">
        <v>1140</v>
      </c>
    </row>
    <row r="85" spans="2:7" ht="15.6" x14ac:dyDescent="0.3">
      <c r="B85" s="84">
        <v>3644</v>
      </c>
      <c r="C85" s="299" t="s">
        <v>3907</v>
      </c>
      <c r="D85" s="84" t="s">
        <v>3825</v>
      </c>
      <c r="E85" s="84">
        <v>300</v>
      </c>
      <c r="F85" s="85">
        <v>4</v>
      </c>
      <c r="G85" s="85">
        <v>1200</v>
      </c>
    </row>
    <row r="86" spans="2:7" ht="46.8" x14ac:dyDescent="0.3">
      <c r="B86" s="84">
        <v>3645</v>
      </c>
      <c r="C86" s="299" t="s">
        <v>3908</v>
      </c>
      <c r="D86" s="84" t="s">
        <v>3825</v>
      </c>
      <c r="E86" s="84">
        <v>600</v>
      </c>
      <c r="F86" s="85">
        <v>5.9</v>
      </c>
      <c r="G86" s="85">
        <v>3540</v>
      </c>
    </row>
    <row r="87" spans="2:7" ht="46.8" x14ac:dyDescent="0.3">
      <c r="B87" s="84">
        <v>3646</v>
      </c>
      <c r="C87" s="299" t="s">
        <v>3909</v>
      </c>
      <c r="D87" s="84" t="s">
        <v>3823</v>
      </c>
      <c r="E87" s="84">
        <v>720000</v>
      </c>
      <c r="F87" s="85">
        <v>0.01</v>
      </c>
      <c r="G87" s="85">
        <v>7200</v>
      </c>
    </row>
    <row r="88" spans="2:7" ht="46.8" x14ac:dyDescent="0.3">
      <c r="B88" s="84">
        <v>3647</v>
      </c>
      <c r="C88" s="299" t="s">
        <v>3910</v>
      </c>
      <c r="D88" s="84" t="s">
        <v>2631</v>
      </c>
      <c r="E88" s="84">
        <v>1800</v>
      </c>
      <c r="F88" s="85">
        <v>3.15</v>
      </c>
      <c r="G88" s="85">
        <v>5670</v>
      </c>
    </row>
    <row r="89" spans="2:7" ht="46.8" x14ac:dyDescent="0.3">
      <c r="B89" s="84">
        <v>3648</v>
      </c>
      <c r="C89" s="299" t="s">
        <v>3911</v>
      </c>
      <c r="D89" s="84" t="s">
        <v>2631</v>
      </c>
      <c r="E89" s="84">
        <v>2400</v>
      </c>
      <c r="F89" s="85">
        <v>4.8</v>
      </c>
      <c r="G89" s="85">
        <v>11520</v>
      </c>
    </row>
    <row r="90" spans="2:7" ht="46.8" x14ac:dyDescent="0.3">
      <c r="B90" s="84">
        <v>3649</v>
      </c>
      <c r="C90" s="299" t="s">
        <v>3912</v>
      </c>
      <c r="D90" s="84" t="s">
        <v>2631</v>
      </c>
      <c r="E90" s="84">
        <v>7500</v>
      </c>
      <c r="F90" s="85">
        <v>2.6</v>
      </c>
      <c r="G90" s="85">
        <v>19500</v>
      </c>
    </row>
    <row r="91" spans="2:7" ht="46.8" x14ac:dyDescent="0.3">
      <c r="B91" s="84">
        <v>3650</v>
      </c>
      <c r="C91" s="299" t="s">
        <v>3913</v>
      </c>
      <c r="D91" s="84" t="s">
        <v>2631</v>
      </c>
      <c r="E91" s="84">
        <v>9300</v>
      </c>
      <c r="F91" s="85">
        <v>2</v>
      </c>
      <c r="G91" s="85">
        <v>18600</v>
      </c>
    </row>
    <row r="92" spans="2:7" ht="46.8" x14ac:dyDescent="0.3">
      <c r="B92" s="84">
        <v>3651</v>
      </c>
      <c r="C92" s="299" t="s">
        <v>3914</v>
      </c>
      <c r="D92" s="84" t="s">
        <v>3823</v>
      </c>
      <c r="E92" s="84">
        <v>240000</v>
      </c>
      <c r="F92" s="85">
        <v>0.06</v>
      </c>
      <c r="G92" s="85">
        <v>14400</v>
      </c>
    </row>
    <row r="93" spans="2:7" ht="31.2" x14ac:dyDescent="0.3">
      <c r="B93" s="84">
        <v>3652</v>
      </c>
      <c r="C93" s="299" t="s">
        <v>3915</v>
      </c>
      <c r="D93" s="84" t="s">
        <v>3825</v>
      </c>
      <c r="E93" s="84">
        <v>30</v>
      </c>
      <c r="F93" s="85">
        <v>5</v>
      </c>
      <c r="G93" s="85">
        <v>150</v>
      </c>
    </row>
    <row r="94" spans="2:7" ht="15.6" x14ac:dyDescent="0.3">
      <c r="B94" s="84">
        <v>3653</v>
      </c>
      <c r="C94" s="299" t="s">
        <v>3916</v>
      </c>
      <c r="D94" s="84" t="s">
        <v>3917</v>
      </c>
      <c r="E94" s="84">
        <v>660</v>
      </c>
      <c r="F94" s="85">
        <v>4.5</v>
      </c>
      <c r="G94" s="85">
        <v>2970</v>
      </c>
    </row>
    <row r="95" spans="2:7" ht="15.6" x14ac:dyDescent="0.3">
      <c r="B95" s="84">
        <v>3654</v>
      </c>
      <c r="C95" s="299" t="s">
        <v>3918</v>
      </c>
      <c r="D95" s="84" t="s">
        <v>2631</v>
      </c>
      <c r="E95" s="84">
        <v>600</v>
      </c>
      <c r="F95" s="85">
        <v>3.5</v>
      </c>
      <c r="G95" s="85">
        <v>2100</v>
      </c>
    </row>
    <row r="96" spans="2:7" ht="15.6" x14ac:dyDescent="0.3">
      <c r="B96" s="84">
        <v>3655</v>
      </c>
      <c r="C96" s="299" t="s">
        <v>3919</v>
      </c>
      <c r="D96" s="84" t="s">
        <v>2631</v>
      </c>
      <c r="E96" s="84">
        <v>6</v>
      </c>
      <c r="F96" s="85">
        <v>35</v>
      </c>
      <c r="G96" s="85">
        <v>210</v>
      </c>
    </row>
    <row r="97" spans="2:7" ht="46.8" x14ac:dyDescent="0.3">
      <c r="B97" s="84">
        <v>3656</v>
      </c>
      <c r="C97" s="299" t="s">
        <v>3920</v>
      </c>
      <c r="D97" s="84" t="s">
        <v>2631</v>
      </c>
      <c r="E97" s="84">
        <v>9000</v>
      </c>
      <c r="F97" s="85">
        <v>2.5</v>
      </c>
      <c r="G97" s="85">
        <v>22500</v>
      </c>
    </row>
    <row r="98" spans="2:7" ht="46.8" x14ac:dyDescent="0.3">
      <c r="B98" s="84">
        <v>3657</v>
      </c>
      <c r="C98" s="299" t="s">
        <v>3921</v>
      </c>
      <c r="D98" s="84" t="s">
        <v>3823</v>
      </c>
      <c r="E98" s="84">
        <v>60600</v>
      </c>
      <c r="F98" s="85">
        <v>0.05</v>
      </c>
      <c r="G98" s="85">
        <v>3030</v>
      </c>
    </row>
    <row r="99" spans="2:7" ht="46.8" x14ac:dyDescent="0.3">
      <c r="B99" s="84">
        <v>3658</v>
      </c>
      <c r="C99" s="299" t="s">
        <v>3922</v>
      </c>
      <c r="D99" s="84" t="s">
        <v>3823</v>
      </c>
      <c r="E99" s="84">
        <v>720000</v>
      </c>
      <c r="F99" s="85">
        <v>0.09</v>
      </c>
      <c r="G99" s="85">
        <v>64800</v>
      </c>
    </row>
    <row r="100" spans="2:7" ht="15.6" x14ac:dyDescent="0.3">
      <c r="B100" s="84">
        <v>3659</v>
      </c>
      <c r="C100" s="299" t="s">
        <v>3923</v>
      </c>
      <c r="D100" s="84" t="s">
        <v>3825</v>
      </c>
      <c r="E100" s="84">
        <v>300</v>
      </c>
      <c r="F100" s="85">
        <v>2.2000000000000002</v>
      </c>
      <c r="G100" s="85">
        <v>660</v>
      </c>
    </row>
    <row r="101" spans="2:7" ht="15.6" x14ac:dyDescent="0.3">
      <c r="B101" s="84">
        <v>3660</v>
      </c>
      <c r="C101" s="299" t="s">
        <v>3924</v>
      </c>
      <c r="D101" s="84" t="s">
        <v>3825</v>
      </c>
      <c r="E101" s="84">
        <v>600</v>
      </c>
      <c r="F101" s="85">
        <v>0.55000000000000004</v>
      </c>
      <c r="G101" s="85">
        <v>330</v>
      </c>
    </row>
    <row r="102" spans="2:7" ht="15.6" x14ac:dyDescent="0.3">
      <c r="B102" s="84">
        <v>3661</v>
      </c>
      <c r="C102" s="299" t="s">
        <v>3925</v>
      </c>
      <c r="D102" s="84" t="s">
        <v>2631</v>
      </c>
      <c r="E102" s="84">
        <v>6120</v>
      </c>
      <c r="F102" s="85">
        <v>1.2</v>
      </c>
      <c r="G102" s="85">
        <v>7344</v>
      </c>
    </row>
    <row r="103" spans="2:7" ht="46.8" x14ac:dyDescent="0.3">
      <c r="B103" s="84">
        <v>3662</v>
      </c>
      <c r="C103" s="299" t="s">
        <v>3926</v>
      </c>
      <c r="D103" s="84" t="s">
        <v>3823</v>
      </c>
      <c r="E103" s="84">
        <v>18000</v>
      </c>
      <c r="F103" s="85">
        <v>0.05</v>
      </c>
      <c r="G103" s="85">
        <v>900</v>
      </c>
    </row>
    <row r="104" spans="2:7" ht="31.2" x14ac:dyDescent="0.3">
      <c r="B104" s="84">
        <v>3663</v>
      </c>
      <c r="C104" s="299" t="s">
        <v>3927</v>
      </c>
      <c r="D104" s="84" t="s">
        <v>2631</v>
      </c>
      <c r="E104" s="84">
        <v>4800</v>
      </c>
      <c r="F104" s="85">
        <v>5.3</v>
      </c>
      <c r="G104" s="85">
        <v>25440</v>
      </c>
    </row>
    <row r="105" spans="2:7" ht="46.8" x14ac:dyDescent="0.3">
      <c r="B105" s="84">
        <v>3664</v>
      </c>
      <c r="C105" s="299" t="s">
        <v>3928</v>
      </c>
      <c r="D105" s="84" t="s">
        <v>3917</v>
      </c>
      <c r="E105" s="84">
        <v>12000</v>
      </c>
      <c r="F105" s="85">
        <v>5</v>
      </c>
      <c r="G105" s="85">
        <v>60000</v>
      </c>
    </row>
    <row r="106" spans="2:7" ht="46.8" x14ac:dyDescent="0.3">
      <c r="B106" s="84">
        <v>3665</v>
      </c>
      <c r="C106" s="299" t="s">
        <v>3929</v>
      </c>
      <c r="D106" s="84" t="s">
        <v>3823</v>
      </c>
      <c r="E106" s="84">
        <v>30000</v>
      </c>
      <c r="F106" s="85">
        <v>0.17</v>
      </c>
      <c r="G106" s="85">
        <v>5100</v>
      </c>
    </row>
    <row r="107" spans="2:7" ht="15.6" x14ac:dyDescent="0.3">
      <c r="B107" s="84">
        <v>3666</v>
      </c>
      <c r="C107" s="299" t="s">
        <v>3930</v>
      </c>
      <c r="D107" s="84" t="s">
        <v>3917</v>
      </c>
      <c r="E107" s="84">
        <v>1800</v>
      </c>
      <c r="F107" s="85">
        <v>2.2999999999999998</v>
      </c>
      <c r="G107" s="85">
        <v>4140</v>
      </c>
    </row>
    <row r="108" spans="2:7" ht="15.6" x14ac:dyDescent="0.3">
      <c r="B108" s="84">
        <v>3667</v>
      </c>
      <c r="C108" s="299" t="s">
        <v>3931</v>
      </c>
      <c r="D108" s="84" t="s">
        <v>2631</v>
      </c>
      <c r="E108" s="84">
        <v>1800</v>
      </c>
      <c r="F108" s="85">
        <v>2.7</v>
      </c>
      <c r="G108" s="85">
        <v>4860</v>
      </c>
    </row>
    <row r="109" spans="2:7" ht="15.6" x14ac:dyDescent="0.3">
      <c r="B109" s="84">
        <v>3668</v>
      </c>
      <c r="C109" s="299" t="s">
        <v>3932</v>
      </c>
      <c r="D109" s="84" t="s">
        <v>3823</v>
      </c>
      <c r="E109" s="84">
        <v>3000</v>
      </c>
      <c r="F109" s="85">
        <v>7.0000000000000007E-2</v>
      </c>
      <c r="G109" s="85">
        <v>210</v>
      </c>
    </row>
    <row r="110" spans="2:7" ht="15.6" x14ac:dyDescent="0.3">
      <c r="B110" s="84">
        <v>3669</v>
      </c>
      <c r="C110" s="299" t="s">
        <v>3933</v>
      </c>
      <c r="D110" s="84" t="s">
        <v>2631</v>
      </c>
      <c r="E110" s="84">
        <v>420</v>
      </c>
      <c r="F110" s="85">
        <v>4.5</v>
      </c>
      <c r="G110" s="85">
        <v>1890</v>
      </c>
    </row>
    <row r="111" spans="2:7" ht="15.6" x14ac:dyDescent="0.3">
      <c r="B111" s="84">
        <v>3670</v>
      </c>
      <c r="C111" s="299" t="s">
        <v>3934</v>
      </c>
      <c r="D111" s="84" t="s">
        <v>3825</v>
      </c>
      <c r="E111" s="84">
        <v>60</v>
      </c>
      <c r="F111" s="85">
        <v>2.1</v>
      </c>
      <c r="G111" s="85">
        <v>126</v>
      </c>
    </row>
    <row r="112" spans="2:7" ht="31.2" x14ac:dyDescent="0.3">
      <c r="B112" s="84">
        <v>3671</v>
      </c>
      <c r="C112" s="299" t="s">
        <v>3935</v>
      </c>
      <c r="D112" s="84" t="s">
        <v>2631</v>
      </c>
      <c r="E112" s="84">
        <v>1560</v>
      </c>
      <c r="F112" s="85">
        <v>2.8</v>
      </c>
      <c r="G112" s="85">
        <v>4368</v>
      </c>
    </row>
    <row r="113" spans="2:7" ht="15.6" x14ac:dyDescent="0.3">
      <c r="B113" s="84">
        <v>3672</v>
      </c>
      <c r="C113" s="299" t="s">
        <v>3936</v>
      </c>
      <c r="D113" s="84" t="s">
        <v>3825</v>
      </c>
      <c r="E113" s="84">
        <v>2100</v>
      </c>
      <c r="F113" s="85">
        <v>7.5</v>
      </c>
      <c r="G113" s="85">
        <v>15750</v>
      </c>
    </row>
    <row r="114" spans="2:7" ht="46.8" x14ac:dyDescent="0.3">
      <c r="B114" s="84">
        <v>3673</v>
      </c>
      <c r="C114" s="299" t="s">
        <v>3937</v>
      </c>
      <c r="D114" s="84" t="s">
        <v>3882</v>
      </c>
      <c r="E114" s="84">
        <v>600000</v>
      </c>
      <c r="F114" s="85">
        <v>0.06</v>
      </c>
      <c r="G114" s="85">
        <v>36000</v>
      </c>
    </row>
    <row r="115" spans="2:7" ht="46.8" x14ac:dyDescent="0.3">
      <c r="B115" s="84">
        <v>3674</v>
      </c>
      <c r="C115" s="299" t="s">
        <v>3938</v>
      </c>
      <c r="D115" s="84" t="s">
        <v>3825</v>
      </c>
      <c r="E115" s="84">
        <v>6000</v>
      </c>
      <c r="F115" s="85">
        <v>0.9</v>
      </c>
      <c r="G115" s="85">
        <v>5400</v>
      </c>
    </row>
    <row r="116" spans="2:7" ht="15.6" x14ac:dyDescent="0.3">
      <c r="B116" s="84">
        <v>3675</v>
      </c>
      <c r="C116" s="299" t="s">
        <v>3939</v>
      </c>
      <c r="D116" s="84" t="s">
        <v>2631</v>
      </c>
      <c r="E116" s="84">
        <v>600</v>
      </c>
      <c r="F116" s="85">
        <v>3.96</v>
      </c>
      <c r="G116" s="85">
        <v>2376</v>
      </c>
    </row>
    <row r="117" spans="2:7" ht="15.6" x14ac:dyDescent="0.3">
      <c r="B117" s="84">
        <v>3676</v>
      </c>
      <c r="C117" s="299" t="s">
        <v>3940</v>
      </c>
      <c r="D117" s="84" t="s">
        <v>3825</v>
      </c>
      <c r="E117" s="84">
        <v>300</v>
      </c>
      <c r="F117" s="85">
        <v>7.12</v>
      </c>
      <c r="G117" s="85">
        <v>2136</v>
      </c>
    </row>
    <row r="118" spans="2:7" ht="46.8" x14ac:dyDescent="0.3">
      <c r="B118" s="84">
        <v>3677</v>
      </c>
      <c r="C118" s="299" t="s">
        <v>3941</v>
      </c>
      <c r="D118" s="84" t="s">
        <v>3823</v>
      </c>
      <c r="E118" s="84">
        <v>300600</v>
      </c>
      <c r="F118" s="85">
        <v>0.05</v>
      </c>
      <c r="G118" s="85">
        <v>15030</v>
      </c>
    </row>
    <row r="119" spans="2:7" ht="46.8" x14ac:dyDescent="0.3">
      <c r="B119" s="84">
        <v>3678</v>
      </c>
      <c r="C119" s="299" t="s">
        <v>3942</v>
      </c>
      <c r="D119" s="84" t="s">
        <v>3823</v>
      </c>
      <c r="E119" s="84">
        <v>30000</v>
      </c>
      <c r="F119" s="85">
        <v>0.15</v>
      </c>
      <c r="G119" s="85">
        <v>4500</v>
      </c>
    </row>
    <row r="120" spans="2:7" ht="46.8" x14ac:dyDescent="0.3">
      <c r="B120" s="84">
        <v>3679</v>
      </c>
      <c r="C120" s="299" t="s">
        <v>3943</v>
      </c>
      <c r="D120" s="84" t="s">
        <v>3823</v>
      </c>
      <c r="E120" s="84">
        <v>30000</v>
      </c>
      <c r="F120" s="85">
        <v>0.05</v>
      </c>
      <c r="G120" s="85">
        <v>1500</v>
      </c>
    </row>
    <row r="121" spans="2:7" ht="46.8" x14ac:dyDescent="0.3">
      <c r="B121" s="84">
        <v>3680</v>
      </c>
      <c r="C121" s="299" t="s">
        <v>3944</v>
      </c>
      <c r="D121" s="84" t="s">
        <v>3945</v>
      </c>
      <c r="E121" s="84">
        <v>5100</v>
      </c>
      <c r="F121" s="85">
        <v>0.5</v>
      </c>
      <c r="G121" s="85">
        <v>2550</v>
      </c>
    </row>
    <row r="122" spans="2:7" ht="15.6" x14ac:dyDescent="0.3">
      <c r="B122" s="84">
        <v>3681</v>
      </c>
      <c r="C122" s="299" t="s">
        <v>3946</v>
      </c>
      <c r="D122" s="84" t="s">
        <v>2631</v>
      </c>
      <c r="E122" s="84">
        <v>300</v>
      </c>
      <c r="F122" s="85">
        <v>1.7</v>
      </c>
      <c r="G122" s="85">
        <v>510</v>
      </c>
    </row>
    <row r="123" spans="2:7" ht="62.4" x14ac:dyDescent="0.3">
      <c r="B123" s="84">
        <v>3682</v>
      </c>
      <c r="C123" s="299" t="s">
        <v>3947</v>
      </c>
      <c r="D123" s="84" t="s">
        <v>2631</v>
      </c>
      <c r="E123" s="84">
        <v>2400</v>
      </c>
      <c r="F123" s="85">
        <v>10</v>
      </c>
      <c r="G123" s="85">
        <v>24000</v>
      </c>
    </row>
    <row r="124" spans="2:7" ht="15.6" x14ac:dyDescent="0.3">
      <c r="B124" s="84">
        <v>3683</v>
      </c>
      <c r="C124" s="299" t="s">
        <v>3948</v>
      </c>
      <c r="D124" s="84" t="s">
        <v>3823</v>
      </c>
      <c r="E124" s="84">
        <v>3600</v>
      </c>
      <c r="F124" s="85">
        <v>0.08</v>
      </c>
      <c r="G124" s="85">
        <v>288</v>
      </c>
    </row>
    <row r="125" spans="2:7" ht="15.6" x14ac:dyDescent="0.3">
      <c r="B125" s="84">
        <v>3684</v>
      </c>
      <c r="C125" s="299" t="s">
        <v>3949</v>
      </c>
      <c r="D125" s="84" t="s">
        <v>2631</v>
      </c>
      <c r="E125" s="84">
        <v>900</v>
      </c>
      <c r="F125" s="85">
        <v>1.1499999999999999</v>
      </c>
      <c r="G125" s="85">
        <v>1035</v>
      </c>
    </row>
    <row r="126" spans="2:7" ht="46.8" x14ac:dyDescent="0.3">
      <c r="B126" s="84">
        <v>3685</v>
      </c>
      <c r="C126" s="299" t="s">
        <v>3950</v>
      </c>
      <c r="D126" s="84" t="s">
        <v>3823</v>
      </c>
      <c r="E126" s="84">
        <v>240000</v>
      </c>
      <c r="F126" s="85">
        <v>0.05</v>
      </c>
      <c r="G126" s="85">
        <v>12000</v>
      </c>
    </row>
    <row r="127" spans="2:7" ht="46.8" x14ac:dyDescent="0.3">
      <c r="B127" s="84">
        <v>3686</v>
      </c>
      <c r="C127" s="299" t="s">
        <v>3951</v>
      </c>
      <c r="D127" s="84" t="s">
        <v>3823</v>
      </c>
      <c r="E127" s="84">
        <v>300000</v>
      </c>
      <c r="F127" s="85">
        <v>0.09</v>
      </c>
      <c r="G127" s="85">
        <v>27000</v>
      </c>
    </row>
    <row r="128" spans="2:7" ht="46.8" x14ac:dyDescent="0.3">
      <c r="B128" s="84">
        <v>3687</v>
      </c>
      <c r="C128" s="299" t="s">
        <v>3952</v>
      </c>
      <c r="D128" s="84" t="s">
        <v>2631</v>
      </c>
      <c r="E128" s="84">
        <v>30000</v>
      </c>
      <c r="F128" s="85">
        <v>3.9</v>
      </c>
      <c r="G128" s="85">
        <v>117000</v>
      </c>
    </row>
    <row r="129" spans="2:7" ht="31.2" x14ac:dyDescent="0.3">
      <c r="B129" s="84">
        <v>3688</v>
      </c>
      <c r="C129" s="299" t="s">
        <v>3953</v>
      </c>
      <c r="D129" s="84" t="s">
        <v>24</v>
      </c>
      <c r="E129" s="84">
        <v>12000</v>
      </c>
      <c r="F129" s="85">
        <v>3</v>
      </c>
      <c r="G129" s="85">
        <v>36000</v>
      </c>
    </row>
    <row r="130" spans="2:7" ht="46.8" x14ac:dyDescent="0.3">
      <c r="B130" s="84">
        <v>3689</v>
      </c>
      <c r="C130" s="299" t="s">
        <v>3954</v>
      </c>
      <c r="D130" s="84" t="s">
        <v>2631</v>
      </c>
      <c r="E130" s="84">
        <v>12000</v>
      </c>
      <c r="F130" s="85">
        <v>5.8</v>
      </c>
      <c r="G130" s="85">
        <v>69600</v>
      </c>
    </row>
    <row r="131" spans="2:7" ht="46.8" x14ac:dyDescent="0.3">
      <c r="B131" s="84">
        <v>3690</v>
      </c>
      <c r="C131" s="299" t="s">
        <v>3955</v>
      </c>
      <c r="D131" s="84" t="s">
        <v>3823</v>
      </c>
      <c r="E131" s="84">
        <v>90000</v>
      </c>
      <c r="F131" s="85">
        <v>0.14000000000000001</v>
      </c>
      <c r="G131" s="85">
        <v>12600</v>
      </c>
    </row>
    <row r="132" spans="2:7" ht="46.8" x14ac:dyDescent="0.3">
      <c r="B132" s="84">
        <v>3691</v>
      </c>
      <c r="C132" s="299" t="s">
        <v>3956</v>
      </c>
      <c r="D132" s="84" t="s">
        <v>2631</v>
      </c>
      <c r="E132" s="84">
        <v>600</v>
      </c>
      <c r="F132" s="85">
        <v>0.9</v>
      </c>
      <c r="G132" s="85">
        <v>540</v>
      </c>
    </row>
    <row r="133" spans="2:7" ht="46.8" x14ac:dyDescent="0.3">
      <c r="B133" s="84">
        <v>3692</v>
      </c>
      <c r="C133" s="299" t="s">
        <v>3957</v>
      </c>
      <c r="D133" s="84" t="s">
        <v>3825</v>
      </c>
      <c r="E133" s="84">
        <v>600</v>
      </c>
      <c r="F133" s="85">
        <v>0.9</v>
      </c>
      <c r="G133" s="85">
        <v>540</v>
      </c>
    </row>
    <row r="134" spans="2:7" ht="62.4" x14ac:dyDescent="0.3">
      <c r="B134" s="84">
        <v>3693</v>
      </c>
      <c r="C134" s="299" t="s">
        <v>3958</v>
      </c>
      <c r="D134" s="84" t="s">
        <v>3825</v>
      </c>
      <c r="E134" s="84">
        <v>3000</v>
      </c>
      <c r="F134" s="85">
        <v>1</v>
      </c>
      <c r="G134" s="85">
        <v>3000</v>
      </c>
    </row>
    <row r="135" spans="2:7" ht="46.8" x14ac:dyDescent="0.3">
      <c r="B135" s="84">
        <v>3694</v>
      </c>
      <c r="C135" s="299" t="s">
        <v>3959</v>
      </c>
      <c r="D135" s="84" t="s">
        <v>3823</v>
      </c>
      <c r="E135" s="84">
        <v>180000</v>
      </c>
      <c r="F135" s="85">
        <v>0.03</v>
      </c>
      <c r="G135" s="85">
        <v>5400</v>
      </c>
    </row>
    <row r="136" spans="2:7" ht="46.8" x14ac:dyDescent="0.3">
      <c r="B136" s="84">
        <v>3695</v>
      </c>
      <c r="C136" s="299" t="s">
        <v>3960</v>
      </c>
      <c r="D136" s="84" t="s">
        <v>3825</v>
      </c>
      <c r="E136" s="84">
        <v>1500</v>
      </c>
      <c r="F136" s="85">
        <v>1.67</v>
      </c>
      <c r="G136" s="85">
        <v>2505</v>
      </c>
    </row>
    <row r="137" spans="2:7" ht="15.6" x14ac:dyDescent="0.3">
      <c r="B137" s="84">
        <v>3696</v>
      </c>
      <c r="C137" s="299" t="s">
        <v>3961</v>
      </c>
      <c r="D137" s="84" t="s">
        <v>3825</v>
      </c>
      <c r="E137" s="84">
        <v>600</v>
      </c>
      <c r="F137" s="85">
        <v>8.25</v>
      </c>
      <c r="G137" s="85">
        <v>4950</v>
      </c>
    </row>
    <row r="138" spans="2:7" ht="15.6" x14ac:dyDescent="0.3">
      <c r="B138" s="84">
        <v>3697</v>
      </c>
      <c r="C138" s="299" t="s">
        <v>3962</v>
      </c>
      <c r="D138" s="84" t="s">
        <v>3825</v>
      </c>
      <c r="E138" s="84">
        <v>3600</v>
      </c>
      <c r="F138" s="85">
        <v>0.8</v>
      </c>
      <c r="G138" s="85">
        <v>2880</v>
      </c>
    </row>
    <row r="139" spans="2:7" ht="46.8" x14ac:dyDescent="0.3">
      <c r="B139" s="84">
        <v>3698</v>
      </c>
      <c r="C139" s="299" t="s">
        <v>3963</v>
      </c>
      <c r="D139" s="84" t="s">
        <v>3825</v>
      </c>
      <c r="E139" s="84">
        <v>63000</v>
      </c>
      <c r="F139" s="85">
        <v>0.19</v>
      </c>
      <c r="G139" s="85">
        <v>11970</v>
      </c>
    </row>
    <row r="140" spans="2:7" ht="46.8" x14ac:dyDescent="0.3">
      <c r="B140" s="84">
        <v>3699</v>
      </c>
      <c r="C140" s="299" t="s">
        <v>3964</v>
      </c>
      <c r="D140" s="84" t="s">
        <v>2631</v>
      </c>
      <c r="E140" s="84">
        <v>1200</v>
      </c>
      <c r="F140" s="85">
        <v>4.1500000000000004</v>
      </c>
      <c r="G140" s="85">
        <v>4980</v>
      </c>
    </row>
    <row r="141" spans="2:7" ht="46.8" x14ac:dyDescent="0.3">
      <c r="B141" s="84">
        <v>3700</v>
      </c>
      <c r="C141" s="299" t="s">
        <v>3965</v>
      </c>
      <c r="D141" s="84" t="s">
        <v>3823</v>
      </c>
      <c r="E141" s="84">
        <v>240000</v>
      </c>
      <c r="F141" s="85">
        <v>0.04</v>
      </c>
      <c r="G141" s="85">
        <v>9600</v>
      </c>
    </row>
    <row r="142" spans="2:7" ht="46.8" x14ac:dyDescent="0.3">
      <c r="B142" s="84">
        <v>3701</v>
      </c>
      <c r="C142" s="299" t="s">
        <v>3966</v>
      </c>
      <c r="D142" s="84" t="s">
        <v>3823</v>
      </c>
      <c r="E142" s="84">
        <v>240000</v>
      </c>
      <c r="F142" s="85">
        <v>0.02</v>
      </c>
      <c r="G142" s="85">
        <v>4800</v>
      </c>
    </row>
    <row r="143" spans="2:7" ht="46.8" x14ac:dyDescent="0.3">
      <c r="B143" s="84">
        <v>3702</v>
      </c>
      <c r="C143" s="299" t="s">
        <v>3967</v>
      </c>
      <c r="D143" s="84" t="s">
        <v>3823</v>
      </c>
      <c r="E143" s="84">
        <v>90000</v>
      </c>
      <c r="F143" s="85">
        <v>0.13</v>
      </c>
      <c r="G143" s="85">
        <v>11700</v>
      </c>
    </row>
    <row r="144" spans="2:7" ht="46.8" x14ac:dyDescent="0.3">
      <c r="B144" s="84">
        <v>3703</v>
      </c>
      <c r="C144" s="299" t="s">
        <v>3968</v>
      </c>
      <c r="D144" s="84" t="s">
        <v>3823</v>
      </c>
      <c r="E144" s="84">
        <v>120000</v>
      </c>
      <c r="F144" s="85">
        <v>0.03</v>
      </c>
      <c r="G144" s="85">
        <v>3600</v>
      </c>
    </row>
    <row r="145" spans="2:7" ht="15.6" x14ac:dyDescent="0.3">
      <c r="B145" s="84">
        <v>3704</v>
      </c>
      <c r="C145" s="299" t="s">
        <v>3969</v>
      </c>
      <c r="D145" s="84" t="s">
        <v>3825</v>
      </c>
      <c r="E145" s="84">
        <v>300</v>
      </c>
      <c r="F145" s="85">
        <v>9.0500000000000007</v>
      </c>
      <c r="G145" s="85">
        <v>2715</v>
      </c>
    </row>
    <row r="146" spans="2:7" ht="15.6" x14ac:dyDescent="0.3">
      <c r="B146" s="84">
        <v>3705</v>
      </c>
      <c r="C146" s="299" t="s">
        <v>3970</v>
      </c>
      <c r="D146" s="84" t="s">
        <v>3825</v>
      </c>
      <c r="E146" s="84">
        <v>3000</v>
      </c>
      <c r="F146" s="85">
        <v>0.7</v>
      </c>
      <c r="G146" s="85">
        <v>2100</v>
      </c>
    </row>
    <row r="147" spans="2:7" ht="15.6" x14ac:dyDescent="0.3">
      <c r="B147" s="84">
        <v>3706</v>
      </c>
      <c r="C147" s="299" t="s">
        <v>3971</v>
      </c>
      <c r="D147" s="84" t="s">
        <v>2631</v>
      </c>
      <c r="E147" s="84">
        <v>300</v>
      </c>
      <c r="F147" s="85">
        <v>13.8</v>
      </c>
      <c r="G147" s="85">
        <v>4140</v>
      </c>
    </row>
    <row r="148" spans="2:7" ht="46.8" x14ac:dyDescent="0.3">
      <c r="B148" s="84">
        <v>3707</v>
      </c>
      <c r="C148" s="299" t="s">
        <v>3972</v>
      </c>
      <c r="D148" s="84" t="s">
        <v>2631</v>
      </c>
      <c r="E148" s="84">
        <v>900</v>
      </c>
      <c r="F148" s="85">
        <v>0.7</v>
      </c>
      <c r="G148" s="85">
        <v>630</v>
      </c>
    </row>
    <row r="149" spans="2:7" ht="46.8" x14ac:dyDescent="0.3">
      <c r="B149" s="84">
        <v>3708</v>
      </c>
      <c r="C149" s="299" t="s">
        <v>3973</v>
      </c>
      <c r="D149" s="84" t="s">
        <v>3823</v>
      </c>
      <c r="E149" s="84">
        <v>33000</v>
      </c>
      <c r="F149" s="85">
        <v>0.71</v>
      </c>
      <c r="G149" s="85">
        <v>23430</v>
      </c>
    </row>
    <row r="150" spans="2:7" ht="31.2" x14ac:dyDescent="0.3">
      <c r="B150" s="84">
        <v>3709</v>
      </c>
      <c r="C150" s="299" t="s">
        <v>3974</v>
      </c>
      <c r="D150" s="84" t="s">
        <v>2631</v>
      </c>
      <c r="E150" s="84">
        <v>1800</v>
      </c>
      <c r="F150" s="85">
        <v>7.05</v>
      </c>
      <c r="G150" s="85">
        <v>12690</v>
      </c>
    </row>
    <row r="151" spans="2:7" ht="15.6" x14ac:dyDescent="0.3">
      <c r="B151" s="84">
        <v>3710</v>
      </c>
      <c r="C151" s="299" t="s">
        <v>3975</v>
      </c>
      <c r="D151" s="84" t="s">
        <v>2631</v>
      </c>
      <c r="E151" s="84">
        <v>600</v>
      </c>
      <c r="F151" s="85">
        <v>9.9</v>
      </c>
      <c r="G151" s="85">
        <v>5940</v>
      </c>
    </row>
    <row r="152" spans="2:7" ht="31.2" x14ac:dyDescent="0.3">
      <c r="B152" s="84">
        <v>3711</v>
      </c>
      <c r="C152" s="299" t="s">
        <v>3976</v>
      </c>
      <c r="D152" s="84" t="s">
        <v>2631</v>
      </c>
      <c r="E152" s="84">
        <v>600</v>
      </c>
      <c r="F152" s="85">
        <v>6.5</v>
      </c>
      <c r="G152" s="85">
        <v>3900</v>
      </c>
    </row>
    <row r="153" spans="2:7" ht="31.2" x14ac:dyDescent="0.3">
      <c r="B153" s="84">
        <v>3712</v>
      </c>
      <c r="C153" s="299" t="s">
        <v>3977</v>
      </c>
      <c r="D153" s="84" t="s">
        <v>3825</v>
      </c>
      <c r="E153" s="84">
        <v>300</v>
      </c>
      <c r="F153" s="85">
        <v>4.1500000000000004</v>
      </c>
      <c r="G153" s="85">
        <v>1245</v>
      </c>
    </row>
    <row r="154" spans="2:7" ht="15.6" x14ac:dyDescent="0.3">
      <c r="B154" s="84">
        <v>3713</v>
      </c>
      <c r="C154" s="299" t="s">
        <v>3978</v>
      </c>
      <c r="D154" s="84" t="s">
        <v>2631</v>
      </c>
      <c r="E154" s="84">
        <v>1200</v>
      </c>
      <c r="F154" s="85">
        <v>0.71</v>
      </c>
      <c r="G154" s="85">
        <v>852</v>
      </c>
    </row>
    <row r="155" spans="2:7" ht="15.6" x14ac:dyDescent="0.3">
      <c r="B155" s="84">
        <v>3714</v>
      </c>
      <c r="C155" s="299" t="s">
        <v>3979</v>
      </c>
      <c r="D155" s="84" t="s">
        <v>2631</v>
      </c>
      <c r="E155" s="84">
        <v>600</v>
      </c>
      <c r="F155" s="85">
        <v>18.8</v>
      </c>
      <c r="G155" s="85">
        <v>11280</v>
      </c>
    </row>
    <row r="156" spans="2:7" ht="15.6" x14ac:dyDescent="0.3">
      <c r="B156" s="84">
        <v>3715</v>
      </c>
      <c r="C156" s="299" t="s">
        <v>3980</v>
      </c>
      <c r="D156" s="84" t="s">
        <v>3823</v>
      </c>
      <c r="E156" s="84">
        <v>300000</v>
      </c>
      <c r="F156" s="85">
        <v>0.04</v>
      </c>
      <c r="G156" s="85">
        <v>12000</v>
      </c>
    </row>
    <row r="157" spans="2:7" ht="15.6" x14ac:dyDescent="0.3">
      <c r="B157" s="84">
        <v>3716</v>
      </c>
      <c r="C157" s="299" t="s">
        <v>3981</v>
      </c>
      <c r="D157" s="84" t="s">
        <v>2631</v>
      </c>
      <c r="E157" s="84">
        <v>60</v>
      </c>
      <c r="F157" s="85">
        <v>8.9</v>
      </c>
      <c r="G157" s="85">
        <v>534</v>
      </c>
    </row>
    <row r="158" spans="2:7" ht="46.8" x14ac:dyDescent="0.3">
      <c r="B158" s="84">
        <v>3717</v>
      </c>
      <c r="C158" s="299" t="s">
        <v>3982</v>
      </c>
      <c r="D158" s="84" t="s">
        <v>2631</v>
      </c>
      <c r="E158" s="84">
        <v>90000</v>
      </c>
      <c r="F158" s="85">
        <v>3.9</v>
      </c>
      <c r="G158" s="85">
        <v>351000</v>
      </c>
    </row>
    <row r="159" spans="2:7" ht="15.6" x14ac:dyDescent="0.3">
      <c r="B159" s="84">
        <v>3718</v>
      </c>
      <c r="C159" s="299" t="s">
        <v>3983</v>
      </c>
      <c r="D159" s="84" t="s">
        <v>2631</v>
      </c>
      <c r="E159" s="84">
        <v>6000</v>
      </c>
      <c r="F159" s="85">
        <v>4.9000000000000004</v>
      </c>
      <c r="G159" s="85">
        <v>29400</v>
      </c>
    </row>
    <row r="160" spans="2:7" ht="15.6" x14ac:dyDescent="0.3">
      <c r="B160" s="84">
        <v>3719</v>
      </c>
      <c r="C160" s="299" t="s">
        <v>3984</v>
      </c>
      <c r="D160" s="84" t="s">
        <v>3825</v>
      </c>
      <c r="E160" s="84">
        <v>7200</v>
      </c>
      <c r="F160" s="85">
        <v>1.18</v>
      </c>
      <c r="G160" s="85">
        <v>8496</v>
      </c>
    </row>
    <row r="161" spans="2:7" ht="15.6" x14ac:dyDescent="0.3">
      <c r="B161" s="84">
        <v>3720</v>
      </c>
      <c r="C161" s="299" t="s">
        <v>3985</v>
      </c>
      <c r="D161" s="84" t="s">
        <v>3825</v>
      </c>
      <c r="E161" s="84">
        <v>6000</v>
      </c>
      <c r="F161" s="85">
        <v>3.61</v>
      </c>
      <c r="G161" s="85">
        <v>21660</v>
      </c>
    </row>
    <row r="162" spans="2:7" ht="15.6" x14ac:dyDescent="0.3">
      <c r="B162" s="84">
        <v>3721</v>
      </c>
      <c r="C162" s="299" t="s">
        <v>3986</v>
      </c>
      <c r="D162" s="84" t="s">
        <v>3825</v>
      </c>
      <c r="E162" s="84">
        <v>600</v>
      </c>
      <c r="F162" s="85">
        <v>1.01</v>
      </c>
      <c r="G162" s="85">
        <v>606</v>
      </c>
    </row>
    <row r="163" spans="2:7" ht="15.6" x14ac:dyDescent="0.3">
      <c r="B163" s="84">
        <v>3722</v>
      </c>
      <c r="C163" s="299" t="s">
        <v>3987</v>
      </c>
      <c r="D163" s="84" t="s">
        <v>3988</v>
      </c>
      <c r="E163" s="84">
        <v>1440</v>
      </c>
      <c r="F163" s="85">
        <v>7</v>
      </c>
      <c r="G163" s="85">
        <v>10080</v>
      </c>
    </row>
    <row r="164" spans="2:7" ht="46.8" x14ac:dyDescent="0.3">
      <c r="B164" s="84">
        <v>3723</v>
      </c>
      <c r="C164" s="299" t="s">
        <v>3989</v>
      </c>
      <c r="D164" s="84" t="s">
        <v>3823</v>
      </c>
      <c r="E164" s="84">
        <v>60000</v>
      </c>
      <c r="F164" s="85">
        <v>0.16</v>
      </c>
      <c r="G164" s="85">
        <v>9600</v>
      </c>
    </row>
    <row r="165" spans="2:7" ht="15.6" x14ac:dyDescent="0.3">
      <c r="B165" s="84">
        <v>3724</v>
      </c>
      <c r="C165" s="299" t="s">
        <v>3990</v>
      </c>
      <c r="D165" s="84" t="s">
        <v>3825</v>
      </c>
      <c r="E165" s="84">
        <v>1800</v>
      </c>
      <c r="F165" s="85">
        <v>2.1800000000000002</v>
      </c>
      <c r="G165" s="85">
        <v>3924</v>
      </c>
    </row>
    <row r="166" spans="2:7" ht="15.6" x14ac:dyDescent="0.3">
      <c r="B166" s="84">
        <v>3725</v>
      </c>
      <c r="C166" s="299" t="s">
        <v>3991</v>
      </c>
      <c r="D166" s="84" t="s">
        <v>3825</v>
      </c>
      <c r="E166" s="84">
        <v>300</v>
      </c>
      <c r="F166" s="85">
        <v>4.91</v>
      </c>
      <c r="G166" s="85">
        <v>1473</v>
      </c>
    </row>
    <row r="167" spans="2:7" ht="31.2" x14ac:dyDescent="0.3">
      <c r="B167" s="84">
        <v>3726</v>
      </c>
      <c r="C167" s="299" t="s">
        <v>3992</v>
      </c>
      <c r="D167" s="84" t="s">
        <v>3823</v>
      </c>
      <c r="E167" s="84">
        <v>1200</v>
      </c>
      <c r="F167" s="85">
        <v>0.27</v>
      </c>
      <c r="G167" s="85">
        <v>324</v>
      </c>
    </row>
    <row r="168" spans="2:7" ht="31.2" x14ac:dyDescent="0.3">
      <c r="B168" s="84">
        <v>3727</v>
      </c>
      <c r="C168" s="299" t="s">
        <v>3993</v>
      </c>
      <c r="D168" s="84" t="s">
        <v>3823</v>
      </c>
      <c r="E168" s="84">
        <v>1200</v>
      </c>
      <c r="F168" s="85">
        <v>0.33</v>
      </c>
      <c r="G168" s="85">
        <v>396</v>
      </c>
    </row>
    <row r="169" spans="2:7" ht="46.8" x14ac:dyDescent="0.3">
      <c r="B169" s="84">
        <v>3728</v>
      </c>
      <c r="C169" s="299" t="s">
        <v>3994</v>
      </c>
      <c r="D169" s="84" t="s">
        <v>3823</v>
      </c>
      <c r="E169" s="84">
        <v>1800</v>
      </c>
      <c r="F169" s="85">
        <v>0.3</v>
      </c>
      <c r="G169" s="85">
        <v>540</v>
      </c>
    </row>
    <row r="170" spans="2:7" ht="15.6" x14ac:dyDescent="0.3">
      <c r="B170" s="84">
        <v>3729</v>
      </c>
      <c r="C170" s="299" t="s">
        <v>3995</v>
      </c>
      <c r="D170" s="84" t="s">
        <v>3825</v>
      </c>
      <c r="E170" s="84">
        <v>120</v>
      </c>
      <c r="F170" s="85">
        <v>5.55</v>
      </c>
      <c r="G170" s="85">
        <v>666</v>
      </c>
    </row>
    <row r="171" spans="2:7" ht="15.6" x14ac:dyDescent="0.3">
      <c r="B171" s="84">
        <v>3730</v>
      </c>
      <c r="C171" s="299" t="s">
        <v>3996</v>
      </c>
      <c r="D171" s="84" t="s">
        <v>3825</v>
      </c>
      <c r="E171" s="84">
        <v>600</v>
      </c>
      <c r="F171" s="85">
        <v>0.32</v>
      </c>
      <c r="G171" s="85">
        <v>192</v>
      </c>
    </row>
    <row r="172" spans="2:7" ht="15.6" x14ac:dyDescent="0.3">
      <c r="B172" s="84">
        <v>3731</v>
      </c>
      <c r="C172" s="299" t="s">
        <v>3997</v>
      </c>
      <c r="D172" s="84" t="s">
        <v>3825</v>
      </c>
      <c r="E172" s="84">
        <v>600</v>
      </c>
      <c r="F172" s="85">
        <v>0.41</v>
      </c>
      <c r="G172" s="85">
        <v>246</v>
      </c>
    </row>
    <row r="173" spans="2:7" ht="15.6" x14ac:dyDescent="0.3">
      <c r="B173" s="84">
        <v>3732</v>
      </c>
      <c r="C173" s="299" t="s">
        <v>3998</v>
      </c>
      <c r="D173" s="84" t="s">
        <v>3825</v>
      </c>
      <c r="E173" s="84">
        <v>600</v>
      </c>
      <c r="F173" s="85">
        <v>0.25</v>
      </c>
      <c r="G173" s="85">
        <v>150</v>
      </c>
    </row>
    <row r="174" spans="2:7" ht="15.6" x14ac:dyDescent="0.3">
      <c r="B174" s="84">
        <v>3733</v>
      </c>
      <c r="C174" s="299" t="s">
        <v>3999</v>
      </c>
      <c r="D174" s="84" t="s">
        <v>3825</v>
      </c>
      <c r="E174" s="84">
        <v>600</v>
      </c>
      <c r="F174" s="85">
        <v>0.25</v>
      </c>
      <c r="G174" s="85">
        <v>150</v>
      </c>
    </row>
    <row r="175" spans="2:7" ht="15.6" x14ac:dyDescent="0.3">
      <c r="B175" s="84">
        <v>3734</v>
      </c>
      <c r="C175" s="299" t="s">
        <v>4000</v>
      </c>
      <c r="D175" s="84" t="s">
        <v>3917</v>
      </c>
      <c r="E175" s="84">
        <v>600</v>
      </c>
      <c r="F175" s="85">
        <v>11.35</v>
      </c>
      <c r="G175" s="85">
        <v>6810</v>
      </c>
    </row>
    <row r="176" spans="2:7" ht="15.6" x14ac:dyDescent="0.3">
      <c r="B176" s="84">
        <v>3735</v>
      </c>
      <c r="C176" s="299" t="s">
        <v>4001</v>
      </c>
      <c r="D176" s="84" t="s">
        <v>3825</v>
      </c>
      <c r="E176" s="84">
        <v>300</v>
      </c>
      <c r="F176" s="85">
        <v>2.1</v>
      </c>
      <c r="G176" s="85">
        <v>630</v>
      </c>
    </row>
    <row r="177" spans="2:7" ht="15.6" x14ac:dyDescent="0.3">
      <c r="B177" s="84">
        <v>3736</v>
      </c>
      <c r="C177" s="299" t="s">
        <v>4002</v>
      </c>
      <c r="D177" s="84" t="s">
        <v>2631</v>
      </c>
      <c r="E177" s="84">
        <v>600</v>
      </c>
      <c r="F177" s="85">
        <v>9.2799999999999994</v>
      </c>
      <c r="G177" s="85">
        <v>5568</v>
      </c>
    </row>
    <row r="178" spans="2:7" ht="46.8" x14ac:dyDescent="0.3">
      <c r="B178" s="84">
        <v>3737</v>
      </c>
      <c r="C178" s="299" t="s">
        <v>4003</v>
      </c>
      <c r="D178" s="84" t="s">
        <v>3825</v>
      </c>
      <c r="E178" s="84">
        <v>12000</v>
      </c>
      <c r="F178" s="85">
        <v>0.81</v>
      </c>
      <c r="G178" s="85">
        <v>9720</v>
      </c>
    </row>
    <row r="179" spans="2:7" ht="46.8" x14ac:dyDescent="0.3">
      <c r="B179" s="84">
        <v>3738</v>
      </c>
      <c r="C179" s="299" t="s">
        <v>4004</v>
      </c>
      <c r="D179" s="84" t="s">
        <v>3917</v>
      </c>
      <c r="E179" s="84">
        <v>24300</v>
      </c>
      <c r="F179" s="85">
        <v>1.52</v>
      </c>
      <c r="G179" s="85">
        <v>36936</v>
      </c>
    </row>
    <row r="180" spans="2:7" ht="46.8" x14ac:dyDescent="0.3">
      <c r="B180" s="84">
        <v>3739</v>
      </c>
      <c r="C180" s="299" t="s">
        <v>4005</v>
      </c>
      <c r="D180" s="84" t="s">
        <v>3823</v>
      </c>
      <c r="E180" s="84">
        <v>30000</v>
      </c>
      <c r="F180" s="85">
        <v>0.15</v>
      </c>
      <c r="G180" s="85">
        <v>4500</v>
      </c>
    </row>
    <row r="181" spans="2:7" ht="15.6" x14ac:dyDescent="0.3">
      <c r="B181" s="84">
        <v>3740</v>
      </c>
      <c r="C181" s="299" t="s">
        <v>4006</v>
      </c>
      <c r="D181" s="84" t="s">
        <v>2631</v>
      </c>
      <c r="E181" s="84">
        <v>9300</v>
      </c>
      <c r="F181" s="85">
        <v>1.9</v>
      </c>
      <c r="G181" s="85">
        <v>17670</v>
      </c>
    </row>
    <row r="182" spans="2:7" ht="46.8" x14ac:dyDescent="0.3">
      <c r="B182" s="84">
        <v>3741</v>
      </c>
      <c r="C182" s="299" t="s">
        <v>4007</v>
      </c>
      <c r="D182" s="84" t="s">
        <v>3823</v>
      </c>
      <c r="E182" s="84">
        <v>120600</v>
      </c>
      <c r="F182" s="85">
        <v>0.03</v>
      </c>
      <c r="G182" s="85">
        <v>3618</v>
      </c>
    </row>
    <row r="183" spans="2:7" ht="15.6" x14ac:dyDescent="0.3">
      <c r="B183" s="84">
        <v>3742</v>
      </c>
      <c r="C183" s="299" t="s">
        <v>4008</v>
      </c>
      <c r="D183" s="84" t="s">
        <v>2631</v>
      </c>
      <c r="E183" s="84">
        <v>7500</v>
      </c>
      <c r="F183" s="85">
        <v>1.58</v>
      </c>
      <c r="G183" s="85">
        <v>11850</v>
      </c>
    </row>
    <row r="184" spans="2:7" ht="46.8" x14ac:dyDescent="0.3">
      <c r="B184" s="84">
        <v>3743</v>
      </c>
      <c r="C184" s="299" t="s">
        <v>4009</v>
      </c>
      <c r="D184" s="84" t="s">
        <v>3825</v>
      </c>
      <c r="E184" s="84">
        <v>3000</v>
      </c>
      <c r="F184" s="85">
        <v>0.69</v>
      </c>
      <c r="G184" s="85">
        <v>2070</v>
      </c>
    </row>
    <row r="185" spans="2:7" ht="15.6" x14ac:dyDescent="0.3">
      <c r="B185" s="84">
        <v>3744</v>
      </c>
      <c r="C185" s="299" t="s">
        <v>4010</v>
      </c>
      <c r="D185" s="84" t="s">
        <v>3823</v>
      </c>
      <c r="E185" s="84">
        <v>6000</v>
      </c>
      <c r="F185" s="85">
        <v>0.12</v>
      </c>
      <c r="G185" s="85">
        <v>720</v>
      </c>
    </row>
    <row r="186" spans="2:7" ht="46.8" x14ac:dyDescent="0.3">
      <c r="B186" s="84">
        <v>3745</v>
      </c>
      <c r="C186" s="299" t="s">
        <v>4011</v>
      </c>
      <c r="D186" s="84" t="s">
        <v>3825</v>
      </c>
      <c r="E186" s="84">
        <v>1200</v>
      </c>
      <c r="F186" s="85">
        <v>8.5399999999999991</v>
      </c>
      <c r="G186" s="85">
        <v>10248</v>
      </c>
    </row>
    <row r="187" spans="2:7" ht="46.8" x14ac:dyDescent="0.3">
      <c r="B187" s="84">
        <v>3746</v>
      </c>
      <c r="C187" s="299" t="s">
        <v>4012</v>
      </c>
      <c r="D187" s="84" t="s">
        <v>3823</v>
      </c>
      <c r="E187" s="84">
        <v>372000</v>
      </c>
      <c r="F187" s="85">
        <v>0.11</v>
      </c>
      <c r="G187" s="85">
        <v>40920</v>
      </c>
    </row>
    <row r="188" spans="2:7" ht="46.8" x14ac:dyDescent="0.3">
      <c r="B188" s="84">
        <v>3747</v>
      </c>
      <c r="C188" s="299" t="s">
        <v>4013</v>
      </c>
      <c r="D188" s="84" t="s">
        <v>2631</v>
      </c>
      <c r="E188" s="84">
        <v>9300</v>
      </c>
      <c r="F188" s="85">
        <v>1.06</v>
      </c>
      <c r="G188" s="85">
        <v>9858</v>
      </c>
    </row>
    <row r="189" spans="2:7" ht="15.6" x14ac:dyDescent="0.3">
      <c r="B189" s="84">
        <v>3748</v>
      </c>
      <c r="C189" s="299" t="s">
        <v>4014</v>
      </c>
      <c r="D189" s="84" t="s">
        <v>3825</v>
      </c>
      <c r="E189" s="84">
        <v>120</v>
      </c>
      <c r="F189" s="85">
        <v>4.95</v>
      </c>
      <c r="G189" s="85">
        <v>594</v>
      </c>
    </row>
    <row r="190" spans="2:7" ht="15.6" x14ac:dyDescent="0.3">
      <c r="B190" s="84">
        <v>3749</v>
      </c>
      <c r="C190" s="299" t="s">
        <v>4015</v>
      </c>
      <c r="D190" s="84" t="s">
        <v>3825</v>
      </c>
      <c r="E190" s="84">
        <v>120</v>
      </c>
      <c r="F190" s="85">
        <v>3.03</v>
      </c>
      <c r="G190" s="85">
        <v>363.6</v>
      </c>
    </row>
    <row r="191" spans="2:7" ht="15.6" x14ac:dyDescent="0.3">
      <c r="B191" s="84">
        <v>3750</v>
      </c>
      <c r="C191" s="299" t="s">
        <v>4016</v>
      </c>
      <c r="D191" s="84" t="s">
        <v>3825</v>
      </c>
      <c r="E191" s="84">
        <v>60</v>
      </c>
      <c r="F191" s="85">
        <v>5.6</v>
      </c>
      <c r="G191" s="85">
        <v>336</v>
      </c>
    </row>
    <row r="192" spans="2:7" ht="46.8" x14ac:dyDescent="0.3">
      <c r="B192" s="84">
        <v>3751</v>
      </c>
      <c r="C192" s="299" t="s">
        <v>4017</v>
      </c>
      <c r="D192" s="84" t="s">
        <v>3823</v>
      </c>
      <c r="E192" s="84">
        <v>240000</v>
      </c>
      <c r="F192" s="85">
        <v>0.02</v>
      </c>
      <c r="G192" s="85">
        <v>4800</v>
      </c>
    </row>
    <row r="193" spans="2:7" ht="46.8" x14ac:dyDescent="0.3">
      <c r="B193" s="84">
        <v>3752</v>
      </c>
      <c r="C193" s="299" t="s">
        <v>4018</v>
      </c>
      <c r="D193" s="84" t="s">
        <v>3823</v>
      </c>
      <c r="E193" s="84">
        <v>240000</v>
      </c>
      <c r="F193" s="85">
        <v>0.04</v>
      </c>
      <c r="G193" s="85">
        <v>9600</v>
      </c>
    </row>
    <row r="194" spans="2:7" ht="46.8" x14ac:dyDescent="0.3">
      <c r="B194" s="84">
        <v>3753</v>
      </c>
      <c r="C194" s="299" t="s">
        <v>4019</v>
      </c>
      <c r="D194" s="84" t="s">
        <v>3823</v>
      </c>
      <c r="E194" s="84">
        <v>240000</v>
      </c>
      <c r="F194" s="85">
        <v>0.02</v>
      </c>
      <c r="G194" s="85">
        <v>4800</v>
      </c>
    </row>
    <row r="195" spans="2:7" ht="46.8" x14ac:dyDescent="0.3">
      <c r="B195" s="84">
        <v>3754</v>
      </c>
      <c r="C195" s="299" t="s">
        <v>4020</v>
      </c>
      <c r="D195" s="84" t="s">
        <v>24</v>
      </c>
      <c r="E195" s="84">
        <v>300</v>
      </c>
      <c r="F195" s="85">
        <v>14</v>
      </c>
      <c r="G195" s="85">
        <v>4200</v>
      </c>
    </row>
    <row r="196" spans="2:7" ht="46.8" x14ac:dyDescent="0.3">
      <c r="B196" s="84">
        <v>3755</v>
      </c>
      <c r="C196" s="299" t="s">
        <v>4021</v>
      </c>
      <c r="D196" s="84" t="s">
        <v>24</v>
      </c>
      <c r="E196" s="84">
        <v>300</v>
      </c>
      <c r="F196" s="85">
        <v>19</v>
      </c>
      <c r="G196" s="85">
        <v>5700</v>
      </c>
    </row>
    <row r="197" spans="2:7" ht="46.8" x14ac:dyDescent="0.3">
      <c r="B197" s="84">
        <v>3756</v>
      </c>
      <c r="C197" s="299" t="s">
        <v>4022</v>
      </c>
      <c r="D197" s="84" t="s">
        <v>3823</v>
      </c>
      <c r="E197" s="84">
        <v>18000</v>
      </c>
      <c r="F197" s="85">
        <v>0.14000000000000001</v>
      </c>
      <c r="G197" s="85">
        <v>2520</v>
      </c>
    </row>
    <row r="198" spans="2:7" ht="15.6" x14ac:dyDescent="0.3">
      <c r="B198" s="84">
        <v>3757</v>
      </c>
      <c r="C198" s="299" t="s">
        <v>4023</v>
      </c>
      <c r="D198" s="84" t="s">
        <v>3917</v>
      </c>
      <c r="E198" s="84">
        <v>1200</v>
      </c>
      <c r="F198" s="85">
        <v>13.72</v>
      </c>
      <c r="G198" s="85">
        <v>16464</v>
      </c>
    </row>
    <row r="199" spans="2:7" ht="15.6" x14ac:dyDescent="0.3">
      <c r="B199" s="84">
        <v>3758</v>
      </c>
      <c r="C199" s="299" t="s">
        <v>4024</v>
      </c>
      <c r="D199" s="84" t="s">
        <v>3825</v>
      </c>
      <c r="E199" s="84">
        <v>600</v>
      </c>
      <c r="F199" s="85">
        <v>1.56</v>
      </c>
      <c r="G199" s="85">
        <v>936</v>
      </c>
    </row>
    <row r="200" spans="2:7" ht="15.6" x14ac:dyDescent="0.3">
      <c r="B200" s="84">
        <v>3759</v>
      </c>
      <c r="C200" s="299" t="s">
        <v>4025</v>
      </c>
      <c r="D200" s="84" t="s">
        <v>2631</v>
      </c>
      <c r="E200" s="84">
        <v>300</v>
      </c>
      <c r="F200" s="85">
        <v>9.5</v>
      </c>
      <c r="G200" s="85">
        <v>2850</v>
      </c>
    </row>
    <row r="201" spans="2:7" ht="15.6" x14ac:dyDescent="0.3">
      <c r="B201" s="84">
        <v>3760</v>
      </c>
      <c r="C201" s="299" t="s">
        <v>4026</v>
      </c>
      <c r="D201" s="84" t="s">
        <v>2631</v>
      </c>
      <c r="E201" s="84">
        <v>300</v>
      </c>
      <c r="F201" s="85">
        <v>4.58</v>
      </c>
      <c r="G201" s="85">
        <v>1374</v>
      </c>
    </row>
    <row r="202" spans="2:7" ht="15.6" x14ac:dyDescent="0.3">
      <c r="B202" s="84">
        <v>3761</v>
      </c>
      <c r="C202" s="299" t="s">
        <v>4027</v>
      </c>
      <c r="D202" s="84" t="s">
        <v>3825</v>
      </c>
      <c r="E202" s="84">
        <v>1200</v>
      </c>
      <c r="F202" s="85">
        <v>1.77</v>
      </c>
      <c r="G202" s="85">
        <v>2124</v>
      </c>
    </row>
    <row r="203" spans="2:7" ht="15.6" x14ac:dyDescent="0.3">
      <c r="B203" s="84">
        <v>3762</v>
      </c>
      <c r="C203" s="299" t="s">
        <v>4028</v>
      </c>
      <c r="D203" s="84" t="s">
        <v>3825</v>
      </c>
      <c r="E203" s="84">
        <v>120</v>
      </c>
      <c r="F203" s="85">
        <v>5</v>
      </c>
      <c r="G203" s="85">
        <v>600</v>
      </c>
    </row>
    <row r="204" spans="2:7" ht="15.6" x14ac:dyDescent="0.3">
      <c r="B204" s="84">
        <v>3763</v>
      </c>
      <c r="C204" s="299" t="s">
        <v>4029</v>
      </c>
      <c r="D204" s="84" t="s">
        <v>3823</v>
      </c>
      <c r="E204" s="84">
        <v>210000</v>
      </c>
      <c r="F204" s="85">
        <v>0.04</v>
      </c>
      <c r="G204" s="85">
        <v>8400</v>
      </c>
    </row>
    <row r="205" spans="2:7" ht="15.6" x14ac:dyDescent="0.3">
      <c r="B205" s="84">
        <v>3764</v>
      </c>
      <c r="C205" s="299" t="s">
        <v>4030</v>
      </c>
      <c r="D205" s="84" t="s">
        <v>3825</v>
      </c>
      <c r="E205" s="84">
        <v>1800</v>
      </c>
      <c r="F205" s="85">
        <v>0.56999999999999995</v>
      </c>
      <c r="G205" s="85">
        <v>1026</v>
      </c>
    </row>
    <row r="206" spans="2:7" ht="15.6" x14ac:dyDescent="0.3">
      <c r="B206" s="84">
        <v>3765</v>
      </c>
      <c r="C206" s="299" t="s">
        <v>4031</v>
      </c>
      <c r="D206" s="84" t="s">
        <v>2631</v>
      </c>
      <c r="E206" s="84">
        <v>300</v>
      </c>
      <c r="F206" s="85">
        <v>8.99</v>
      </c>
      <c r="G206" s="85">
        <v>2697</v>
      </c>
    </row>
    <row r="207" spans="2:7" ht="15.6" x14ac:dyDescent="0.3">
      <c r="B207" s="84">
        <v>3766</v>
      </c>
      <c r="C207" s="299" t="s">
        <v>4032</v>
      </c>
      <c r="D207" s="84" t="s">
        <v>24</v>
      </c>
      <c r="E207" s="84">
        <v>300</v>
      </c>
      <c r="F207" s="85">
        <v>1.0900000000000001</v>
      </c>
      <c r="G207" s="85">
        <v>327</v>
      </c>
    </row>
    <row r="208" spans="2:7" ht="15.6" x14ac:dyDescent="0.3">
      <c r="B208" s="84">
        <v>3767</v>
      </c>
      <c r="C208" s="299" t="s">
        <v>4033</v>
      </c>
      <c r="D208" s="84" t="s">
        <v>3825</v>
      </c>
      <c r="E208" s="84">
        <v>300</v>
      </c>
      <c r="F208" s="85">
        <v>1.85</v>
      </c>
      <c r="G208" s="85">
        <v>555</v>
      </c>
    </row>
    <row r="209" spans="2:7" ht="31.2" x14ac:dyDescent="0.3">
      <c r="B209" s="84">
        <v>3768</v>
      </c>
      <c r="C209" s="299" t="s">
        <v>4034</v>
      </c>
      <c r="D209" s="84" t="s">
        <v>3825</v>
      </c>
      <c r="E209" s="84">
        <v>1200</v>
      </c>
      <c r="F209" s="85">
        <v>10.54</v>
      </c>
      <c r="G209" s="85">
        <v>12648</v>
      </c>
    </row>
    <row r="210" spans="2:7" ht="46.8" x14ac:dyDescent="0.3">
      <c r="B210" s="84">
        <v>3769</v>
      </c>
      <c r="C210" s="299" t="s">
        <v>4035</v>
      </c>
      <c r="D210" s="84" t="s">
        <v>3823</v>
      </c>
      <c r="E210" s="84">
        <v>363000</v>
      </c>
      <c r="F210" s="85">
        <v>0.12</v>
      </c>
      <c r="G210" s="85">
        <v>43560</v>
      </c>
    </row>
    <row r="211" spans="2:7" ht="31.2" x14ac:dyDescent="0.3">
      <c r="B211" s="84">
        <v>3770</v>
      </c>
      <c r="C211" s="299" t="s">
        <v>4036</v>
      </c>
      <c r="D211" s="84" t="s">
        <v>3825</v>
      </c>
      <c r="E211" s="84">
        <v>30</v>
      </c>
      <c r="F211" s="85">
        <v>415</v>
      </c>
      <c r="G211" s="85">
        <v>12450</v>
      </c>
    </row>
    <row r="212" spans="2:7" ht="46.8" x14ac:dyDescent="0.3">
      <c r="B212" s="84">
        <v>3771</v>
      </c>
      <c r="C212" s="299" t="s">
        <v>4037</v>
      </c>
      <c r="D212" s="84" t="s">
        <v>2631</v>
      </c>
      <c r="E212" s="84">
        <v>600</v>
      </c>
      <c r="F212" s="85">
        <v>33.61</v>
      </c>
      <c r="G212" s="85">
        <v>20166</v>
      </c>
    </row>
    <row r="213" spans="2:7" ht="46.8" x14ac:dyDescent="0.3">
      <c r="B213" s="84">
        <v>3772</v>
      </c>
      <c r="C213" s="299" t="s">
        <v>4038</v>
      </c>
      <c r="D213" s="84" t="s">
        <v>2631</v>
      </c>
      <c r="E213" s="84">
        <v>600</v>
      </c>
      <c r="F213" s="85">
        <v>31.92</v>
      </c>
      <c r="G213" s="85">
        <v>19152</v>
      </c>
    </row>
    <row r="214" spans="2:7" ht="15.6" x14ac:dyDescent="0.3">
      <c r="B214" s="84">
        <v>3773</v>
      </c>
      <c r="C214" s="299" t="s">
        <v>4039</v>
      </c>
      <c r="D214" s="84" t="s">
        <v>2631</v>
      </c>
      <c r="E214" s="84">
        <v>6</v>
      </c>
      <c r="F214" s="85">
        <v>185.55</v>
      </c>
      <c r="G214" s="85">
        <v>1113.3</v>
      </c>
    </row>
    <row r="215" spans="2:7" ht="46.8" x14ac:dyDescent="0.3">
      <c r="B215" s="84">
        <v>3774</v>
      </c>
      <c r="C215" s="299" t="s">
        <v>4040</v>
      </c>
      <c r="D215" s="84" t="s">
        <v>3823</v>
      </c>
      <c r="E215" s="84">
        <v>12000</v>
      </c>
      <c r="F215" s="85">
        <v>0.25</v>
      </c>
      <c r="G215" s="85">
        <v>3000</v>
      </c>
    </row>
    <row r="216" spans="2:7" ht="46.8" x14ac:dyDescent="0.3">
      <c r="B216" s="84">
        <v>3775</v>
      </c>
      <c r="C216" s="299" t="s">
        <v>4041</v>
      </c>
      <c r="D216" s="84" t="s">
        <v>3823</v>
      </c>
      <c r="E216" s="84">
        <v>12000</v>
      </c>
      <c r="F216" s="85">
        <v>0.27</v>
      </c>
      <c r="G216" s="85">
        <v>3240</v>
      </c>
    </row>
    <row r="217" spans="2:7" ht="46.8" x14ac:dyDescent="0.3">
      <c r="B217" s="84">
        <v>3776</v>
      </c>
      <c r="C217" s="299" t="s">
        <v>4042</v>
      </c>
      <c r="D217" s="84" t="s">
        <v>3823</v>
      </c>
      <c r="E217" s="84">
        <v>6000</v>
      </c>
      <c r="F217" s="85">
        <v>0.22</v>
      </c>
      <c r="G217" s="85">
        <v>1320</v>
      </c>
    </row>
    <row r="218" spans="2:7" ht="46.8" x14ac:dyDescent="0.3">
      <c r="B218" s="84">
        <v>3777</v>
      </c>
      <c r="C218" s="299" t="s">
        <v>4043</v>
      </c>
      <c r="D218" s="84" t="s">
        <v>3988</v>
      </c>
      <c r="E218" s="84">
        <v>1800</v>
      </c>
      <c r="F218" s="85">
        <v>7</v>
      </c>
      <c r="G218" s="85">
        <v>12600</v>
      </c>
    </row>
    <row r="219" spans="2:7" ht="46.8" x14ac:dyDescent="0.3">
      <c r="B219" s="84">
        <v>3778</v>
      </c>
      <c r="C219" s="299" t="s">
        <v>4044</v>
      </c>
      <c r="D219" s="84" t="s">
        <v>3823</v>
      </c>
      <c r="E219" s="84">
        <v>720000</v>
      </c>
      <c r="F219" s="85">
        <v>0.03</v>
      </c>
      <c r="G219" s="85">
        <v>21600</v>
      </c>
    </row>
    <row r="220" spans="2:7" ht="15.6" x14ac:dyDescent="0.3">
      <c r="B220" s="84">
        <v>3779</v>
      </c>
      <c r="C220" s="299" t="s">
        <v>4045</v>
      </c>
      <c r="D220" s="84" t="s">
        <v>2631</v>
      </c>
      <c r="E220" s="84">
        <v>120</v>
      </c>
      <c r="F220" s="85">
        <v>7.75</v>
      </c>
      <c r="G220" s="85">
        <v>930</v>
      </c>
    </row>
    <row r="221" spans="2:7" ht="46.8" x14ac:dyDescent="0.3">
      <c r="B221" s="84">
        <v>3780</v>
      </c>
      <c r="C221" s="299" t="s">
        <v>4046</v>
      </c>
      <c r="D221" s="84" t="s">
        <v>3823</v>
      </c>
      <c r="E221" s="84">
        <v>6000</v>
      </c>
      <c r="F221" s="85">
        <v>0.26</v>
      </c>
      <c r="G221" s="85">
        <v>1560</v>
      </c>
    </row>
    <row r="222" spans="2:7" ht="46.8" x14ac:dyDescent="0.3">
      <c r="B222" s="84">
        <v>3781</v>
      </c>
      <c r="C222" s="299" t="s">
        <v>4047</v>
      </c>
      <c r="D222" s="84" t="s">
        <v>2631</v>
      </c>
      <c r="E222" s="84">
        <v>3000</v>
      </c>
      <c r="F222" s="85">
        <v>1.53</v>
      </c>
      <c r="G222" s="85">
        <v>4590</v>
      </c>
    </row>
    <row r="223" spans="2:7" ht="15.6" x14ac:dyDescent="0.3">
      <c r="B223" s="84">
        <v>3782</v>
      </c>
      <c r="C223" s="299" t="s">
        <v>4048</v>
      </c>
      <c r="D223" s="84" t="s">
        <v>2631</v>
      </c>
      <c r="E223" s="84">
        <v>1500</v>
      </c>
      <c r="F223" s="85">
        <v>15.4</v>
      </c>
      <c r="G223" s="85">
        <v>23100</v>
      </c>
    </row>
    <row r="224" spans="2:7" ht="46.8" x14ac:dyDescent="0.3">
      <c r="B224" s="84">
        <v>3783</v>
      </c>
      <c r="C224" s="299" t="s">
        <v>4049</v>
      </c>
      <c r="D224" s="84" t="s">
        <v>3823</v>
      </c>
      <c r="E224" s="84">
        <v>30000</v>
      </c>
      <c r="F224" s="85">
        <v>0.32</v>
      </c>
      <c r="G224" s="85">
        <v>9600</v>
      </c>
    </row>
    <row r="225" spans="2:7" ht="15.6" x14ac:dyDescent="0.3">
      <c r="B225" s="84">
        <v>3784</v>
      </c>
      <c r="C225" s="299" t="s">
        <v>4050</v>
      </c>
      <c r="D225" s="84" t="s">
        <v>3825</v>
      </c>
      <c r="E225" s="84">
        <v>960</v>
      </c>
      <c r="F225" s="85">
        <v>4.09</v>
      </c>
      <c r="G225" s="85">
        <v>3926.4</v>
      </c>
    </row>
    <row r="226" spans="2:7" ht="46.8" x14ac:dyDescent="0.3">
      <c r="B226" s="84">
        <v>3785</v>
      </c>
      <c r="C226" s="299" t="s">
        <v>4051</v>
      </c>
      <c r="D226" s="84" t="s">
        <v>3823</v>
      </c>
      <c r="E226" s="84">
        <v>30000</v>
      </c>
      <c r="F226" s="85">
        <v>0.31</v>
      </c>
      <c r="G226" s="85">
        <v>9300</v>
      </c>
    </row>
    <row r="227" spans="2:7" ht="46.8" x14ac:dyDescent="0.3">
      <c r="B227" s="84">
        <v>3786</v>
      </c>
      <c r="C227" s="299" t="s">
        <v>4052</v>
      </c>
      <c r="D227" s="84" t="s">
        <v>3917</v>
      </c>
      <c r="E227" s="84">
        <v>12000</v>
      </c>
      <c r="F227" s="85">
        <v>7.55</v>
      </c>
      <c r="G227" s="85">
        <v>90600</v>
      </c>
    </row>
    <row r="228" spans="2:7" ht="15.6" x14ac:dyDescent="0.3">
      <c r="B228" s="84">
        <v>3787</v>
      </c>
      <c r="C228" s="299" t="s">
        <v>4053</v>
      </c>
      <c r="D228" s="84" t="s">
        <v>3917</v>
      </c>
      <c r="E228" s="84">
        <v>600</v>
      </c>
      <c r="F228" s="85">
        <v>1.98</v>
      </c>
      <c r="G228" s="85">
        <v>1188</v>
      </c>
    </row>
    <row r="229" spans="2:7" ht="15.6" x14ac:dyDescent="0.3">
      <c r="B229" s="84">
        <v>3788</v>
      </c>
      <c r="C229" s="299" t="s">
        <v>4054</v>
      </c>
      <c r="D229" s="84" t="s">
        <v>3825</v>
      </c>
      <c r="E229" s="84">
        <v>300</v>
      </c>
      <c r="F229" s="85">
        <v>1.1499999999999999</v>
      </c>
      <c r="G229" s="85">
        <v>345</v>
      </c>
    </row>
    <row r="230" spans="2:7" ht="46.8" x14ac:dyDescent="0.3">
      <c r="B230" s="84">
        <v>3789</v>
      </c>
      <c r="C230" s="299" t="s">
        <v>4055</v>
      </c>
      <c r="D230" s="84" t="s">
        <v>3825</v>
      </c>
      <c r="E230" s="84">
        <v>1800</v>
      </c>
      <c r="F230" s="85">
        <v>3.05</v>
      </c>
      <c r="G230" s="85">
        <v>5490</v>
      </c>
    </row>
    <row r="231" spans="2:7" ht="15.6" x14ac:dyDescent="0.3">
      <c r="B231" s="84">
        <v>3790</v>
      </c>
      <c r="C231" s="299" t="s">
        <v>4056</v>
      </c>
      <c r="D231" s="84" t="s">
        <v>2631</v>
      </c>
      <c r="E231" s="84">
        <v>3060</v>
      </c>
      <c r="F231" s="85">
        <v>3.25</v>
      </c>
      <c r="G231" s="85">
        <v>9945</v>
      </c>
    </row>
    <row r="232" spans="2:7" ht="46.8" x14ac:dyDescent="0.3">
      <c r="B232" s="84">
        <v>3791</v>
      </c>
      <c r="C232" s="299" t="s">
        <v>4057</v>
      </c>
      <c r="D232" s="84" t="s">
        <v>2631</v>
      </c>
      <c r="E232" s="84">
        <v>9300</v>
      </c>
      <c r="F232" s="85">
        <v>1.2</v>
      </c>
      <c r="G232" s="85">
        <v>11160</v>
      </c>
    </row>
    <row r="233" spans="2:7" ht="15.6" x14ac:dyDescent="0.3">
      <c r="B233" s="84">
        <v>3792</v>
      </c>
      <c r="C233" s="299" t="s">
        <v>4058</v>
      </c>
      <c r="D233" s="84" t="s">
        <v>2631</v>
      </c>
      <c r="E233" s="84">
        <v>1500</v>
      </c>
      <c r="F233" s="85">
        <v>1.99</v>
      </c>
      <c r="G233" s="85">
        <v>2985</v>
      </c>
    </row>
    <row r="234" spans="2:7" ht="15.6" x14ac:dyDescent="0.3">
      <c r="B234" s="84">
        <v>3793</v>
      </c>
      <c r="C234" s="299" t="s">
        <v>4059</v>
      </c>
      <c r="D234" s="84" t="s">
        <v>2631</v>
      </c>
      <c r="E234" s="84">
        <v>1500</v>
      </c>
      <c r="F234" s="85">
        <v>3.15</v>
      </c>
      <c r="G234" s="85">
        <v>4725</v>
      </c>
    </row>
    <row r="235" spans="2:7" ht="15.6" x14ac:dyDescent="0.3">
      <c r="B235" s="84">
        <v>3794</v>
      </c>
      <c r="C235" s="299" t="s">
        <v>4060</v>
      </c>
      <c r="D235" s="84" t="s">
        <v>3825</v>
      </c>
      <c r="E235" s="84">
        <v>150</v>
      </c>
      <c r="F235" s="85">
        <v>3.42</v>
      </c>
      <c r="G235" s="85">
        <v>513</v>
      </c>
    </row>
    <row r="236" spans="2:7" ht="46.8" x14ac:dyDescent="0.3">
      <c r="B236" s="84">
        <v>3795</v>
      </c>
      <c r="C236" s="299" t="s">
        <v>4061</v>
      </c>
      <c r="D236" s="84" t="s">
        <v>2631</v>
      </c>
      <c r="E236" s="84">
        <v>1800</v>
      </c>
      <c r="F236" s="85">
        <v>13.19</v>
      </c>
      <c r="G236" s="85">
        <v>23742</v>
      </c>
    </row>
    <row r="237" spans="2:7" ht="15.6" x14ac:dyDescent="0.3">
      <c r="B237" s="84">
        <v>3796</v>
      </c>
      <c r="C237" s="299" t="s">
        <v>4062</v>
      </c>
      <c r="D237" s="84" t="s">
        <v>2631</v>
      </c>
      <c r="E237" s="84">
        <v>5100</v>
      </c>
      <c r="F237" s="85">
        <v>4.2</v>
      </c>
      <c r="G237" s="85">
        <v>21420</v>
      </c>
    </row>
    <row r="238" spans="2:7" ht="46.8" x14ac:dyDescent="0.3">
      <c r="B238" s="84">
        <v>3797</v>
      </c>
      <c r="C238" s="299" t="s">
        <v>4063</v>
      </c>
      <c r="D238" s="84" t="s">
        <v>3823</v>
      </c>
      <c r="E238" s="84">
        <v>20000</v>
      </c>
      <c r="F238" s="85">
        <v>0.11</v>
      </c>
      <c r="G238" s="85">
        <v>2200</v>
      </c>
    </row>
    <row r="239" spans="2:7" ht="15.6" x14ac:dyDescent="0.3">
      <c r="B239" s="84">
        <v>3798</v>
      </c>
      <c r="C239" s="299" t="s">
        <v>4064</v>
      </c>
      <c r="D239" s="84" t="s">
        <v>3825</v>
      </c>
      <c r="E239" s="84">
        <v>3000</v>
      </c>
      <c r="F239" s="85">
        <v>2.42</v>
      </c>
      <c r="G239" s="85">
        <v>7260</v>
      </c>
    </row>
    <row r="240" spans="2:7" ht="46.8" x14ac:dyDescent="0.3">
      <c r="B240" s="84">
        <v>3799</v>
      </c>
      <c r="C240" s="299" t="s">
        <v>4065</v>
      </c>
      <c r="D240" s="84" t="s">
        <v>3823</v>
      </c>
      <c r="E240" s="84">
        <v>240000</v>
      </c>
      <c r="F240" s="85">
        <v>0.02</v>
      </c>
      <c r="G240" s="85">
        <v>4800</v>
      </c>
    </row>
    <row r="241" spans="2:7" ht="15.6" x14ac:dyDescent="0.3">
      <c r="B241" s="84">
        <v>3800</v>
      </c>
      <c r="C241" s="299" t="s">
        <v>4066</v>
      </c>
      <c r="D241" s="84" t="s">
        <v>4067</v>
      </c>
      <c r="E241" s="84">
        <v>300</v>
      </c>
      <c r="F241" s="85">
        <v>5.82</v>
      </c>
      <c r="G241" s="85">
        <v>1746</v>
      </c>
    </row>
    <row r="242" spans="2:7" ht="15.6" x14ac:dyDescent="0.3">
      <c r="B242" s="84">
        <v>3801</v>
      </c>
      <c r="C242" s="299" t="s">
        <v>4068</v>
      </c>
      <c r="D242" s="84" t="s">
        <v>4067</v>
      </c>
      <c r="E242" s="84">
        <v>300</v>
      </c>
      <c r="F242" s="85">
        <v>4</v>
      </c>
      <c r="G242" s="85">
        <v>1200</v>
      </c>
    </row>
    <row r="243" spans="2:7" ht="46.8" x14ac:dyDescent="0.3">
      <c r="B243" s="84">
        <v>3802</v>
      </c>
      <c r="C243" s="299" t="s">
        <v>4069</v>
      </c>
      <c r="D243" s="84" t="s">
        <v>3823</v>
      </c>
      <c r="E243" s="84">
        <v>120000</v>
      </c>
      <c r="F243" s="85">
        <v>0.06</v>
      </c>
      <c r="G243" s="85">
        <v>7200</v>
      </c>
    </row>
    <row r="244" spans="2:7" ht="15.6" x14ac:dyDescent="0.3">
      <c r="B244" s="84">
        <v>3803</v>
      </c>
      <c r="C244" s="299" t="s">
        <v>4070</v>
      </c>
      <c r="D244" s="84" t="s">
        <v>2631</v>
      </c>
      <c r="E244" s="84">
        <v>1800</v>
      </c>
      <c r="F244" s="85">
        <v>5</v>
      </c>
      <c r="G244" s="85">
        <v>9000</v>
      </c>
    </row>
    <row r="245" spans="2:7" ht="46.8" x14ac:dyDescent="0.3">
      <c r="B245" s="84">
        <v>3804</v>
      </c>
      <c r="C245" s="299" t="s">
        <v>4071</v>
      </c>
      <c r="D245" s="84" t="s">
        <v>2631</v>
      </c>
      <c r="E245" s="84">
        <v>30000</v>
      </c>
      <c r="F245" s="85">
        <v>2.8</v>
      </c>
      <c r="G245" s="85">
        <v>84000</v>
      </c>
    </row>
    <row r="246" spans="2:7" ht="46.8" x14ac:dyDescent="0.3">
      <c r="B246" s="84">
        <v>3805</v>
      </c>
      <c r="C246" s="299" t="s">
        <v>4072</v>
      </c>
      <c r="D246" s="84" t="s">
        <v>2631</v>
      </c>
      <c r="E246" s="84">
        <v>6120</v>
      </c>
      <c r="F246" s="85">
        <v>3.48</v>
      </c>
      <c r="G246" s="85">
        <v>21297.599999999999</v>
      </c>
    </row>
    <row r="247" spans="2:7" ht="46.8" x14ac:dyDescent="0.3">
      <c r="B247" s="84">
        <v>3806</v>
      </c>
      <c r="C247" s="299" t="s">
        <v>4073</v>
      </c>
      <c r="D247" s="84" t="s">
        <v>2631</v>
      </c>
      <c r="E247" s="84">
        <v>1800</v>
      </c>
      <c r="F247" s="85">
        <v>3.9</v>
      </c>
      <c r="G247" s="85">
        <v>7020</v>
      </c>
    </row>
    <row r="248" spans="2:7" ht="46.8" x14ac:dyDescent="0.3">
      <c r="B248" s="84">
        <v>3807</v>
      </c>
      <c r="C248" s="299" t="s">
        <v>4074</v>
      </c>
      <c r="D248" s="84" t="s">
        <v>2631</v>
      </c>
      <c r="E248" s="84">
        <v>12000</v>
      </c>
      <c r="F248" s="85">
        <v>4.9000000000000004</v>
      </c>
      <c r="G248" s="85">
        <v>58800</v>
      </c>
    </row>
    <row r="249" spans="2:7" ht="15.6" x14ac:dyDescent="0.3">
      <c r="B249" s="84">
        <v>3808</v>
      </c>
      <c r="C249" s="299" t="s">
        <v>4075</v>
      </c>
      <c r="D249" s="84" t="s">
        <v>3917</v>
      </c>
      <c r="E249" s="84">
        <v>6600</v>
      </c>
      <c r="F249" s="85">
        <v>5.98</v>
      </c>
      <c r="G249" s="85">
        <v>39468</v>
      </c>
    </row>
    <row r="250" spans="2:7" ht="15.6" x14ac:dyDescent="0.3">
      <c r="B250" s="84">
        <v>3809</v>
      </c>
      <c r="C250" s="299" t="s">
        <v>4076</v>
      </c>
      <c r="D250" s="84" t="s">
        <v>3823</v>
      </c>
      <c r="E250" s="84">
        <v>480000</v>
      </c>
      <c r="F250" s="85">
        <v>0.02</v>
      </c>
      <c r="G250" s="85">
        <v>9600</v>
      </c>
    </row>
    <row r="251" spans="2:7" ht="15.6" x14ac:dyDescent="0.3">
      <c r="B251" s="84">
        <v>3810</v>
      </c>
      <c r="C251" s="299" t="s">
        <v>4077</v>
      </c>
      <c r="D251" s="84" t="s">
        <v>2631</v>
      </c>
      <c r="E251" s="84">
        <v>1800</v>
      </c>
      <c r="F251" s="85">
        <v>2.1</v>
      </c>
      <c r="G251" s="85">
        <v>3780</v>
      </c>
    </row>
    <row r="252" spans="2:7" ht="15.6" x14ac:dyDescent="0.3">
      <c r="B252" s="84">
        <v>3811</v>
      </c>
      <c r="C252" s="299" t="s">
        <v>4078</v>
      </c>
      <c r="D252" s="84" t="s">
        <v>3825</v>
      </c>
      <c r="E252" s="84">
        <v>120</v>
      </c>
      <c r="F252" s="85">
        <v>20</v>
      </c>
      <c r="G252" s="85">
        <v>2400</v>
      </c>
    </row>
    <row r="253" spans="2:7" ht="46.8" x14ac:dyDescent="0.3">
      <c r="B253" s="84">
        <v>3812</v>
      </c>
      <c r="C253" s="299" t="s">
        <v>4079</v>
      </c>
      <c r="D253" s="84" t="s">
        <v>2631</v>
      </c>
      <c r="E253" s="84">
        <v>1500</v>
      </c>
      <c r="F253" s="85">
        <v>2.44</v>
      </c>
      <c r="G253" s="85">
        <v>3660</v>
      </c>
    </row>
    <row r="254" spans="2:7" ht="15.6" x14ac:dyDescent="0.3">
      <c r="B254" s="84">
        <v>3813</v>
      </c>
      <c r="C254" s="299" t="s">
        <v>4080</v>
      </c>
      <c r="D254" s="84" t="s">
        <v>2631</v>
      </c>
      <c r="E254" s="84">
        <v>300</v>
      </c>
      <c r="F254" s="85">
        <v>4.5999999999999996</v>
      </c>
      <c r="G254" s="85">
        <v>1380</v>
      </c>
    </row>
    <row r="255" spans="2:7" ht="15.6" x14ac:dyDescent="0.3">
      <c r="B255" s="84">
        <v>3814</v>
      </c>
      <c r="C255" s="299" t="s">
        <v>4081</v>
      </c>
      <c r="D255" s="84" t="s">
        <v>3823</v>
      </c>
      <c r="E255" s="84">
        <v>3000</v>
      </c>
      <c r="F255" s="85">
        <v>0.14000000000000001</v>
      </c>
      <c r="G255" s="85">
        <v>420</v>
      </c>
    </row>
    <row r="256" spans="2:7" x14ac:dyDescent="0.3">
      <c r="F256" s="78" t="s">
        <v>1973</v>
      </c>
      <c r="G256" s="285">
        <f>SUM(G3:G255)</f>
        <v>2841394.6599999997</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80D6C-D163-4431-A166-1484E88BA398}">
  <dimension ref="A1:AM80"/>
  <sheetViews>
    <sheetView zoomScale="90" zoomScaleNormal="90" workbookViewId="0">
      <pane xSplit="5" ySplit="2" topLeftCell="F3" activePane="bottomRight" state="frozen"/>
      <selection pane="topRight" activeCell="G1" sqref="G1"/>
      <selection pane="bottomLeft" activeCell="A3" sqref="A3"/>
      <selection pane="bottomRight" activeCell="B2" sqref="B2"/>
    </sheetView>
  </sheetViews>
  <sheetFormatPr defaultColWidth="9.109375" defaultRowHeight="14.4" x14ac:dyDescent="0.3"/>
  <cols>
    <col min="1" max="1" width="5.77734375" style="3" customWidth="1"/>
    <col min="2" max="2" width="64.6640625" style="3" customWidth="1"/>
    <col min="3" max="3" width="9.33203125" style="4" bestFit="1" customWidth="1"/>
    <col min="4" max="4" width="12.44140625" style="14" customWidth="1"/>
    <col min="5" max="5" width="17.109375" style="14" customWidth="1"/>
    <col min="6" max="6" width="15.88671875" style="4" customWidth="1"/>
    <col min="7" max="7" width="15.88671875" style="15" customWidth="1"/>
    <col min="8" max="8" width="16.5546875" style="3" customWidth="1"/>
    <col min="9" max="9" width="16" style="14" customWidth="1"/>
    <col min="10" max="10" width="12.109375" style="4" customWidth="1"/>
    <col min="11" max="11" width="13.6640625" style="4" customWidth="1"/>
    <col min="12" max="13" width="13.5546875" style="4" customWidth="1"/>
    <col min="14" max="15" width="15.5546875" style="4" customWidth="1"/>
    <col min="16" max="17" width="16" style="4" customWidth="1"/>
    <col min="18" max="19" width="16.109375" style="4" customWidth="1"/>
    <col min="20" max="21" width="20.33203125" style="4" customWidth="1"/>
    <col min="22" max="23" width="15.5546875" style="3" customWidth="1"/>
    <col min="24" max="25" width="12.88671875" style="3" customWidth="1"/>
    <col min="26" max="27" width="15.5546875" style="3" customWidth="1"/>
    <col min="28" max="29" width="13.5546875" style="4" customWidth="1"/>
    <col min="30" max="31" width="13" style="3" customWidth="1"/>
    <col min="32" max="33" width="14.109375" style="4" customWidth="1"/>
    <col min="34" max="35" width="13.44140625" style="3" customWidth="1"/>
    <col min="36" max="37" width="18.109375" style="3" customWidth="1"/>
    <col min="38" max="38" width="17.33203125" style="3" customWidth="1"/>
    <col min="39" max="39" width="14.44140625" style="3" customWidth="1"/>
    <col min="40" max="40" width="12.44140625" style="3" bestFit="1" customWidth="1"/>
    <col min="41" max="16384" width="9.109375" style="3"/>
  </cols>
  <sheetData>
    <row r="1" spans="1:39" x14ac:dyDescent="0.3">
      <c r="A1" s="153"/>
      <c r="B1" s="153"/>
      <c r="C1" s="153"/>
      <c r="D1" s="153"/>
      <c r="E1" s="153"/>
    </row>
    <row r="2" spans="1:39" s="5" customFormat="1" ht="28.8" x14ac:dyDescent="0.3">
      <c r="A2" s="97" t="s">
        <v>2015</v>
      </c>
      <c r="B2" s="107" t="s">
        <v>0</v>
      </c>
      <c r="C2" s="107" t="s">
        <v>1</v>
      </c>
      <c r="D2" s="122" t="s">
        <v>4</v>
      </c>
      <c r="E2" s="122" t="s">
        <v>5</v>
      </c>
      <c r="F2" s="122" t="s">
        <v>6</v>
      </c>
      <c r="G2" s="122" t="s">
        <v>48</v>
      </c>
      <c r="H2" s="122" t="s">
        <v>7</v>
      </c>
      <c r="I2" s="122" t="s">
        <v>49</v>
      </c>
      <c r="J2" s="122" t="s">
        <v>8</v>
      </c>
      <c r="K2" s="122" t="s">
        <v>50</v>
      </c>
      <c r="L2" s="122" t="s">
        <v>9</v>
      </c>
      <c r="M2" s="122" t="s">
        <v>51</v>
      </c>
      <c r="N2" s="122" t="s">
        <v>10</v>
      </c>
      <c r="O2" s="122" t="s">
        <v>52</v>
      </c>
      <c r="P2" s="122" t="s">
        <v>11</v>
      </c>
      <c r="Q2" s="122" t="s">
        <v>53</v>
      </c>
      <c r="R2" s="122" t="s">
        <v>12</v>
      </c>
      <c r="S2" s="122" t="s">
        <v>54</v>
      </c>
      <c r="T2" s="122" t="s">
        <v>13</v>
      </c>
      <c r="U2" s="122" t="s">
        <v>55</v>
      </c>
      <c r="V2" s="122" t="s">
        <v>14</v>
      </c>
      <c r="W2" s="122" t="s">
        <v>56</v>
      </c>
      <c r="X2" s="122" t="s">
        <v>15</v>
      </c>
      <c r="Y2" s="122" t="s">
        <v>57</v>
      </c>
      <c r="Z2" s="122" t="s">
        <v>16</v>
      </c>
      <c r="AA2" s="122" t="s">
        <v>58</v>
      </c>
      <c r="AB2" s="122" t="s">
        <v>17</v>
      </c>
      <c r="AC2" s="122" t="s">
        <v>59</v>
      </c>
      <c r="AD2" s="122" t="s">
        <v>18</v>
      </c>
      <c r="AE2" s="122" t="s">
        <v>60</v>
      </c>
      <c r="AF2" s="122" t="s">
        <v>19</v>
      </c>
      <c r="AG2" s="122" t="s">
        <v>61</v>
      </c>
      <c r="AH2" s="122" t="s">
        <v>20</v>
      </c>
      <c r="AI2" s="122" t="s">
        <v>62</v>
      </c>
      <c r="AJ2" s="122" t="s">
        <v>21</v>
      </c>
      <c r="AK2" s="122" t="s">
        <v>63</v>
      </c>
      <c r="AL2" s="122" t="s">
        <v>22</v>
      </c>
      <c r="AM2" s="122" t="s">
        <v>64</v>
      </c>
    </row>
    <row r="3" spans="1:39" x14ac:dyDescent="0.3">
      <c r="A3" s="123">
        <v>28</v>
      </c>
      <c r="B3" s="109" t="s">
        <v>65</v>
      </c>
      <c r="C3" s="110" t="s">
        <v>66</v>
      </c>
      <c r="D3" s="121">
        <v>8</v>
      </c>
      <c r="E3" s="121">
        <v>8</v>
      </c>
      <c r="F3" s="110">
        <v>0</v>
      </c>
      <c r="G3" s="125">
        <f>F3*D3</f>
        <v>0</v>
      </c>
      <c r="H3" s="110">
        <v>0</v>
      </c>
      <c r="I3" s="125">
        <f>H3*D3</f>
        <v>0</v>
      </c>
      <c r="J3" s="110">
        <v>0</v>
      </c>
      <c r="K3" s="116">
        <f>J3*D3</f>
        <v>0</v>
      </c>
      <c r="L3" s="110">
        <v>0</v>
      </c>
      <c r="M3" s="116">
        <f>L3*D3</f>
        <v>0</v>
      </c>
      <c r="N3" s="110">
        <v>0</v>
      </c>
      <c r="O3" s="116">
        <f>N3*D3</f>
        <v>0</v>
      </c>
      <c r="P3" s="110">
        <v>0</v>
      </c>
      <c r="Q3" s="116">
        <f>P3*D3</f>
        <v>0</v>
      </c>
      <c r="R3" s="110">
        <v>0</v>
      </c>
      <c r="S3" s="116">
        <f>R3*D3</f>
        <v>0</v>
      </c>
      <c r="T3" s="110">
        <v>0</v>
      </c>
      <c r="U3" s="116">
        <f>T3*D3</f>
        <v>0</v>
      </c>
      <c r="V3" s="110">
        <v>0</v>
      </c>
      <c r="W3" s="116">
        <f>V3*D3</f>
        <v>0</v>
      </c>
      <c r="X3" s="110">
        <v>0</v>
      </c>
      <c r="Y3" s="116">
        <f>X3*D3</f>
        <v>0</v>
      </c>
      <c r="Z3" s="110">
        <v>0</v>
      </c>
      <c r="AA3" s="116">
        <f>Z3*D3</f>
        <v>0</v>
      </c>
      <c r="AB3" s="110">
        <v>1</v>
      </c>
      <c r="AC3" s="116">
        <f>AB3*D3</f>
        <v>8</v>
      </c>
      <c r="AD3" s="110">
        <v>0</v>
      </c>
      <c r="AE3" s="116">
        <f>AD3*D3</f>
        <v>0</v>
      </c>
      <c r="AF3" s="110">
        <v>0</v>
      </c>
      <c r="AG3" s="116">
        <f>AF3*D3</f>
        <v>0</v>
      </c>
      <c r="AH3" s="110">
        <v>0</v>
      </c>
      <c r="AI3" s="116">
        <f>AH3*D3</f>
        <v>0</v>
      </c>
      <c r="AJ3" s="110">
        <v>0</v>
      </c>
      <c r="AK3" s="116">
        <f>AJ3*D3</f>
        <v>0</v>
      </c>
      <c r="AL3" s="110">
        <v>0</v>
      </c>
      <c r="AM3" s="116">
        <f>AL3*D3</f>
        <v>0</v>
      </c>
    </row>
    <row r="4" spans="1:39" ht="43.2" x14ac:dyDescent="0.3">
      <c r="A4" s="108">
        <v>29</v>
      </c>
      <c r="B4" s="109" t="s">
        <v>67</v>
      </c>
      <c r="C4" s="110" t="s">
        <v>66</v>
      </c>
      <c r="D4" s="111">
        <v>5.83</v>
      </c>
      <c r="E4" s="126">
        <v>233.2</v>
      </c>
      <c r="F4" s="124">
        <v>13</v>
      </c>
      <c r="G4" s="125">
        <f>F4*D4</f>
        <v>75.790000000000006</v>
      </c>
      <c r="H4" s="124">
        <v>1</v>
      </c>
      <c r="I4" s="125">
        <f>H4*D4</f>
        <v>5.83</v>
      </c>
      <c r="J4" s="110">
        <v>0</v>
      </c>
      <c r="K4" s="116">
        <f>J4*D4</f>
        <v>0</v>
      </c>
      <c r="L4" s="110">
        <v>1</v>
      </c>
      <c r="M4" s="116">
        <f>L4*D4</f>
        <v>5.83</v>
      </c>
      <c r="N4" s="110">
        <v>1</v>
      </c>
      <c r="O4" s="116">
        <f>N4*D4</f>
        <v>5.83</v>
      </c>
      <c r="P4" s="110">
        <v>0</v>
      </c>
      <c r="Q4" s="116">
        <f>P4*D4</f>
        <v>0</v>
      </c>
      <c r="R4" s="110">
        <v>0</v>
      </c>
      <c r="S4" s="116">
        <f>R4*D4</f>
        <v>0</v>
      </c>
      <c r="T4" s="110">
        <v>0</v>
      </c>
      <c r="U4" s="116">
        <f>T4*D4</f>
        <v>0</v>
      </c>
      <c r="V4" s="110">
        <v>0</v>
      </c>
      <c r="W4" s="116">
        <f>V4*D4</f>
        <v>0</v>
      </c>
      <c r="X4" s="110">
        <v>0</v>
      </c>
      <c r="Y4" s="116">
        <f>X4*D4</f>
        <v>0</v>
      </c>
      <c r="Z4" s="110">
        <v>0</v>
      </c>
      <c r="AA4" s="116">
        <f>Z4*D4</f>
        <v>0</v>
      </c>
      <c r="AB4" s="110">
        <v>0</v>
      </c>
      <c r="AC4" s="116">
        <f>AB4*D4</f>
        <v>0</v>
      </c>
      <c r="AD4" s="110">
        <v>0</v>
      </c>
      <c r="AE4" s="116">
        <f>AD4*D4</f>
        <v>0</v>
      </c>
      <c r="AF4" s="110">
        <v>2</v>
      </c>
      <c r="AG4" s="116">
        <f>AF4*D4</f>
        <v>11.66</v>
      </c>
      <c r="AH4" s="110">
        <v>0</v>
      </c>
      <c r="AI4" s="116">
        <f>AH4*D4</f>
        <v>0</v>
      </c>
      <c r="AJ4" s="110">
        <v>0</v>
      </c>
      <c r="AK4" s="116">
        <f>AJ4*D4</f>
        <v>0</v>
      </c>
      <c r="AL4" s="110">
        <v>0</v>
      </c>
      <c r="AM4" s="116">
        <f>AL4*D4</f>
        <v>0</v>
      </c>
    </row>
    <row r="5" spans="1:39" ht="28.8" x14ac:dyDescent="0.3">
      <c r="A5" s="108">
        <v>30</v>
      </c>
      <c r="B5" s="109" t="s">
        <v>68</v>
      </c>
      <c r="C5" s="110" t="s">
        <v>66</v>
      </c>
      <c r="D5" s="111">
        <v>39.08</v>
      </c>
      <c r="E5" s="111">
        <v>2383.88</v>
      </c>
      <c r="F5" s="114">
        <v>25</v>
      </c>
      <c r="G5" s="125">
        <f>F5*D5</f>
        <v>977</v>
      </c>
      <c r="H5" s="114">
        <v>0</v>
      </c>
      <c r="I5" s="125">
        <f>H5*D5</f>
        <v>0</v>
      </c>
      <c r="J5" s="110">
        <v>0</v>
      </c>
      <c r="K5" s="116">
        <f>J5*D5</f>
        <v>0</v>
      </c>
      <c r="L5" s="110">
        <v>0</v>
      </c>
      <c r="M5" s="116">
        <f>L5*D5</f>
        <v>0</v>
      </c>
      <c r="N5" s="110">
        <v>1</v>
      </c>
      <c r="O5" s="116">
        <f>N5*D5</f>
        <v>39.08</v>
      </c>
      <c r="P5" s="110">
        <v>0</v>
      </c>
      <c r="Q5" s="116">
        <f>P5*D5</f>
        <v>0</v>
      </c>
      <c r="R5" s="110">
        <v>0</v>
      </c>
      <c r="S5" s="116">
        <f>R5*D5</f>
        <v>0</v>
      </c>
      <c r="T5" s="110">
        <v>0</v>
      </c>
      <c r="U5" s="116">
        <f>T5*D5</f>
        <v>0</v>
      </c>
      <c r="V5" s="110">
        <v>0</v>
      </c>
      <c r="W5" s="116">
        <f>V5*D5</f>
        <v>0</v>
      </c>
      <c r="X5" s="110">
        <v>0</v>
      </c>
      <c r="Y5" s="116">
        <f>X5*D5</f>
        <v>0</v>
      </c>
      <c r="Z5" s="110">
        <v>0</v>
      </c>
      <c r="AA5" s="116">
        <f>Z5*D5</f>
        <v>0</v>
      </c>
      <c r="AB5" s="110">
        <v>0</v>
      </c>
      <c r="AC5" s="116">
        <f>AB5*D5</f>
        <v>0</v>
      </c>
      <c r="AD5" s="110">
        <v>0</v>
      </c>
      <c r="AE5" s="116">
        <f>AD5*D5</f>
        <v>0</v>
      </c>
      <c r="AF5" s="110">
        <v>0</v>
      </c>
      <c r="AG5" s="116">
        <f>AF5*D5</f>
        <v>0</v>
      </c>
      <c r="AH5" s="110">
        <v>0</v>
      </c>
      <c r="AI5" s="116">
        <f>AH5*D5</f>
        <v>0</v>
      </c>
      <c r="AJ5" s="110">
        <v>0</v>
      </c>
      <c r="AK5" s="116">
        <f>AJ5*D5</f>
        <v>0</v>
      </c>
      <c r="AL5" s="110">
        <v>0</v>
      </c>
      <c r="AM5" s="116">
        <f>AL5*D5</f>
        <v>0</v>
      </c>
    </row>
    <row r="6" spans="1:39" ht="28.8" x14ac:dyDescent="0.3">
      <c r="A6" s="123">
        <v>31</v>
      </c>
      <c r="B6" s="109" t="s">
        <v>69</v>
      </c>
      <c r="C6" s="110" t="s">
        <v>66</v>
      </c>
      <c r="D6" s="111">
        <v>29.7</v>
      </c>
      <c r="E6" s="111">
        <v>3653.1</v>
      </c>
      <c r="F6" s="114">
        <v>25</v>
      </c>
      <c r="G6" s="125">
        <f>F6*D6</f>
        <v>742.5</v>
      </c>
      <c r="H6" s="114">
        <v>25</v>
      </c>
      <c r="I6" s="125">
        <f>H6*D6</f>
        <v>742.5</v>
      </c>
      <c r="J6" s="110">
        <v>0</v>
      </c>
      <c r="K6" s="116">
        <f>J6*D6</f>
        <v>0</v>
      </c>
      <c r="L6" s="110">
        <v>0</v>
      </c>
      <c r="M6" s="116">
        <f>L6*D6</f>
        <v>0</v>
      </c>
      <c r="N6" s="110">
        <v>1</v>
      </c>
      <c r="O6" s="116">
        <f>N6*D6</f>
        <v>29.7</v>
      </c>
      <c r="P6" s="110">
        <v>0</v>
      </c>
      <c r="Q6" s="116">
        <f>P6*D6</f>
        <v>0</v>
      </c>
      <c r="R6" s="110">
        <v>0</v>
      </c>
      <c r="S6" s="116">
        <f>R6*D6</f>
        <v>0</v>
      </c>
      <c r="T6" s="110">
        <v>0</v>
      </c>
      <c r="U6" s="116">
        <f>T6*D6</f>
        <v>0</v>
      </c>
      <c r="V6" s="110">
        <v>0</v>
      </c>
      <c r="W6" s="116">
        <f>V6*D6</f>
        <v>0</v>
      </c>
      <c r="X6" s="110">
        <v>0</v>
      </c>
      <c r="Y6" s="116">
        <f>X6*D6</f>
        <v>0</v>
      </c>
      <c r="Z6" s="110">
        <v>0</v>
      </c>
      <c r="AA6" s="116">
        <f>Z6*D6</f>
        <v>0</v>
      </c>
      <c r="AB6" s="110">
        <v>0</v>
      </c>
      <c r="AC6" s="116">
        <f>AB6*D6</f>
        <v>0</v>
      </c>
      <c r="AD6" s="110">
        <v>0</v>
      </c>
      <c r="AE6" s="116">
        <f>AD6*D6</f>
        <v>0</v>
      </c>
      <c r="AF6" s="110">
        <v>2</v>
      </c>
      <c r="AG6" s="116">
        <f>AF6*D6</f>
        <v>59.4</v>
      </c>
      <c r="AH6" s="110">
        <v>0</v>
      </c>
      <c r="AI6" s="116">
        <f>AH6*D6</f>
        <v>0</v>
      </c>
      <c r="AJ6" s="110">
        <v>0</v>
      </c>
      <c r="AK6" s="116">
        <f>AJ6*D6</f>
        <v>0</v>
      </c>
      <c r="AL6" s="110">
        <v>0</v>
      </c>
      <c r="AM6" s="116">
        <f>AL6*D6</f>
        <v>0</v>
      </c>
    </row>
    <row r="7" spans="1:39" ht="28.8" x14ac:dyDescent="0.3">
      <c r="A7" s="108">
        <v>32</v>
      </c>
      <c r="B7" s="109" t="s">
        <v>70</v>
      </c>
      <c r="C7" s="110" t="s">
        <v>66</v>
      </c>
      <c r="D7" s="111">
        <v>7.32</v>
      </c>
      <c r="E7" s="111">
        <v>871.08</v>
      </c>
      <c r="F7" s="114">
        <v>25</v>
      </c>
      <c r="G7" s="125">
        <f>F7*D7</f>
        <v>183</v>
      </c>
      <c r="H7" s="114">
        <v>0</v>
      </c>
      <c r="I7" s="125">
        <f>H7*D7</f>
        <v>0</v>
      </c>
      <c r="J7" s="110">
        <v>0</v>
      </c>
      <c r="K7" s="116">
        <f>J7*D7</f>
        <v>0</v>
      </c>
      <c r="L7" s="110">
        <v>0</v>
      </c>
      <c r="M7" s="116">
        <f>L7*D7</f>
        <v>0</v>
      </c>
      <c r="N7" s="110">
        <v>3</v>
      </c>
      <c r="O7" s="116">
        <f>N7*D7</f>
        <v>21.96</v>
      </c>
      <c r="P7" s="110">
        <v>0</v>
      </c>
      <c r="Q7" s="116">
        <f>P7*D7</f>
        <v>0</v>
      </c>
      <c r="R7" s="110">
        <v>0</v>
      </c>
      <c r="S7" s="116">
        <f>R7*D7</f>
        <v>0</v>
      </c>
      <c r="T7" s="110">
        <v>1</v>
      </c>
      <c r="U7" s="116">
        <f>T7*D7</f>
        <v>7.32</v>
      </c>
      <c r="V7" s="110">
        <v>0</v>
      </c>
      <c r="W7" s="116">
        <f>V7*D7</f>
        <v>0</v>
      </c>
      <c r="X7" s="110">
        <v>0</v>
      </c>
      <c r="Y7" s="116">
        <f>X7*D7</f>
        <v>0</v>
      </c>
      <c r="Z7" s="110">
        <v>0</v>
      </c>
      <c r="AA7" s="116">
        <f>Z7*D7</f>
        <v>0</v>
      </c>
      <c r="AB7" s="110">
        <v>0</v>
      </c>
      <c r="AC7" s="116">
        <f>AB7*D7</f>
        <v>0</v>
      </c>
      <c r="AD7" s="110">
        <v>0</v>
      </c>
      <c r="AE7" s="116">
        <f>AD7*D7</f>
        <v>0</v>
      </c>
      <c r="AF7" s="110">
        <v>10</v>
      </c>
      <c r="AG7" s="116">
        <f>AF7*D7</f>
        <v>73.2</v>
      </c>
      <c r="AH7" s="110">
        <v>0</v>
      </c>
      <c r="AI7" s="116">
        <f>AH7*D7</f>
        <v>0</v>
      </c>
      <c r="AJ7" s="110">
        <v>0</v>
      </c>
      <c r="AK7" s="116">
        <f>AJ7*D7</f>
        <v>0</v>
      </c>
      <c r="AL7" s="110">
        <v>0</v>
      </c>
      <c r="AM7" s="116">
        <f>AL7*D7</f>
        <v>0</v>
      </c>
    </row>
    <row r="8" spans="1:39" ht="86.4" x14ac:dyDescent="0.3">
      <c r="A8" s="108">
        <v>33</v>
      </c>
      <c r="B8" s="109" t="s">
        <v>71</v>
      </c>
      <c r="C8" s="110" t="s">
        <v>66</v>
      </c>
      <c r="D8" s="111">
        <v>125</v>
      </c>
      <c r="E8" s="111">
        <v>9125</v>
      </c>
      <c r="F8" s="114">
        <v>25</v>
      </c>
      <c r="G8" s="125">
        <f>F8*D8</f>
        <v>3125</v>
      </c>
      <c r="H8" s="114">
        <v>5</v>
      </c>
      <c r="I8" s="125">
        <f>H8*D8</f>
        <v>625</v>
      </c>
      <c r="J8" s="110">
        <v>0</v>
      </c>
      <c r="K8" s="116">
        <f>J8*D8</f>
        <v>0</v>
      </c>
      <c r="L8" s="110">
        <v>1</v>
      </c>
      <c r="M8" s="116">
        <f>L8*D8</f>
        <v>125</v>
      </c>
      <c r="N8" s="110">
        <v>1</v>
      </c>
      <c r="O8" s="116">
        <f>N8*D8</f>
        <v>125</v>
      </c>
      <c r="P8" s="110">
        <v>0</v>
      </c>
      <c r="Q8" s="116">
        <f>P8*D8</f>
        <v>0</v>
      </c>
      <c r="R8" s="110">
        <v>0</v>
      </c>
      <c r="S8" s="116">
        <f>R8*D8</f>
        <v>0</v>
      </c>
      <c r="T8" s="110">
        <v>0</v>
      </c>
      <c r="U8" s="116">
        <f>T8*D8</f>
        <v>0</v>
      </c>
      <c r="V8" s="110">
        <v>0</v>
      </c>
      <c r="W8" s="116">
        <f>V8*D8</f>
        <v>0</v>
      </c>
      <c r="X8" s="110">
        <v>0</v>
      </c>
      <c r="Y8" s="116">
        <f>X8*D8</f>
        <v>0</v>
      </c>
      <c r="Z8" s="110">
        <v>0</v>
      </c>
      <c r="AA8" s="116">
        <f>Z8*D8</f>
        <v>0</v>
      </c>
      <c r="AB8" s="110">
        <v>0</v>
      </c>
      <c r="AC8" s="116">
        <f>AB8*D8</f>
        <v>0</v>
      </c>
      <c r="AD8" s="110">
        <v>0</v>
      </c>
      <c r="AE8" s="116">
        <f>AD8*D8</f>
        <v>0</v>
      </c>
      <c r="AF8" s="110">
        <v>0</v>
      </c>
      <c r="AG8" s="116">
        <f>AF8*D8</f>
        <v>0</v>
      </c>
      <c r="AH8" s="110">
        <v>0</v>
      </c>
      <c r="AI8" s="116">
        <f>AH8*D8</f>
        <v>0</v>
      </c>
      <c r="AJ8" s="110">
        <v>0</v>
      </c>
      <c r="AK8" s="116">
        <f>AJ8*D8</f>
        <v>0</v>
      </c>
      <c r="AL8" s="110">
        <v>0</v>
      </c>
      <c r="AM8" s="116">
        <f>AL8*D8</f>
        <v>0</v>
      </c>
    </row>
    <row r="9" spans="1:39" ht="100.8" x14ac:dyDescent="0.3">
      <c r="A9" s="123">
        <v>34</v>
      </c>
      <c r="B9" s="109" t="s">
        <v>72</v>
      </c>
      <c r="C9" s="110" t="s">
        <v>66</v>
      </c>
      <c r="D9" s="121">
        <v>151.33000000000001</v>
      </c>
      <c r="E9" s="119">
        <v>9231.1299999999992</v>
      </c>
      <c r="F9" s="127">
        <v>22</v>
      </c>
      <c r="G9" s="125">
        <f>F9*D9</f>
        <v>3329.26</v>
      </c>
      <c r="H9" s="127">
        <v>0</v>
      </c>
      <c r="I9" s="125">
        <f>H9*D9</f>
        <v>0</v>
      </c>
      <c r="J9" s="110">
        <v>0</v>
      </c>
      <c r="K9" s="116">
        <f>J9*D9</f>
        <v>0</v>
      </c>
      <c r="L9" s="127">
        <v>1</v>
      </c>
      <c r="M9" s="116">
        <f>L9*D9</f>
        <v>151.33000000000001</v>
      </c>
      <c r="N9" s="127">
        <v>1</v>
      </c>
      <c r="O9" s="116">
        <f>N9*D9</f>
        <v>151.33000000000001</v>
      </c>
      <c r="P9" s="110">
        <v>0</v>
      </c>
      <c r="Q9" s="116">
        <f>P9*D9</f>
        <v>0</v>
      </c>
      <c r="R9" s="110">
        <v>0</v>
      </c>
      <c r="S9" s="116">
        <f>R9*D9</f>
        <v>0</v>
      </c>
      <c r="T9" s="127">
        <v>0</v>
      </c>
      <c r="U9" s="116">
        <f>T9*D9</f>
        <v>0</v>
      </c>
      <c r="V9" s="128">
        <v>0</v>
      </c>
      <c r="W9" s="116">
        <f>V9*D9</f>
        <v>0</v>
      </c>
      <c r="X9" s="110">
        <v>0</v>
      </c>
      <c r="Y9" s="116">
        <f>X9*D9</f>
        <v>0</v>
      </c>
      <c r="Z9" s="128">
        <v>0</v>
      </c>
      <c r="AA9" s="116">
        <f>Z9*D9</f>
        <v>0</v>
      </c>
      <c r="AB9" s="128">
        <v>0</v>
      </c>
      <c r="AC9" s="116">
        <f>AB9*D9</f>
        <v>0</v>
      </c>
      <c r="AD9" s="128">
        <v>0</v>
      </c>
      <c r="AE9" s="116">
        <f>AD9*D9</f>
        <v>0</v>
      </c>
      <c r="AF9" s="128">
        <v>0</v>
      </c>
      <c r="AG9" s="116">
        <f>AF9*D9</f>
        <v>0</v>
      </c>
      <c r="AH9" s="128">
        <v>0</v>
      </c>
      <c r="AI9" s="116">
        <f>AH9*D9</f>
        <v>0</v>
      </c>
      <c r="AJ9" s="128">
        <v>0</v>
      </c>
      <c r="AK9" s="116">
        <f>AJ9*D9</f>
        <v>0</v>
      </c>
      <c r="AL9" s="128">
        <v>0</v>
      </c>
      <c r="AM9" s="116">
        <f>AL9*D9</f>
        <v>0</v>
      </c>
    </row>
    <row r="10" spans="1:39" ht="86.4" x14ac:dyDescent="0.3">
      <c r="A10" s="108">
        <v>35</v>
      </c>
      <c r="B10" s="109" t="s">
        <v>73</v>
      </c>
      <c r="C10" s="110" t="s">
        <v>66</v>
      </c>
      <c r="D10" s="111">
        <v>222.81</v>
      </c>
      <c r="E10" s="111">
        <v>13368.6</v>
      </c>
      <c r="F10" s="114">
        <v>25</v>
      </c>
      <c r="G10" s="125">
        <f>F10*D10</f>
        <v>5570.25</v>
      </c>
      <c r="H10" s="114">
        <v>0</v>
      </c>
      <c r="I10" s="125">
        <f>H10*D10</f>
        <v>0</v>
      </c>
      <c r="J10" s="110">
        <v>0</v>
      </c>
      <c r="K10" s="116">
        <f>J10*D10</f>
        <v>0</v>
      </c>
      <c r="L10" s="110">
        <v>0</v>
      </c>
      <c r="M10" s="116">
        <f>L10*D10</f>
        <v>0</v>
      </c>
      <c r="N10" s="110">
        <v>1</v>
      </c>
      <c r="O10" s="116">
        <f>N10*D10</f>
        <v>222.81</v>
      </c>
      <c r="P10" s="110">
        <v>0</v>
      </c>
      <c r="Q10" s="116">
        <f>P10*D10</f>
        <v>0</v>
      </c>
      <c r="R10" s="110">
        <v>0</v>
      </c>
      <c r="S10" s="116">
        <f>R10*D10</f>
        <v>0</v>
      </c>
      <c r="T10" s="110">
        <v>0</v>
      </c>
      <c r="U10" s="116">
        <f>T10*D10</f>
        <v>0</v>
      </c>
      <c r="V10" s="110">
        <v>0</v>
      </c>
      <c r="W10" s="116">
        <f>V10*D10</f>
        <v>0</v>
      </c>
      <c r="X10" s="110">
        <v>0</v>
      </c>
      <c r="Y10" s="116">
        <f>X10*D10</f>
        <v>0</v>
      </c>
      <c r="Z10" s="110">
        <v>0</v>
      </c>
      <c r="AA10" s="116">
        <f>Z10*D10</f>
        <v>0</v>
      </c>
      <c r="AB10" s="110">
        <v>0</v>
      </c>
      <c r="AC10" s="116">
        <f>AB10*D10</f>
        <v>0</v>
      </c>
      <c r="AD10" s="110">
        <v>0</v>
      </c>
      <c r="AE10" s="116">
        <f>AD10*D10</f>
        <v>0</v>
      </c>
      <c r="AF10" s="110">
        <v>0</v>
      </c>
      <c r="AG10" s="116">
        <f>AF10*D10</f>
        <v>0</v>
      </c>
      <c r="AH10" s="110">
        <v>0</v>
      </c>
      <c r="AI10" s="116">
        <f>AH10*D10</f>
        <v>0</v>
      </c>
      <c r="AJ10" s="110">
        <v>0</v>
      </c>
      <c r="AK10" s="116">
        <f>AJ10*D10</f>
        <v>0</v>
      </c>
      <c r="AL10" s="110">
        <v>0</v>
      </c>
      <c r="AM10" s="116">
        <f>AL10*D10</f>
        <v>0</v>
      </c>
    </row>
    <row r="11" spans="1:39" ht="100.8" x14ac:dyDescent="0.3">
      <c r="A11" s="108">
        <v>36</v>
      </c>
      <c r="B11" s="109" t="s">
        <v>74</v>
      </c>
      <c r="C11" s="110" t="s">
        <v>66</v>
      </c>
      <c r="D11" s="111">
        <v>53.66</v>
      </c>
      <c r="E11" s="111">
        <v>3434.24</v>
      </c>
      <c r="F11" s="114">
        <v>25</v>
      </c>
      <c r="G11" s="125">
        <f>F11*D11</f>
        <v>1341.5</v>
      </c>
      <c r="H11" s="114">
        <v>0</v>
      </c>
      <c r="I11" s="125">
        <f>H11*D11</f>
        <v>0</v>
      </c>
      <c r="J11" s="110">
        <v>0</v>
      </c>
      <c r="K11" s="116">
        <f>J11*D11</f>
        <v>0</v>
      </c>
      <c r="L11" s="110">
        <v>1</v>
      </c>
      <c r="M11" s="116">
        <f>L11*D11</f>
        <v>53.66</v>
      </c>
      <c r="N11" s="110">
        <v>1</v>
      </c>
      <c r="O11" s="116">
        <f>N11*D11</f>
        <v>53.66</v>
      </c>
      <c r="P11" s="110">
        <v>0</v>
      </c>
      <c r="Q11" s="116">
        <f>P11*D11</f>
        <v>0</v>
      </c>
      <c r="R11" s="110">
        <v>0</v>
      </c>
      <c r="S11" s="116">
        <f>R11*D11</f>
        <v>0</v>
      </c>
      <c r="T11" s="110">
        <v>0</v>
      </c>
      <c r="U11" s="116">
        <f>T11*D11</f>
        <v>0</v>
      </c>
      <c r="V11" s="110">
        <v>0</v>
      </c>
      <c r="W11" s="116">
        <f>V11*D11</f>
        <v>0</v>
      </c>
      <c r="X11" s="110">
        <v>0</v>
      </c>
      <c r="Y11" s="116">
        <f>X11*D11</f>
        <v>0</v>
      </c>
      <c r="Z11" s="110">
        <v>0</v>
      </c>
      <c r="AA11" s="116">
        <f>Z11*D11</f>
        <v>0</v>
      </c>
      <c r="AB11" s="110">
        <v>0</v>
      </c>
      <c r="AC11" s="116">
        <f>AB11*D11</f>
        <v>0</v>
      </c>
      <c r="AD11" s="110">
        <v>0</v>
      </c>
      <c r="AE11" s="116">
        <f>AD11*D11</f>
        <v>0</v>
      </c>
      <c r="AF11" s="110">
        <v>2</v>
      </c>
      <c r="AG11" s="116">
        <f>AF11*D11</f>
        <v>107.32</v>
      </c>
      <c r="AH11" s="110">
        <v>0</v>
      </c>
      <c r="AI11" s="116">
        <f>AH11*D11</f>
        <v>0</v>
      </c>
      <c r="AJ11" s="110">
        <v>0</v>
      </c>
      <c r="AK11" s="116">
        <f>AJ11*D11</f>
        <v>0</v>
      </c>
      <c r="AL11" s="110">
        <v>0</v>
      </c>
      <c r="AM11" s="116">
        <f>AL11*D11</f>
        <v>0</v>
      </c>
    </row>
    <row r="12" spans="1:39" ht="100.8" x14ac:dyDescent="0.3">
      <c r="A12" s="123">
        <v>37</v>
      </c>
      <c r="B12" s="109" t="s">
        <v>75</v>
      </c>
      <c r="C12" s="110" t="s">
        <v>66</v>
      </c>
      <c r="D12" s="116">
        <v>100.1</v>
      </c>
      <c r="E12" s="121">
        <v>7307.3</v>
      </c>
      <c r="F12" s="110">
        <v>25</v>
      </c>
      <c r="G12" s="125">
        <f>F12*D12</f>
        <v>2502.5</v>
      </c>
      <c r="H12" s="110">
        <v>5</v>
      </c>
      <c r="I12" s="125">
        <f>H12*D12</f>
        <v>500.5</v>
      </c>
      <c r="J12" s="110">
        <v>0</v>
      </c>
      <c r="K12" s="116">
        <f>J12*D12</f>
        <v>0</v>
      </c>
      <c r="L12" s="110">
        <v>0</v>
      </c>
      <c r="M12" s="116">
        <f>L12*D12</f>
        <v>0</v>
      </c>
      <c r="N12" s="110">
        <v>1</v>
      </c>
      <c r="O12" s="116">
        <f>N12*D12</f>
        <v>100.1</v>
      </c>
      <c r="P12" s="110">
        <v>0</v>
      </c>
      <c r="Q12" s="116">
        <f>P12*D12</f>
        <v>0</v>
      </c>
      <c r="R12" s="110">
        <v>0</v>
      </c>
      <c r="S12" s="116">
        <f>R12*D12</f>
        <v>0</v>
      </c>
      <c r="T12" s="110">
        <v>0</v>
      </c>
      <c r="U12" s="116">
        <f>T12*D12</f>
        <v>0</v>
      </c>
      <c r="V12" s="110">
        <v>0</v>
      </c>
      <c r="W12" s="116">
        <f>V12*D12</f>
        <v>0</v>
      </c>
      <c r="X12" s="110">
        <v>0</v>
      </c>
      <c r="Y12" s="116">
        <f>X12*D12</f>
        <v>0</v>
      </c>
      <c r="Z12" s="110">
        <v>0</v>
      </c>
      <c r="AA12" s="116">
        <f>Z12*D12</f>
        <v>0</v>
      </c>
      <c r="AB12" s="110">
        <v>0</v>
      </c>
      <c r="AC12" s="116">
        <f>AB12*D12</f>
        <v>0</v>
      </c>
      <c r="AD12" s="110">
        <v>0</v>
      </c>
      <c r="AE12" s="116">
        <f>AD12*D12</f>
        <v>0</v>
      </c>
      <c r="AF12" s="110">
        <v>0</v>
      </c>
      <c r="AG12" s="116">
        <f>AF12*D12</f>
        <v>0</v>
      </c>
      <c r="AH12" s="110">
        <v>0</v>
      </c>
      <c r="AI12" s="116">
        <f>AH12*D12</f>
        <v>0</v>
      </c>
      <c r="AJ12" s="110">
        <v>0</v>
      </c>
      <c r="AK12" s="116">
        <f>AJ12*D12</f>
        <v>0</v>
      </c>
      <c r="AL12" s="110">
        <v>0</v>
      </c>
      <c r="AM12" s="116">
        <f>AL12*D12</f>
        <v>0</v>
      </c>
    </row>
    <row r="13" spans="1:39" ht="43.2" x14ac:dyDescent="0.3">
      <c r="A13" s="108">
        <v>38</v>
      </c>
      <c r="B13" s="109" t="s">
        <v>76</v>
      </c>
      <c r="C13" s="110" t="s">
        <v>66</v>
      </c>
      <c r="D13" s="111">
        <v>40.07</v>
      </c>
      <c r="E13" s="111">
        <v>2444.27</v>
      </c>
      <c r="F13" s="114">
        <v>25</v>
      </c>
      <c r="G13" s="125">
        <f>F13*D13</f>
        <v>1001.75</v>
      </c>
      <c r="H13" s="114">
        <v>0</v>
      </c>
      <c r="I13" s="125">
        <f>H13*D13</f>
        <v>0</v>
      </c>
      <c r="J13" s="110">
        <v>0</v>
      </c>
      <c r="K13" s="116">
        <f>J13*D13</f>
        <v>0</v>
      </c>
      <c r="L13" s="110">
        <v>0</v>
      </c>
      <c r="M13" s="116">
        <f>L13*D13</f>
        <v>0</v>
      </c>
      <c r="N13" s="110">
        <v>3</v>
      </c>
      <c r="O13" s="116">
        <f>N13*D13</f>
        <v>120.21000000000001</v>
      </c>
      <c r="P13" s="110">
        <v>1</v>
      </c>
      <c r="Q13" s="116">
        <f>P13*D13</f>
        <v>40.07</v>
      </c>
      <c r="R13" s="110">
        <v>0</v>
      </c>
      <c r="S13" s="116">
        <f>R13*D13</f>
        <v>0</v>
      </c>
      <c r="T13" s="110">
        <v>0</v>
      </c>
      <c r="U13" s="116">
        <f>T13*D13</f>
        <v>0</v>
      </c>
      <c r="V13" s="110">
        <v>0</v>
      </c>
      <c r="W13" s="116">
        <f>V13*D13</f>
        <v>0</v>
      </c>
      <c r="X13" s="110">
        <v>0</v>
      </c>
      <c r="Y13" s="116">
        <f>X13*D13</f>
        <v>0</v>
      </c>
      <c r="Z13" s="110">
        <v>0</v>
      </c>
      <c r="AA13" s="116">
        <f>Z13*D13</f>
        <v>0</v>
      </c>
      <c r="AB13" s="110">
        <v>0</v>
      </c>
      <c r="AC13" s="116">
        <f>AB13*D13</f>
        <v>0</v>
      </c>
      <c r="AD13" s="110">
        <v>0</v>
      </c>
      <c r="AE13" s="116">
        <f>AD13*D13</f>
        <v>0</v>
      </c>
      <c r="AF13" s="110">
        <v>0</v>
      </c>
      <c r="AG13" s="116">
        <f>AF13*D13</f>
        <v>0</v>
      </c>
      <c r="AH13" s="110">
        <v>0</v>
      </c>
      <c r="AI13" s="116">
        <f>AH13*D13</f>
        <v>0</v>
      </c>
      <c r="AJ13" s="110">
        <v>0</v>
      </c>
      <c r="AK13" s="116">
        <f>AJ13*D13</f>
        <v>0</v>
      </c>
      <c r="AL13" s="110">
        <v>0</v>
      </c>
      <c r="AM13" s="116">
        <f>AL13*D13</f>
        <v>0</v>
      </c>
    </row>
    <row r="14" spans="1:39" ht="43.2" x14ac:dyDescent="0.3">
      <c r="A14" s="108">
        <v>39</v>
      </c>
      <c r="B14" s="109" t="s">
        <v>77</v>
      </c>
      <c r="C14" s="110" t="s">
        <v>66</v>
      </c>
      <c r="D14" s="111">
        <v>57.38</v>
      </c>
      <c r="E14" s="111">
        <v>4647.78</v>
      </c>
      <c r="F14" s="114">
        <v>25</v>
      </c>
      <c r="G14" s="125">
        <f>F14*D14</f>
        <v>1434.5</v>
      </c>
      <c r="H14" s="114">
        <v>0</v>
      </c>
      <c r="I14" s="125">
        <f>H14*D14</f>
        <v>0</v>
      </c>
      <c r="J14" s="110">
        <v>0</v>
      </c>
      <c r="K14" s="116">
        <f>J14*D14</f>
        <v>0</v>
      </c>
      <c r="L14" s="110">
        <v>1</v>
      </c>
      <c r="M14" s="116">
        <f>L14*D14</f>
        <v>57.38</v>
      </c>
      <c r="N14" s="110">
        <v>3</v>
      </c>
      <c r="O14" s="116">
        <f>N14*D14</f>
        <v>172.14000000000001</v>
      </c>
      <c r="P14" s="110">
        <v>0</v>
      </c>
      <c r="Q14" s="116">
        <f>P14*D14</f>
        <v>0</v>
      </c>
      <c r="R14" s="110">
        <v>2</v>
      </c>
      <c r="S14" s="116">
        <f>R14*D14</f>
        <v>114.76</v>
      </c>
      <c r="T14" s="110">
        <v>3</v>
      </c>
      <c r="U14" s="116">
        <f>T14*D14</f>
        <v>172.14000000000001</v>
      </c>
      <c r="V14" s="110">
        <v>0</v>
      </c>
      <c r="W14" s="116">
        <f>V14*D14</f>
        <v>0</v>
      </c>
      <c r="X14" s="110">
        <v>0</v>
      </c>
      <c r="Y14" s="116">
        <f>X14*D14</f>
        <v>0</v>
      </c>
      <c r="Z14" s="110">
        <v>0</v>
      </c>
      <c r="AA14" s="116">
        <f>Z14*D14</f>
        <v>0</v>
      </c>
      <c r="AB14" s="110">
        <v>0</v>
      </c>
      <c r="AC14" s="116">
        <f>AB14*D14</f>
        <v>0</v>
      </c>
      <c r="AD14" s="110">
        <v>0</v>
      </c>
      <c r="AE14" s="116">
        <f>AD14*D14</f>
        <v>0</v>
      </c>
      <c r="AF14" s="110">
        <v>2</v>
      </c>
      <c r="AG14" s="116">
        <f>AF14*D14</f>
        <v>114.76</v>
      </c>
      <c r="AH14" s="110">
        <v>0</v>
      </c>
      <c r="AI14" s="116">
        <f>AH14*D14</f>
        <v>0</v>
      </c>
      <c r="AJ14" s="110">
        <v>0</v>
      </c>
      <c r="AK14" s="116">
        <f>AJ14*D14</f>
        <v>0</v>
      </c>
      <c r="AL14" s="110">
        <v>0</v>
      </c>
      <c r="AM14" s="116">
        <f>AL14*D14</f>
        <v>0</v>
      </c>
    </row>
    <row r="15" spans="1:39" ht="57.6" x14ac:dyDescent="0.3">
      <c r="A15" s="123">
        <v>40</v>
      </c>
      <c r="B15" s="109" t="s">
        <v>78</v>
      </c>
      <c r="C15" s="110" t="s">
        <v>66</v>
      </c>
      <c r="D15" s="121">
        <v>2.13</v>
      </c>
      <c r="E15" s="121">
        <v>11133.51</v>
      </c>
      <c r="F15" s="110">
        <v>2500</v>
      </c>
      <c r="G15" s="125">
        <f>F15*D15</f>
        <v>5325</v>
      </c>
      <c r="H15" s="110">
        <v>75</v>
      </c>
      <c r="I15" s="125">
        <f>H15*D15</f>
        <v>159.75</v>
      </c>
      <c r="J15" s="110">
        <v>0</v>
      </c>
      <c r="K15" s="116">
        <f>J15*D15</f>
        <v>0</v>
      </c>
      <c r="L15" s="110">
        <v>0</v>
      </c>
      <c r="M15" s="116">
        <f>L15*D15</f>
        <v>0</v>
      </c>
      <c r="N15" s="110">
        <v>10</v>
      </c>
      <c r="O15" s="116">
        <f>N15*D15</f>
        <v>21.299999999999997</v>
      </c>
      <c r="P15" s="110">
        <v>0</v>
      </c>
      <c r="Q15" s="116">
        <f>P15*D15</f>
        <v>0</v>
      </c>
      <c r="R15" s="110">
        <v>0</v>
      </c>
      <c r="S15" s="116">
        <f>R15*D15</f>
        <v>0</v>
      </c>
      <c r="T15" s="110">
        <v>0</v>
      </c>
      <c r="U15" s="116">
        <f>T15*D15</f>
        <v>0</v>
      </c>
      <c r="V15" s="110">
        <v>0</v>
      </c>
      <c r="W15" s="116">
        <f>V15*D15</f>
        <v>0</v>
      </c>
      <c r="X15" s="110">
        <v>0</v>
      </c>
      <c r="Y15" s="116">
        <f>X15*D15</f>
        <v>0</v>
      </c>
      <c r="Z15" s="110">
        <v>0</v>
      </c>
      <c r="AA15" s="116">
        <f>Z15*D15</f>
        <v>0</v>
      </c>
      <c r="AB15" s="110">
        <v>0</v>
      </c>
      <c r="AC15" s="116">
        <f>AB15*D15</f>
        <v>0</v>
      </c>
      <c r="AD15" s="110">
        <v>0</v>
      </c>
      <c r="AE15" s="116">
        <f>AD15*D15</f>
        <v>0</v>
      </c>
      <c r="AF15" s="110">
        <v>0</v>
      </c>
      <c r="AG15" s="116">
        <f>AF15*D15</f>
        <v>0</v>
      </c>
      <c r="AH15" s="110">
        <v>0</v>
      </c>
      <c r="AI15" s="116">
        <f>AH15*D15</f>
        <v>0</v>
      </c>
      <c r="AJ15" s="110">
        <v>0</v>
      </c>
      <c r="AK15" s="116">
        <f>AJ15*D15</f>
        <v>0</v>
      </c>
      <c r="AL15" s="110">
        <v>0</v>
      </c>
      <c r="AM15" s="116">
        <f>AL15*D15</f>
        <v>0</v>
      </c>
    </row>
    <row r="16" spans="1:39" ht="43.2" x14ac:dyDescent="0.3">
      <c r="A16" s="108">
        <v>41</v>
      </c>
      <c r="B16" s="109" t="s">
        <v>79</v>
      </c>
      <c r="C16" s="110" t="s">
        <v>66</v>
      </c>
      <c r="D16" s="111">
        <v>46.64</v>
      </c>
      <c r="E16" s="111">
        <v>2658.48</v>
      </c>
      <c r="F16" s="114">
        <v>23</v>
      </c>
      <c r="G16" s="125">
        <f>F16*D16</f>
        <v>1072.72</v>
      </c>
      <c r="H16" s="114">
        <v>0</v>
      </c>
      <c r="I16" s="125">
        <f>H16*D16</f>
        <v>0</v>
      </c>
      <c r="J16" s="110">
        <v>0</v>
      </c>
      <c r="K16" s="116">
        <f>J16*D16</f>
        <v>0</v>
      </c>
      <c r="L16" s="110">
        <v>0</v>
      </c>
      <c r="M16" s="116">
        <f>L16*D16</f>
        <v>0</v>
      </c>
      <c r="N16" s="110">
        <v>6</v>
      </c>
      <c r="O16" s="116">
        <f>N16*D16</f>
        <v>279.84000000000003</v>
      </c>
      <c r="P16" s="110">
        <v>0</v>
      </c>
      <c r="Q16" s="116">
        <f>P16*D16</f>
        <v>0</v>
      </c>
      <c r="R16" s="110">
        <v>0</v>
      </c>
      <c r="S16" s="116">
        <f>R16*D16</f>
        <v>0</v>
      </c>
      <c r="T16" s="110">
        <v>0</v>
      </c>
      <c r="U16" s="116">
        <f>T16*D16</f>
        <v>0</v>
      </c>
      <c r="V16" s="110">
        <v>0</v>
      </c>
      <c r="W16" s="116">
        <f>V16*D16</f>
        <v>0</v>
      </c>
      <c r="X16" s="110">
        <v>0</v>
      </c>
      <c r="Y16" s="116">
        <f>X16*D16</f>
        <v>0</v>
      </c>
      <c r="Z16" s="110">
        <v>0</v>
      </c>
      <c r="AA16" s="116">
        <f>Z16*D16</f>
        <v>0</v>
      </c>
      <c r="AB16" s="110">
        <v>0</v>
      </c>
      <c r="AC16" s="116">
        <f>AB16*D16</f>
        <v>0</v>
      </c>
      <c r="AD16" s="110">
        <v>0</v>
      </c>
      <c r="AE16" s="116">
        <f>AD16*D16</f>
        <v>0</v>
      </c>
      <c r="AF16" s="110">
        <v>0</v>
      </c>
      <c r="AG16" s="116">
        <f>AF16*D16</f>
        <v>0</v>
      </c>
      <c r="AH16" s="110">
        <v>0</v>
      </c>
      <c r="AI16" s="116">
        <f>AH16*D16</f>
        <v>0</v>
      </c>
      <c r="AJ16" s="110">
        <v>0</v>
      </c>
      <c r="AK16" s="116">
        <f>AJ16*D16</f>
        <v>0</v>
      </c>
      <c r="AL16" s="110">
        <v>0</v>
      </c>
      <c r="AM16" s="116">
        <f>AL16*D16</f>
        <v>0</v>
      </c>
    </row>
    <row r="17" spans="1:39" ht="28.8" x14ac:dyDescent="0.3">
      <c r="A17" s="108">
        <v>42</v>
      </c>
      <c r="B17" s="109" t="s">
        <v>80</v>
      </c>
      <c r="C17" s="110" t="s">
        <v>66</v>
      </c>
      <c r="D17" s="116">
        <v>64.599999999999994</v>
      </c>
      <c r="E17" s="121">
        <v>4263.6000000000004</v>
      </c>
      <c r="F17" s="110">
        <v>23</v>
      </c>
      <c r="G17" s="125">
        <f>F17*D17</f>
        <v>1485.8</v>
      </c>
      <c r="H17" s="110">
        <v>0</v>
      </c>
      <c r="I17" s="125">
        <f>H17*D17</f>
        <v>0</v>
      </c>
      <c r="J17" s="129">
        <v>0</v>
      </c>
      <c r="K17" s="116">
        <f>J17*D17</f>
        <v>0</v>
      </c>
      <c r="L17" s="110">
        <v>0</v>
      </c>
      <c r="M17" s="116">
        <f>L17*D17</f>
        <v>0</v>
      </c>
      <c r="N17" s="110">
        <v>5</v>
      </c>
      <c r="O17" s="116">
        <f>N17*D17</f>
        <v>323</v>
      </c>
      <c r="P17" s="110">
        <v>0</v>
      </c>
      <c r="Q17" s="116">
        <f>P17*D17</f>
        <v>0</v>
      </c>
      <c r="R17" s="110">
        <v>0</v>
      </c>
      <c r="S17" s="116">
        <f>R17*D17</f>
        <v>0</v>
      </c>
      <c r="T17" s="110">
        <v>0</v>
      </c>
      <c r="U17" s="116">
        <f>T17*D17</f>
        <v>0</v>
      </c>
      <c r="V17" s="110">
        <v>0</v>
      </c>
      <c r="W17" s="116">
        <f>V17*D17</f>
        <v>0</v>
      </c>
      <c r="X17" s="110">
        <v>0</v>
      </c>
      <c r="Y17" s="116">
        <f>X17*D17</f>
        <v>0</v>
      </c>
      <c r="Z17" s="110">
        <v>0</v>
      </c>
      <c r="AA17" s="116">
        <f>Z17*D17</f>
        <v>0</v>
      </c>
      <c r="AB17" s="110">
        <v>0</v>
      </c>
      <c r="AC17" s="116">
        <f>AB17*D17</f>
        <v>0</v>
      </c>
      <c r="AD17" s="110">
        <v>0</v>
      </c>
      <c r="AE17" s="116">
        <f>AD17*D17</f>
        <v>0</v>
      </c>
      <c r="AF17" s="110">
        <v>0</v>
      </c>
      <c r="AG17" s="116">
        <f>AF17*D17</f>
        <v>0</v>
      </c>
      <c r="AH17" s="110">
        <v>0</v>
      </c>
      <c r="AI17" s="116">
        <f>AH17*D17</f>
        <v>0</v>
      </c>
      <c r="AJ17" s="110">
        <v>0</v>
      </c>
      <c r="AK17" s="116">
        <f>AJ17*D17</f>
        <v>0</v>
      </c>
      <c r="AL17" s="110">
        <v>0</v>
      </c>
      <c r="AM17" s="116">
        <f>AL17*D17</f>
        <v>0</v>
      </c>
    </row>
    <row r="18" spans="1:39" ht="28.8" x14ac:dyDescent="0.3">
      <c r="A18" s="123">
        <v>43</v>
      </c>
      <c r="B18" s="109" t="s">
        <v>81</v>
      </c>
      <c r="C18" s="110" t="s">
        <v>66</v>
      </c>
      <c r="D18" s="111">
        <v>5.47</v>
      </c>
      <c r="E18" s="111">
        <v>979.13</v>
      </c>
      <c r="F18" s="114">
        <v>25</v>
      </c>
      <c r="G18" s="125">
        <f>F18*D18</f>
        <v>136.75</v>
      </c>
      <c r="H18" s="114">
        <v>0</v>
      </c>
      <c r="I18" s="125">
        <f>H18*D18</f>
        <v>0</v>
      </c>
      <c r="J18" s="110">
        <v>0</v>
      </c>
      <c r="K18" s="116">
        <f>J18*D18</f>
        <v>0</v>
      </c>
      <c r="L18" s="110">
        <v>6</v>
      </c>
      <c r="M18" s="116">
        <f>L18*D18</f>
        <v>32.82</v>
      </c>
      <c r="N18" s="110">
        <v>10</v>
      </c>
      <c r="O18" s="116">
        <f>N18*D18</f>
        <v>54.699999999999996</v>
      </c>
      <c r="P18" s="110">
        <v>0</v>
      </c>
      <c r="Q18" s="116">
        <f>P18*D18</f>
        <v>0</v>
      </c>
      <c r="R18" s="110">
        <v>0</v>
      </c>
      <c r="S18" s="116">
        <f>R18*D18</f>
        <v>0</v>
      </c>
      <c r="T18" s="110">
        <v>0</v>
      </c>
      <c r="U18" s="116">
        <f>T18*D18</f>
        <v>0</v>
      </c>
      <c r="V18" s="110">
        <v>0</v>
      </c>
      <c r="W18" s="116">
        <f>V18*D18</f>
        <v>0</v>
      </c>
      <c r="X18" s="110">
        <v>0</v>
      </c>
      <c r="Y18" s="116">
        <f>X18*D18</f>
        <v>0</v>
      </c>
      <c r="Z18" s="110">
        <v>2</v>
      </c>
      <c r="AA18" s="116">
        <f>Z18*D18</f>
        <v>10.94</v>
      </c>
      <c r="AB18" s="110">
        <v>2</v>
      </c>
      <c r="AC18" s="116">
        <f>AB18*D18</f>
        <v>10.94</v>
      </c>
      <c r="AD18" s="110">
        <v>2</v>
      </c>
      <c r="AE18" s="116">
        <f>AD18*D18</f>
        <v>10.94</v>
      </c>
      <c r="AF18" s="110">
        <v>25</v>
      </c>
      <c r="AG18" s="116">
        <f>AF18*D18</f>
        <v>136.75</v>
      </c>
      <c r="AH18" s="110">
        <v>0</v>
      </c>
      <c r="AI18" s="116">
        <f>AH18*D18</f>
        <v>0</v>
      </c>
      <c r="AJ18" s="110">
        <v>0</v>
      </c>
      <c r="AK18" s="116">
        <f>AJ18*D18</f>
        <v>0</v>
      </c>
      <c r="AL18" s="110">
        <v>0</v>
      </c>
      <c r="AM18" s="116">
        <f>AL18*D18</f>
        <v>0</v>
      </c>
    </row>
    <row r="19" spans="1:39" x14ac:dyDescent="0.3">
      <c r="A19" s="108">
        <v>44</v>
      </c>
      <c r="B19" s="109" t="s">
        <v>82</v>
      </c>
      <c r="C19" s="110" t="s">
        <v>66</v>
      </c>
      <c r="D19" s="121">
        <v>26.74</v>
      </c>
      <c r="E19" s="121">
        <v>53.48</v>
      </c>
      <c r="F19" s="110">
        <v>0</v>
      </c>
      <c r="G19" s="125">
        <f>F19*D19</f>
        <v>0</v>
      </c>
      <c r="H19" s="110">
        <v>0</v>
      </c>
      <c r="I19" s="125">
        <f>H19*D19</f>
        <v>0</v>
      </c>
      <c r="J19" s="110">
        <v>0</v>
      </c>
      <c r="K19" s="116">
        <f>J19*D19</f>
        <v>0</v>
      </c>
      <c r="L19" s="110">
        <v>0</v>
      </c>
      <c r="M19" s="116">
        <f>L19*D19</f>
        <v>0</v>
      </c>
      <c r="N19" s="110">
        <v>0</v>
      </c>
      <c r="O19" s="116">
        <f>N19*D19</f>
        <v>0</v>
      </c>
      <c r="P19" s="110">
        <v>0</v>
      </c>
      <c r="Q19" s="116">
        <f>P19*D19</f>
        <v>0</v>
      </c>
      <c r="R19" s="110">
        <v>0</v>
      </c>
      <c r="S19" s="116">
        <f>R19*D19</f>
        <v>0</v>
      </c>
      <c r="T19" s="110">
        <v>0</v>
      </c>
      <c r="U19" s="116">
        <f>T19*D19</f>
        <v>0</v>
      </c>
      <c r="V19" s="110">
        <v>0</v>
      </c>
      <c r="W19" s="116">
        <f>V19*D19</f>
        <v>0</v>
      </c>
      <c r="X19" s="110">
        <v>0</v>
      </c>
      <c r="Y19" s="116">
        <f>X19*D19</f>
        <v>0</v>
      </c>
      <c r="Z19" s="110">
        <v>0</v>
      </c>
      <c r="AA19" s="116">
        <f>Z19*D19</f>
        <v>0</v>
      </c>
      <c r="AB19" s="110">
        <v>1</v>
      </c>
      <c r="AC19" s="116">
        <f>AB19*D19</f>
        <v>26.74</v>
      </c>
      <c r="AD19" s="110">
        <v>0</v>
      </c>
      <c r="AE19" s="116">
        <f>AD19*D19</f>
        <v>0</v>
      </c>
      <c r="AF19" s="110">
        <v>1</v>
      </c>
      <c r="AG19" s="116">
        <f>AF19*D19</f>
        <v>26.74</v>
      </c>
      <c r="AH19" s="110">
        <v>0</v>
      </c>
      <c r="AI19" s="116">
        <f>AH19*D19</f>
        <v>0</v>
      </c>
      <c r="AJ19" s="110">
        <v>0</v>
      </c>
      <c r="AK19" s="116">
        <f>AJ19*D19</f>
        <v>0</v>
      </c>
      <c r="AL19" s="110">
        <v>0</v>
      </c>
      <c r="AM19" s="116">
        <f>AL19*D19</f>
        <v>0</v>
      </c>
    </row>
    <row r="20" spans="1:39" ht="28.8" x14ac:dyDescent="0.3">
      <c r="A20" s="108">
        <v>45</v>
      </c>
      <c r="B20" s="109" t="s">
        <v>83</v>
      </c>
      <c r="C20" s="110" t="s">
        <v>66</v>
      </c>
      <c r="D20" s="111">
        <v>2.2999999999999998</v>
      </c>
      <c r="E20" s="111">
        <v>317.39999999999998</v>
      </c>
      <c r="F20" s="114">
        <v>25</v>
      </c>
      <c r="G20" s="125">
        <f>F20*D20</f>
        <v>57.499999999999993</v>
      </c>
      <c r="H20" s="114">
        <v>0</v>
      </c>
      <c r="I20" s="125">
        <f>H20*D20</f>
        <v>0</v>
      </c>
      <c r="J20" s="110">
        <v>2</v>
      </c>
      <c r="K20" s="116">
        <f>J20*D20</f>
        <v>4.5999999999999996</v>
      </c>
      <c r="L20" s="110">
        <v>5</v>
      </c>
      <c r="M20" s="116">
        <f>L20*D20</f>
        <v>11.5</v>
      </c>
      <c r="N20" s="110">
        <v>6</v>
      </c>
      <c r="O20" s="116">
        <f>N20*D20</f>
        <v>13.799999999999999</v>
      </c>
      <c r="P20" s="110">
        <v>0</v>
      </c>
      <c r="Q20" s="116">
        <f>P20*D20</f>
        <v>0</v>
      </c>
      <c r="R20" s="110">
        <v>5</v>
      </c>
      <c r="S20" s="116">
        <f>R20*D20</f>
        <v>11.5</v>
      </c>
      <c r="T20" s="110">
        <v>5</v>
      </c>
      <c r="U20" s="116">
        <f>T20*D20</f>
        <v>11.5</v>
      </c>
      <c r="V20" s="110">
        <v>0</v>
      </c>
      <c r="W20" s="116">
        <f>V20*D20</f>
        <v>0</v>
      </c>
      <c r="X20" s="110">
        <v>0</v>
      </c>
      <c r="Y20" s="116">
        <f>X20*D20</f>
        <v>0</v>
      </c>
      <c r="Z20" s="110">
        <v>0</v>
      </c>
      <c r="AA20" s="116">
        <f>Z20*D20</f>
        <v>0</v>
      </c>
      <c r="AB20" s="110">
        <v>2</v>
      </c>
      <c r="AC20" s="116">
        <f>AB20*D20</f>
        <v>4.5999999999999996</v>
      </c>
      <c r="AD20" s="110">
        <v>0</v>
      </c>
      <c r="AE20" s="116">
        <f>AD20*D20</f>
        <v>0</v>
      </c>
      <c r="AF20" s="110">
        <v>28</v>
      </c>
      <c r="AG20" s="116">
        <f>AF20*D20</f>
        <v>64.399999999999991</v>
      </c>
      <c r="AH20" s="110">
        <v>0</v>
      </c>
      <c r="AI20" s="116">
        <f>AH20*D20</f>
        <v>0</v>
      </c>
      <c r="AJ20" s="110">
        <v>0</v>
      </c>
      <c r="AK20" s="116">
        <f>AJ20*D20</f>
        <v>0</v>
      </c>
      <c r="AL20" s="110">
        <v>0</v>
      </c>
      <c r="AM20" s="116">
        <f>AL20*D20</f>
        <v>0</v>
      </c>
    </row>
    <row r="21" spans="1:39" ht="43.2" x14ac:dyDescent="0.3">
      <c r="A21" s="123">
        <v>46</v>
      </c>
      <c r="B21" s="109" t="s">
        <v>84</v>
      </c>
      <c r="C21" s="110" t="s">
        <v>66</v>
      </c>
      <c r="D21" s="116">
        <v>4.05</v>
      </c>
      <c r="E21" s="121">
        <v>348.3</v>
      </c>
      <c r="F21" s="110">
        <v>25</v>
      </c>
      <c r="G21" s="125">
        <f>F21*D21</f>
        <v>101.25</v>
      </c>
      <c r="H21" s="110">
        <v>0</v>
      </c>
      <c r="I21" s="125">
        <f>H21*D21</f>
        <v>0</v>
      </c>
      <c r="J21" s="110">
        <v>0</v>
      </c>
      <c r="K21" s="116">
        <f>J21*D21</f>
        <v>0</v>
      </c>
      <c r="L21" s="110">
        <v>0</v>
      </c>
      <c r="M21" s="116">
        <f>L21*D21</f>
        <v>0</v>
      </c>
      <c r="N21" s="110">
        <v>6</v>
      </c>
      <c r="O21" s="116">
        <f>N21*D21</f>
        <v>24.299999999999997</v>
      </c>
      <c r="P21" s="110">
        <v>0</v>
      </c>
      <c r="Q21" s="116">
        <f>P21*D21</f>
        <v>0</v>
      </c>
      <c r="R21" s="110">
        <v>0</v>
      </c>
      <c r="S21" s="116">
        <f>R21*D21</f>
        <v>0</v>
      </c>
      <c r="T21" s="110">
        <v>0</v>
      </c>
      <c r="U21" s="116">
        <f>T21*D21</f>
        <v>0</v>
      </c>
      <c r="V21" s="110">
        <v>0</v>
      </c>
      <c r="W21" s="116">
        <f>V21*D21</f>
        <v>0</v>
      </c>
      <c r="X21" s="110">
        <v>0</v>
      </c>
      <c r="Y21" s="116">
        <f>X21*D21</f>
        <v>0</v>
      </c>
      <c r="Z21" s="110">
        <v>0</v>
      </c>
      <c r="AA21" s="116">
        <f>Z21*D21</f>
        <v>0</v>
      </c>
      <c r="AB21" s="110">
        <v>0</v>
      </c>
      <c r="AC21" s="116">
        <f>AB21*D21</f>
        <v>0</v>
      </c>
      <c r="AD21" s="110">
        <v>0</v>
      </c>
      <c r="AE21" s="116">
        <f>AD21*D21</f>
        <v>0</v>
      </c>
      <c r="AF21" s="110">
        <v>24</v>
      </c>
      <c r="AG21" s="116">
        <f>AF21*D21</f>
        <v>97.199999999999989</v>
      </c>
      <c r="AH21" s="110">
        <v>0</v>
      </c>
      <c r="AI21" s="116">
        <f>AH21*D21</f>
        <v>0</v>
      </c>
      <c r="AJ21" s="110">
        <v>0</v>
      </c>
      <c r="AK21" s="116">
        <f>AJ21*D21</f>
        <v>0</v>
      </c>
      <c r="AL21" s="110">
        <v>0</v>
      </c>
      <c r="AM21" s="116">
        <f>AL21*D21</f>
        <v>0</v>
      </c>
    </row>
    <row r="22" spans="1:39" ht="28.8" x14ac:dyDescent="0.3">
      <c r="A22" s="108">
        <v>47</v>
      </c>
      <c r="B22" s="109" t="s">
        <v>85</v>
      </c>
      <c r="C22" s="110" t="s">
        <v>86</v>
      </c>
      <c r="D22" s="121">
        <v>5.6</v>
      </c>
      <c r="E22" s="121">
        <v>2441.6</v>
      </c>
      <c r="F22" s="110">
        <v>25</v>
      </c>
      <c r="G22" s="125">
        <f>F22*D22</f>
        <v>140</v>
      </c>
      <c r="H22" s="110">
        <v>0</v>
      </c>
      <c r="I22" s="125">
        <f>H22*D22</f>
        <v>0</v>
      </c>
      <c r="J22" s="110">
        <v>0</v>
      </c>
      <c r="K22" s="116">
        <f>J22*D22</f>
        <v>0</v>
      </c>
      <c r="L22" s="110">
        <v>0</v>
      </c>
      <c r="M22" s="116">
        <f>L22*D22</f>
        <v>0</v>
      </c>
      <c r="N22" s="110">
        <v>25</v>
      </c>
      <c r="O22" s="116">
        <f>N22*D22</f>
        <v>140</v>
      </c>
      <c r="P22" s="110">
        <v>0</v>
      </c>
      <c r="Q22" s="116">
        <f>P22*D22</f>
        <v>0</v>
      </c>
      <c r="R22" s="110">
        <v>0</v>
      </c>
      <c r="S22" s="116">
        <f>R22*D22</f>
        <v>0</v>
      </c>
      <c r="T22" s="110">
        <v>0</v>
      </c>
      <c r="U22" s="116">
        <f>T22*D22</f>
        <v>0</v>
      </c>
      <c r="V22" s="110">
        <v>0</v>
      </c>
      <c r="W22" s="116">
        <f>V22*D22</f>
        <v>0</v>
      </c>
      <c r="X22" s="110">
        <v>0</v>
      </c>
      <c r="Y22" s="116">
        <f>X22*D22</f>
        <v>0</v>
      </c>
      <c r="Z22" s="110">
        <v>0</v>
      </c>
      <c r="AA22" s="116">
        <f>Z22*D22</f>
        <v>0</v>
      </c>
      <c r="AB22" s="110">
        <v>100</v>
      </c>
      <c r="AC22" s="116">
        <f>AB22*D22</f>
        <v>560</v>
      </c>
      <c r="AD22" s="110">
        <v>0</v>
      </c>
      <c r="AE22" s="116">
        <f>AD22*D22</f>
        <v>0</v>
      </c>
      <c r="AF22" s="110">
        <v>6</v>
      </c>
      <c r="AG22" s="116">
        <f>AF22*D22</f>
        <v>33.599999999999994</v>
      </c>
      <c r="AH22" s="110">
        <v>0</v>
      </c>
      <c r="AI22" s="116">
        <f>AH22*D22</f>
        <v>0</v>
      </c>
      <c r="AJ22" s="110">
        <v>0</v>
      </c>
      <c r="AK22" s="116">
        <f>AJ22*D22</f>
        <v>0</v>
      </c>
      <c r="AL22" s="110">
        <v>0</v>
      </c>
      <c r="AM22" s="116">
        <f>AL22*D22</f>
        <v>0</v>
      </c>
    </row>
    <row r="23" spans="1:39" ht="43.2" x14ac:dyDescent="0.3">
      <c r="A23" s="108">
        <v>48</v>
      </c>
      <c r="B23" s="109" t="s">
        <v>87</v>
      </c>
      <c r="C23" s="110" t="s">
        <v>66</v>
      </c>
      <c r="D23" s="121">
        <v>1.4</v>
      </c>
      <c r="E23" s="121">
        <v>4401.6000000000004</v>
      </c>
      <c r="F23" s="110">
        <v>1500</v>
      </c>
      <c r="G23" s="125">
        <f>F23*D23</f>
        <v>2100</v>
      </c>
      <c r="H23" s="110">
        <v>12</v>
      </c>
      <c r="I23" s="125">
        <f>H23*D23</f>
        <v>16.799999999999997</v>
      </c>
      <c r="J23" s="110">
        <v>10</v>
      </c>
      <c r="K23" s="116">
        <f>J23*D23</f>
        <v>14</v>
      </c>
      <c r="L23" s="110">
        <v>0</v>
      </c>
      <c r="M23" s="116">
        <f>L23*D23</f>
        <v>0</v>
      </c>
      <c r="N23" s="110">
        <v>12</v>
      </c>
      <c r="O23" s="116">
        <f>N23*D23</f>
        <v>16.799999999999997</v>
      </c>
      <c r="P23" s="110">
        <v>0</v>
      </c>
      <c r="Q23" s="116">
        <f>P23*D23</f>
        <v>0</v>
      </c>
      <c r="R23" s="110">
        <v>6</v>
      </c>
      <c r="S23" s="116">
        <f>R23*D23</f>
        <v>8.3999999999999986</v>
      </c>
      <c r="T23" s="110">
        <v>0</v>
      </c>
      <c r="U23" s="116">
        <f>T23*D23</f>
        <v>0</v>
      </c>
      <c r="V23" s="110">
        <v>0</v>
      </c>
      <c r="W23" s="116">
        <f>V23*D23</f>
        <v>0</v>
      </c>
      <c r="X23" s="110">
        <v>0</v>
      </c>
      <c r="Y23" s="116">
        <f>X23*D23</f>
        <v>0</v>
      </c>
      <c r="Z23" s="110">
        <v>0</v>
      </c>
      <c r="AA23" s="116">
        <f>Z23*D23</f>
        <v>0</v>
      </c>
      <c r="AB23" s="110">
        <v>6</v>
      </c>
      <c r="AC23" s="116">
        <f>AB23*D23</f>
        <v>8.3999999999999986</v>
      </c>
      <c r="AD23" s="110">
        <v>0</v>
      </c>
      <c r="AE23" s="116">
        <f>AD23*D23</f>
        <v>0</v>
      </c>
      <c r="AF23" s="110">
        <v>6</v>
      </c>
      <c r="AG23" s="116">
        <f>AF23*D23</f>
        <v>8.3999999999999986</v>
      </c>
      <c r="AH23" s="110">
        <v>0</v>
      </c>
      <c r="AI23" s="116">
        <f>AH23*D23</f>
        <v>0</v>
      </c>
      <c r="AJ23" s="110">
        <v>0</v>
      </c>
      <c r="AK23" s="116">
        <f>AJ23*D23</f>
        <v>0</v>
      </c>
      <c r="AL23" s="110">
        <v>0</v>
      </c>
      <c r="AM23" s="116">
        <f>AL23*D23</f>
        <v>0</v>
      </c>
    </row>
    <row r="24" spans="1:39" ht="28.8" x14ac:dyDescent="0.3">
      <c r="A24" s="123">
        <v>49</v>
      </c>
      <c r="B24" s="109" t="s">
        <v>88</v>
      </c>
      <c r="C24" s="110" t="s">
        <v>66</v>
      </c>
      <c r="D24" s="111">
        <v>63.86</v>
      </c>
      <c r="E24" s="111">
        <v>6449.86</v>
      </c>
      <c r="F24" s="114">
        <v>25</v>
      </c>
      <c r="G24" s="125">
        <f>F24*D24</f>
        <v>1596.5</v>
      </c>
      <c r="H24" s="114">
        <v>12</v>
      </c>
      <c r="I24" s="125">
        <f>H24*D24</f>
        <v>766.31999999999994</v>
      </c>
      <c r="J24" s="110">
        <v>0</v>
      </c>
      <c r="K24" s="116">
        <f>J24*D24</f>
        <v>0</v>
      </c>
      <c r="L24" s="110">
        <v>0</v>
      </c>
      <c r="M24" s="116">
        <f>L24*D24</f>
        <v>0</v>
      </c>
      <c r="N24" s="110">
        <v>6</v>
      </c>
      <c r="O24" s="116">
        <f>N24*D24</f>
        <v>383.15999999999997</v>
      </c>
      <c r="P24" s="110">
        <v>0</v>
      </c>
      <c r="Q24" s="116">
        <f>P24*D24</f>
        <v>0</v>
      </c>
      <c r="R24" s="110">
        <v>0</v>
      </c>
      <c r="S24" s="116">
        <f>R24*D24</f>
        <v>0</v>
      </c>
      <c r="T24" s="110">
        <v>0</v>
      </c>
      <c r="U24" s="116">
        <f>T24*D24</f>
        <v>0</v>
      </c>
      <c r="V24" s="110">
        <v>0</v>
      </c>
      <c r="W24" s="116">
        <f>V24*D24</f>
        <v>0</v>
      </c>
      <c r="X24" s="110">
        <v>0</v>
      </c>
      <c r="Y24" s="116">
        <f>X24*D24</f>
        <v>0</v>
      </c>
      <c r="Z24" s="110">
        <v>0</v>
      </c>
      <c r="AA24" s="116">
        <f>Z24*D24</f>
        <v>0</v>
      </c>
      <c r="AB24" s="110">
        <v>0</v>
      </c>
      <c r="AC24" s="116">
        <f>AB24*D24</f>
        <v>0</v>
      </c>
      <c r="AD24" s="110">
        <v>0</v>
      </c>
      <c r="AE24" s="116">
        <f>AD24*D24</f>
        <v>0</v>
      </c>
      <c r="AF24" s="110">
        <v>0</v>
      </c>
      <c r="AG24" s="116">
        <f>AF24*D24</f>
        <v>0</v>
      </c>
      <c r="AH24" s="110">
        <v>0</v>
      </c>
      <c r="AI24" s="116">
        <f>AH24*D24</f>
        <v>0</v>
      </c>
      <c r="AJ24" s="110">
        <v>0</v>
      </c>
      <c r="AK24" s="116">
        <f>AJ24*D24</f>
        <v>0</v>
      </c>
      <c r="AL24" s="110">
        <v>0</v>
      </c>
      <c r="AM24" s="116">
        <f>AL24*D24</f>
        <v>0</v>
      </c>
    </row>
    <row r="25" spans="1:39" ht="28.8" x14ac:dyDescent="0.3">
      <c r="A25" s="108">
        <v>50</v>
      </c>
      <c r="B25" s="109" t="s">
        <v>89</v>
      </c>
      <c r="C25" s="110" t="s">
        <v>66</v>
      </c>
      <c r="D25" s="121">
        <v>0.87</v>
      </c>
      <c r="E25" s="121">
        <v>4454.3999999999996</v>
      </c>
      <c r="F25" s="110">
        <v>2500</v>
      </c>
      <c r="G25" s="125">
        <f>F25*D25</f>
        <v>2175</v>
      </c>
      <c r="H25" s="110">
        <v>25</v>
      </c>
      <c r="I25" s="125">
        <f>H25*D25</f>
        <v>21.75</v>
      </c>
      <c r="J25" s="110">
        <v>0</v>
      </c>
      <c r="K25" s="116">
        <f>J25*D25</f>
        <v>0</v>
      </c>
      <c r="L25" s="110">
        <v>0</v>
      </c>
      <c r="M25" s="116">
        <f>L25*D25</f>
        <v>0</v>
      </c>
      <c r="N25" s="110">
        <v>0</v>
      </c>
      <c r="O25" s="116">
        <f>N25*D25</f>
        <v>0</v>
      </c>
      <c r="P25" s="110">
        <v>0</v>
      </c>
      <c r="Q25" s="116">
        <f>P25*D25</f>
        <v>0</v>
      </c>
      <c r="R25" s="110">
        <v>0</v>
      </c>
      <c r="S25" s="116">
        <f>R25*D25</f>
        <v>0</v>
      </c>
      <c r="T25" s="110">
        <v>0</v>
      </c>
      <c r="U25" s="116">
        <f>T25*D25</f>
        <v>0</v>
      </c>
      <c r="V25" s="110">
        <v>0</v>
      </c>
      <c r="W25" s="116">
        <f>V25*D25</f>
        <v>0</v>
      </c>
      <c r="X25" s="110">
        <v>0</v>
      </c>
      <c r="Y25" s="116">
        <f>X25*D25</f>
        <v>0</v>
      </c>
      <c r="Z25" s="110">
        <v>0</v>
      </c>
      <c r="AA25" s="116">
        <f>Z25*D25</f>
        <v>0</v>
      </c>
      <c r="AB25" s="110">
        <v>0</v>
      </c>
      <c r="AC25" s="116">
        <f>AB25*D25</f>
        <v>0</v>
      </c>
      <c r="AD25" s="110">
        <v>0</v>
      </c>
      <c r="AE25" s="116">
        <f>AD25*D25</f>
        <v>0</v>
      </c>
      <c r="AF25" s="110">
        <v>0</v>
      </c>
      <c r="AG25" s="116">
        <f>AF25*D25</f>
        <v>0</v>
      </c>
      <c r="AH25" s="110">
        <v>0</v>
      </c>
      <c r="AI25" s="116">
        <f>AH25*D25</f>
        <v>0</v>
      </c>
      <c r="AJ25" s="110">
        <v>0</v>
      </c>
      <c r="AK25" s="116">
        <f>AJ25*D25</f>
        <v>0</v>
      </c>
      <c r="AL25" s="110">
        <v>0</v>
      </c>
      <c r="AM25" s="116">
        <f>AL25*D25</f>
        <v>0</v>
      </c>
    </row>
    <row r="26" spans="1:39" ht="28.8" x14ac:dyDescent="0.3">
      <c r="A26" s="108">
        <v>51</v>
      </c>
      <c r="B26" s="109" t="s">
        <v>90</v>
      </c>
      <c r="C26" s="110" t="s">
        <v>66</v>
      </c>
      <c r="D26" s="121">
        <v>59.1</v>
      </c>
      <c r="E26" s="121">
        <v>4137</v>
      </c>
      <c r="F26" s="110">
        <v>25</v>
      </c>
      <c r="G26" s="125">
        <f>F26*D26</f>
        <v>1477.5</v>
      </c>
      <c r="H26" s="110">
        <v>3</v>
      </c>
      <c r="I26" s="125">
        <f>H26*D26</f>
        <v>177.3</v>
      </c>
      <c r="J26" s="110">
        <v>0</v>
      </c>
      <c r="K26" s="116">
        <f>J26*D26</f>
        <v>0</v>
      </c>
      <c r="L26" s="110">
        <v>0</v>
      </c>
      <c r="M26" s="116">
        <f>L26*D26</f>
        <v>0</v>
      </c>
      <c r="N26" s="110">
        <v>1</v>
      </c>
      <c r="O26" s="116">
        <f>N26*D26</f>
        <v>59.1</v>
      </c>
      <c r="P26" s="110">
        <v>0</v>
      </c>
      <c r="Q26" s="116">
        <f>P26*D26</f>
        <v>0</v>
      </c>
      <c r="R26" s="110">
        <v>0</v>
      </c>
      <c r="S26" s="116">
        <f>R26*D26</f>
        <v>0</v>
      </c>
      <c r="T26" s="110">
        <v>0</v>
      </c>
      <c r="U26" s="116">
        <f>T26*D26</f>
        <v>0</v>
      </c>
      <c r="V26" s="110">
        <v>0</v>
      </c>
      <c r="W26" s="116">
        <f>V26*D26</f>
        <v>0</v>
      </c>
      <c r="X26" s="110">
        <v>0</v>
      </c>
      <c r="Y26" s="116">
        <f>X26*D26</f>
        <v>0</v>
      </c>
      <c r="Z26" s="110">
        <v>0</v>
      </c>
      <c r="AA26" s="116">
        <f>Z26*D26</f>
        <v>0</v>
      </c>
      <c r="AB26" s="110">
        <v>0</v>
      </c>
      <c r="AC26" s="116">
        <f>AB26*D26</f>
        <v>0</v>
      </c>
      <c r="AD26" s="110">
        <v>0</v>
      </c>
      <c r="AE26" s="116">
        <f>AD26*D26</f>
        <v>0</v>
      </c>
      <c r="AF26" s="110">
        <v>0</v>
      </c>
      <c r="AG26" s="116">
        <f>AF26*D26</f>
        <v>0</v>
      </c>
      <c r="AH26" s="110">
        <v>0</v>
      </c>
      <c r="AI26" s="116">
        <f>AH26*D26</f>
        <v>0</v>
      </c>
      <c r="AJ26" s="110">
        <v>0</v>
      </c>
      <c r="AK26" s="116">
        <f>AJ26*D26</f>
        <v>0</v>
      </c>
      <c r="AL26" s="110">
        <v>0</v>
      </c>
      <c r="AM26" s="116">
        <f>AL26*D26</f>
        <v>0</v>
      </c>
    </row>
    <row r="27" spans="1:39" ht="43.2" x14ac:dyDescent="0.3">
      <c r="A27" s="123">
        <v>52</v>
      </c>
      <c r="B27" s="109" t="s">
        <v>91</v>
      </c>
      <c r="C27" s="110" t="s">
        <v>66</v>
      </c>
      <c r="D27" s="121">
        <v>1.6</v>
      </c>
      <c r="E27" s="121">
        <v>8329.6</v>
      </c>
      <c r="F27" s="110">
        <v>2500</v>
      </c>
      <c r="G27" s="125">
        <f>F27*D27</f>
        <v>4000</v>
      </c>
      <c r="H27" s="110">
        <v>12</v>
      </c>
      <c r="I27" s="125">
        <f>H27*D27</f>
        <v>19.200000000000003</v>
      </c>
      <c r="J27" s="110">
        <v>10</v>
      </c>
      <c r="K27" s="116">
        <f>J27*D27</f>
        <v>16</v>
      </c>
      <c r="L27" s="110">
        <v>12</v>
      </c>
      <c r="M27" s="116">
        <f>L27*D27</f>
        <v>19.200000000000003</v>
      </c>
      <c r="N27" s="110">
        <v>6</v>
      </c>
      <c r="O27" s="116">
        <f>N27*D27</f>
        <v>9.6000000000000014</v>
      </c>
      <c r="P27" s="110">
        <v>0</v>
      </c>
      <c r="Q27" s="116">
        <f>P27*D27</f>
        <v>0</v>
      </c>
      <c r="R27" s="110">
        <v>6</v>
      </c>
      <c r="S27" s="116">
        <f>R27*D27</f>
        <v>9.6000000000000014</v>
      </c>
      <c r="T27" s="110">
        <v>0</v>
      </c>
      <c r="U27" s="116">
        <f>T27*D27</f>
        <v>0</v>
      </c>
      <c r="V27" s="110">
        <v>0</v>
      </c>
      <c r="W27" s="116">
        <f>V27*D27</f>
        <v>0</v>
      </c>
      <c r="X27" s="110">
        <v>0</v>
      </c>
      <c r="Y27" s="116">
        <f>X27*D27</f>
        <v>0</v>
      </c>
      <c r="Z27" s="110">
        <v>0</v>
      </c>
      <c r="AA27" s="116">
        <f>Z27*D27</f>
        <v>0</v>
      </c>
      <c r="AB27" s="110">
        <v>6</v>
      </c>
      <c r="AC27" s="116">
        <f>AB27*D27</f>
        <v>9.6000000000000014</v>
      </c>
      <c r="AD27" s="110">
        <v>0</v>
      </c>
      <c r="AE27" s="116">
        <f>AD27*D27</f>
        <v>0</v>
      </c>
      <c r="AF27" s="110">
        <v>12</v>
      </c>
      <c r="AG27" s="116">
        <f>AF27*D27</f>
        <v>19.200000000000003</v>
      </c>
      <c r="AH27" s="110">
        <v>0</v>
      </c>
      <c r="AI27" s="116">
        <f>AH27*D27</f>
        <v>0</v>
      </c>
      <c r="AJ27" s="110">
        <v>0</v>
      </c>
      <c r="AK27" s="116">
        <f>AJ27*D27</f>
        <v>0</v>
      </c>
      <c r="AL27" s="110">
        <v>0</v>
      </c>
      <c r="AM27" s="116">
        <f>AL27*D27</f>
        <v>0</v>
      </c>
    </row>
    <row r="28" spans="1:39" ht="43.2" x14ac:dyDescent="0.3">
      <c r="A28" s="108">
        <v>53</v>
      </c>
      <c r="B28" s="109" t="s">
        <v>92</v>
      </c>
      <c r="C28" s="110" t="s">
        <v>66</v>
      </c>
      <c r="D28" s="121">
        <v>2.5</v>
      </c>
      <c r="E28" s="121">
        <v>930</v>
      </c>
      <c r="F28" s="110">
        <v>100</v>
      </c>
      <c r="G28" s="125">
        <f>F28*D28</f>
        <v>250</v>
      </c>
      <c r="H28" s="110">
        <v>0</v>
      </c>
      <c r="I28" s="125">
        <f>H28*D28</f>
        <v>0</v>
      </c>
      <c r="J28" s="110">
        <v>10</v>
      </c>
      <c r="K28" s="116">
        <f>J28*D28</f>
        <v>25</v>
      </c>
      <c r="L28" s="110">
        <v>12</v>
      </c>
      <c r="M28" s="116">
        <f>L28*D28</f>
        <v>30</v>
      </c>
      <c r="N28" s="110">
        <v>6</v>
      </c>
      <c r="O28" s="116">
        <f>N28*D28</f>
        <v>15</v>
      </c>
      <c r="P28" s="110">
        <v>6</v>
      </c>
      <c r="Q28" s="116">
        <f>P28*D28</f>
        <v>15</v>
      </c>
      <c r="R28" s="110">
        <v>6</v>
      </c>
      <c r="S28" s="116">
        <f>R28*D28</f>
        <v>15</v>
      </c>
      <c r="T28" s="110">
        <v>6</v>
      </c>
      <c r="U28" s="116">
        <f>T28*D28</f>
        <v>15</v>
      </c>
      <c r="V28" s="110">
        <v>0</v>
      </c>
      <c r="W28" s="116">
        <f>V28*D28</f>
        <v>0</v>
      </c>
      <c r="X28" s="110">
        <v>0</v>
      </c>
      <c r="Y28" s="116">
        <f>X28*D28</f>
        <v>0</v>
      </c>
      <c r="Z28" s="110">
        <v>0</v>
      </c>
      <c r="AA28" s="116">
        <f>Z28*D28</f>
        <v>0</v>
      </c>
      <c r="AB28" s="110">
        <v>6</v>
      </c>
      <c r="AC28" s="116">
        <f>AB28*D28</f>
        <v>15</v>
      </c>
      <c r="AD28" s="110">
        <v>0</v>
      </c>
      <c r="AE28" s="116">
        <f>AD28*D28</f>
        <v>0</v>
      </c>
      <c r="AF28" s="110">
        <v>12</v>
      </c>
      <c r="AG28" s="116">
        <f>AF28*D28</f>
        <v>30</v>
      </c>
      <c r="AH28" s="110">
        <v>0</v>
      </c>
      <c r="AI28" s="116">
        <f>AH28*D28</f>
        <v>0</v>
      </c>
      <c r="AJ28" s="110">
        <v>0</v>
      </c>
      <c r="AK28" s="116">
        <f>AJ28*D28</f>
        <v>0</v>
      </c>
      <c r="AL28" s="110">
        <v>0</v>
      </c>
      <c r="AM28" s="116">
        <f>AL28*D28</f>
        <v>0</v>
      </c>
    </row>
    <row r="29" spans="1:39" ht="43.2" x14ac:dyDescent="0.3">
      <c r="A29" s="108">
        <v>54</v>
      </c>
      <c r="B29" s="109" t="s">
        <v>93</v>
      </c>
      <c r="C29" s="110" t="s">
        <v>66</v>
      </c>
      <c r="D29" s="121">
        <v>22.24</v>
      </c>
      <c r="E29" s="121">
        <v>5159.68</v>
      </c>
      <c r="F29" s="110">
        <v>50</v>
      </c>
      <c r="G29" s="125">
        <f>F29*D29</f>
        <v>1112</v>
      </c>
      <c r="H29" s="110">
        <v>12</v>
      </c>
      <c r="I29" s="125">
        <f>H29*D29</f>
        <v>266.88</v>
      </c>
      <c r="J29" s="110">
        <v>2</v>
      </c>
      <c r="K29" s="116">
        <f>J29*D29</f>
        <v>44.48</v>
      </c>
      <c r="L29" s="110">
        <v>1</v>
      </c>
      <c r="M29" s="116">
        <f>L29*D29</f>
        <v>22.24</v>
      </c>
      <c r="N29" s="110">
        <v>6</v>
      </c>
      <c r="O29" s="116">
        <f>N29*D29</f>
        <v>133.44</v>
      </c>
      <c r="P29" s="110">
        <v>0</v>
      </c>
      <c r="Q29" s="116">
        <f>P29*D29</f>
        <v>0</v>
      </c>
      <c r="R29" s="110">
        <v>0</v>
      </c>
      <c r="S29" s="116">
        <f>R29*D29</f>
        <v>0</v>
      </c>
      <c r="T29" s="110">
        <v>6</v>
      </c>
      <c r="U29" s="116">
        <f>T29*D29</f>
        <v>133.44</v>
      </c>
      <c r="V29" s="110">
        <v>0</v>
      </c>
      <c r="W29" s="116">
        <f>V29*D29</f>
        <v>0</v>
      </c>
      <c r="X29" s="110">
        <v>0</v>
      </c>
      <c r="Y29" s="116">
        <f>X29*D29</f>
        <v>0</v>
      </c>
      <c r="Z29" s="110">
        <v>0</v>
      </c>
      <c r="AA29" s="116">
        <f>Z29*D29</f>
        <v>0</v>
      </c>
      <c r="AB29" s="110">
        <v>0</v>
      </c>
      <c r="AC29" s="116">
        <f>AB29*D29</f>
        <v>0</v>
      </c>
      <c r="AD29" s="110">
        <v>0</v>
      </c>
      <c r="AE29" s="116">
        <f>AD29*D29</f>
        <v>0</v>
      </c>
      <c r="AF29" s="110">
        <v>0</v>
      </c>
      <c r="AG29" s="116">
        <f>AF29*D29</f>
        <v>0</v>
      </c>
      <c r="AH29" s="110">
        <v>0</v>
      </c>
      <c r="AI29" s="116">
        <f>AH29*D29</f>
        <v>0</v>
      </c>
      <c r="AJ29" s="110">
        <v>0</v>
      </c>
      <c r="AK29" s="116">
        <f>AJ29*D29</f>
        <v>0</v>
      </c>
      <c r="AL29" s="110">
        <v>0</v>
      </c>
      <c r="AM29" s="116">
        <f>AL29*D29</f>
        <v>0</v>
      </c>
    </row>
    <row r="30" spans="1:39" ht="43.2" x14ac:dyDescent="0.3">
      <c r="A30" s="123">
        <v>55</v>
      </c>
      <c r="B30" s="109" t="s">
        <v>94</v>
      </c>
      <c r="C30" s="110" t="s">
        <v>66</v>
      </c>
      <c r="D30" s="121">
        <v>10.97</v>
      </c>
      <c r="E30" s="121">
        <v>987.3</v>
      </c>
      <c r="F30" s="110">
        <v>23</v>
      </c>
      <c r="G30" s="125">
        <f>F30*D30</f>
        <v>252.31</v>
      </c>
      <c r="H30" s="110">
        <v>5</v>
      </c>
      <c r="I30" s="125">
        <f>H30*D30</f>
        <v>54.85</v>
      </c>
      <c r="J30" s="110">
        <v>0</v>
      </c>
      <c r="K30" s="116">
        <f>J30*D30</f>
        <v>0</v>
      </c>
      <c r="L30" s="110">
        <v>0</v>
      </c>
      <c r="M30" s="116">
        <f>L30*D30</f>
        <v>0</v>
      </c>
      <c r="N30" s="110">
        <v>1</v>
      </c>
      <c r="O30" s="116">
        <f>N30*D30</f>
        <v>10.97</v>
      </c>
      <c r="P30" s="110">
        <v>0</v>
      </c>
      <c r="Q30" s="116">
        <f>P30*D30</f>
        <v>0</v>
      </c>
      <c r="R30" s="110">
        <v>1</v>
      </c>
      <c r="S30" s="116">
        <f>R30*D30</f>
        <v>10.97</v>
      </c>
      <c r="T30" s="110">
        <v>1</v>
      </c>
      <c r="U30" s="116">
        <f>T30*D30</f>
        <v>10.97</v>
      </c>
      <c r="V30" s="110">
        <v>0</v>
      </c>
      <c r="W30" s="116">
        <f>V30*D30</f>
        <v>0</v>
      </c>
      <c r="X30" s="110">
        <v>0</v>
      </c>
      <c r="Y30" s="116">
        <f>X30*D30</f>
        <v>0</v>
      </c>
      <c r="Z30" s="110">
        <v>0</v>
      </c>
      <c r="AA30" s="116">
        <f>Z30*D30</f>
        <v>0</v>
      </c>
      <c r="AB30" s="110">
        <v>1</v>
      </c>
      <c r="AC30" s="116">
        <f>AB30*D30</f>
        <v>10.97</v>
      </c>
      <c r="AD30" s="110">
        <v>0</v>
      </c>
      <c r="AE30" s="116">
        <f>AD30*D30</f>
        <v>0</v>
      </c>
      <c r="AF30" s="110">
        <v>2</v>
      </c>
      <c r="AG30" s="116">
        <f>AF30*D30</f>
        <v>21.94</v>
      </c>
      <c r="AH30" s="110">
        <v>0</v>
      </c>
      <c r="AI30" s="116">
        <f>AH30*D30</f>
        <v>0</v>
      </c>
      <c r="AJ30" s="110">
        <v>0</v>
      </c>
      <c r="AK30" s="116">
        <f>AJ30*D30</f>
        <v>0</v>
      </c>
      <c r="AL30" s="110">
        <v>0</v>
      </c>
      <c r="AM30" s="116">
        <f>AL30*D30</f>
        <v>0</v>
      </c>
    </row>
    <row r="31" spans="1:39" ht="28.8" x14ac:dyDescent="0.3">
      <c r="A31" s="108">
        <v>56</v>
      </c>
      <c r="B31" s="109" t="s">
        <v>95</v>
      </c>
      <c r="C31" s="110" t="s">
        <v>66</v>
      </c>
      <c r="D31" s="121">
        <v>9</v>
      </c>
      <c r="E31" s="121">
        <v>738</v>
      </c>
      <c r="F31" s="110">
        <v>23</v>
      </c>
      <c r="G31" s="125">
        <f>F31*D31</f>
        <v>207</v>
      </c>
      <c r="H31" s="110">
        <v>5</v>
      </c>
      <c r="I31" s="125">
        <f>H31*D31</f>
        <v>45</v>
      </c>
      <c r="J31" s="110">
        <v>0</v>
      </c>
      <c r="K31" s="116">
        <f>J31*D31</f>
        <v>0</v>
      </c>
      <c r="L31" s="110">
        <v>1</v>
      </c>
      <c r="M31" s="116">
        <f>L31*D31</f>
        <v>9</v>
      </c>
      <c r="N31" s="110">
        <v>1</v>
      </c>
      <c r="O31" s="116">
        <f>N31*D31</f>
        <v>9</v>
      </c>
      <c r="P31" s="110">
        <v>0</v>
      </c>
      <c r="Q31" s="116">
        <f>P31*D31</f>
        <v>0</v>
      </c>
      <c r="R31" s="110">
        <v>0</v>
      </c>
      <c r="S31" s="116">
        <f>R31*D31</f>
        <v>0</v>
      </c>
      <c r="T31" s="110">
        <v>0</v>
      </c>
      <c r="U31" s="116">
        <f>T31*D31</f>
        <v>0</v>
      </c>
      <c r="V31" s="110">
        <v>0</v>
      </c>
      <c r="W31" s="116">
        <f>V31*D31</f>
        <v>0</v>
      </c>
      <c r="X31" s="110">
        <v>0</v>
      </c>
      <c r="Y31" s="116">
        <f>X31*D31</f>
        <v>0</v>
      </c>
      <c r="Z31" s="110">
        <v>0</v>
      </c>
      <c r="AA31" s="116">
        <f>Z31*D31</f>
        <v>0</v>
      </c>
      <c r="AB31" s="110">
        <v>0</v>
      </c>
      <c r="AC31" s="116">
        <f>AB31*D31</f>
        <v>0</v>
      </c>
      <c r="AD31" s="110">
        <v>0</v>
      </c>
      <c r="AE31" s="116">
        <f>AD31*D31</f>
        <v>0</v>
      </c>
      <c r="AF31" s="110">
        <v>0</v>
      </c>
      <c r="AG31" s="116">
        <f>AF31*D31</f>
        <v>0</v>
      </c>
      <c r="AH31" s="110">
        <v>0</v>
      </c>
      <c r="AI31" s="116">
        <f>AH31*D31</f>
        <v>0</v>
      </c>
      <c r="AJ31" s="110">
        <v>0</v>
      </c>
      <c r="AK31" s="116">
        <f>AJ31*D31</f>
        <v>0</v>
      </c>
      <c r="AL31" s="110">
        <v>0</v>
      </c>
      <c r="AM31" s="116">
        <f>AL31*D31</f>
        <v>0</v>
      </c>
    </row>
    <row r="32" spans="1:39" ht="43.2" x14ac:dyDescent="0.3">
      <c r="A32" s="108">
        <v>57</v>
      </c>
      <c r="B32" s="109" t="s">
        <v>96</v>
      </c>
      <c r="C32" s="110" t="s">
        <v>66</v>
      </c>
      <c r="D32" s="116">
        <v>5.82</v>
      </c>
      <c r="E32" s="121">
        <v>3189.36</v>
      </c>
      <c r="F32" s="110">
        <v>100</v>
      </c>
      <c r="G32" s="125">
        <f>F32*D32</f>
        <v>582</v>
      </c>
      <c r="H32" s="110">
        <v>15</v>
      </c>
      <c r="I32" s="125">
        <f>H32*D32</f>
        <v>87.300000000000011</v>
      </c>
      <c r="J32" s="110">
        <v>0</v>
      </c>
      <c r="K32" s="116">
        <f>J32*D32</f>
        <v>0</v>
      </c>
      <c r="L32" s="110">
        <v>12</v>
      </c>
      <c r="M32" s="116">
        <f>L32*D32</f>
        <v>69.84</v>
      </c>
      <c r="N32" s="110">
        <v>12</v>
      </c>
      <c r="O32" s="116">
        <f>N32*D32</f>
        <v>69.84</v>
      </c>
      <c r="P32" s="110">
        <v>0</v>
      </c>
      <c r="Q32" s="116">
        <f>P32*D32</f>
        <v>0</v>
      </c>
      <c r="R32" s="110">
        <v>6</v>
      </c>
      <c r="S32" s="116">
        <f>R32*D32</f>
        <v>34.92</v>
      </c>
      <c r="T32" s="110">
        <v>12</v>
      </c>
      <c r="U32" s="116">
        <f>T32*D32</f>
        <v>69.84</v>
      </c>
      <c r="V32" s="110">
        <v>0</v>
      </c>
      <c r="W32" s="116">
        <f>V32*D32</f>
        <v>0</v>
      </c>
      <c r="X32" s="110">
        <v>0</v>
      </c>
      <c r="Y32" s="116">
        <f>X32*D32</f>
        <v>0</v>
      </c>
      <c r="Z32" s="110">
        <v>0</v>
      </c>
      <c r="AA32" s="116">
        <f>Z32*D32</f>
        <v>0</v>
      </c>
      <c r="AB32" s="110">
        <v>6</v>
      </c>
      <c r="AC32" s="116">
        <f>AB32*D32</f>
        <v>34.92</v>
      </c>
      <c r="AD32" s="110">
        <v>0</v>
      </c>
      <c r="AE32" s="116">
        <f>AD32*D32</f>
        <v>0</v>
      </c>
      <c r="AF32" s="110">
        <v>30</v>
      </c>
      <c r="AG32" s="116">
        <f>AF32*D32</f>
        <v>174.60000000000002</v>
      </c>
      <c r="AH32" s="110">
        <v>0</v>
      </c>
      <c r="AI32" s="116">
        <f>AH32*D32</f>
        <v>0</v>
      </c>
      <c r="AJ32" s="110">
        <v>0</v>
      </c>
      <c r="AK32" s="116">
        <f>AJ32*D32</f>
        <v>0</v>
      </c>
      <c r="AL32" s="110">
        <v>0</v>
      </c>
      <c r="AM32" s="116">
        <f>AL32*D32</f>
        <v>0</v>
      </c>
    </row>
    <row r="33" spans="1:39" ht="43.2" x14ac:dyDescent="0.3">
      <c r="A33" s="123">
        <v>58</v>
      </c>
      <c r="B33" s="109" t="s">
        <v>97</v>
      </c>
      <c r="C33" s="110" t="s">
        <v>98</v>
      </c>
      <c r="D33" s="121">
        <v>26.63</v>
      </c>
      <c r="E33" s="121">
        <v>2663</v>
      </c>
      <c r="F33" s="110">
        <v>50</v>
      </c>
      <c r="G33" s="125">
        <f>F33*D33</f>
        <v>1331.5</v>
      </c>
      <c r="H33" s="110">
        <v>0</v>
      </c>
      <c r="I33" s="125">
        <f>H33*D33</f>
        <v>0</v>
      </c>
      <c r="J33" s="110">
        <v>0</v>
      </c>
      <c r="K33" s="116">
        <f>J33*D33</f>
        <v>0</v>
      </c>
      <c r="L33" s="110">
        <v>0</v>
      </c>
      <c r="M33" s="116">
        <f>L33*D33</f>
        <v>0</v>
      </c>
      <c r="N33" s="110">
        <v>0</v>
      </c>
      <c r="O33" s="116">
        <f>N33*D33</f>
        <v>0</v>
      </c>
      <c r="P33" s="110">
        <v>0</v>
      </c>
      <c r="Q33" s="116">
        <f>P33*D33</f>
        <v>0</v>
      </c>
      <c r="R33" s="110">
        <v>0</v>
      </c>
      <c r="S33" s="116">
        <f>R33*D33</f>
        <v>0</v>
      </c>
      <c r="T33" s="110">
        <v>0</v>
      </c>
      <c r="U33" s="116">
        <f>T33*D33</f>
        <v>0</v>
      </c>
      <c r="V33" s="110">
        <v>0</v>
      </c>
      <c r="W33" s="116">
        <f>V33*D33</f>
        <v>0</v>
      </c>
      <c r="X33" s="110">
        <v>0</v>
      </c>
      <c r="Y33" s="116">
        <f>X33*D33</f>
        <v>0</v>
      </c>
      <c r="Z33" s="110">
        <v>0</v>
      </c>
      <c r="AA33" s="116">
        <f>Z33*D33</f>
        <v>0</v>
      </c>
      <c r="AB33" s="110">
        <v>0</v>
      </c>
      <c r="AC33" s="116">
        <f>AB33*D33</f>
        <v>0</v>
      </c>
      <c r="AD33" s="110">
        <v>0</v>
      </c>
      <c r="AE33" s="116">
        <f>AD33*D33</f>
        <v>0</v>
      </c>
      <c r="AF33" s="110">
        <v>0</v>
      </c>
      <c r="AG33" s="116">
        <f>AF33*D33</f>
        <v>0</v>
      </c>
      <c r="AH33" s="110">
        <v>0</v>
      </c>
      <c r="AI33" s="116">
        <f>AH33*D33</f>
        <v>0</v>
      </c>
      <c r="AJ33" s="110">
        <v>0</v>
      </c>
      <c r="AK33" s="116">
        <f>AJ33*D33</f>
        <v>0</v>
      </c>
      <c r="AL33" s="110">
        <v>0</v>
      </c>
      <c r="AM33" s="116">
        <f>AL33*D33</f>
        <v>0</v>
      </c>
    </row>
    <row r="34" spans="1:39" ht="28.8" x14ac:dyDescent="0.3">
      <c r="A34" s="108">
        <v>59</v>
      </c>
      <c r="B34" s="109" t="s">
        <v>99</v>
      </c>
      <c r="C34" s="110" t="s">
        <v>66</v>
      </c>
      <c r="D34" s="111">
        <v>184.1</v>
      </c>
      <c r="E34" s="111">
        <v>9205</v>
      </c>
      <c r="F34" s="112">
        <v>25</v>
      </c>
      <c r="G34" s="125">
        <f>F34*D34</f>
        <v>4602.5</v>
      </c>
      <c r="H34" s="110">
        <v>0</v>
      </c>
      <c r="I34" s="125">
        <f>H34*D34</f>
        <v>0</v>
      </c>
      <c r="J34" s="110">
        <v>0</v>
      </c>
      <c r="K34" s="116">
        <f>J34*D34</f>
        <v>0</v>
      </c>
      <c r="L34" s="110">
        <v>0</v>
      </c>
      <c r="M34" s="116">
        <f>L34*D34</f>
        <v>0</v>
      </c>
      <c r="N34" s="110">
        <v>0</v>
      </c>
      <c r="O34" s="116">
        <f>N34*D34</f>
        <v>0</v>
      </c>
      <c r="P34" s="110">
        <v>0</v>
      </c>
      <c r="Q34" s="116">
        <f>P34*D34</f>
        <v>0</v>
      </c>
      <c r="R34" s="110">
        <v>0</v>
      </c>
      <c r="S34" s="116">
        <f>R34*D34</f>
        <v>0</v>
      </c>
      <c r="T34" s="110">
        <v>0</v>
      </c>
      <c r="U34" s="116">
        <f>T34*D34</f>
        <v>0</v>
      </c>
      <c r="V34" s="110">
        <v>0</v>
      </c>
      <c r="W34" s="116">
        <f>V34*D34</f>
        <v>0</v>
      </c>
      <c r="X34" s="110">
        <v>0</v>
      </c>
      <c r="Y34" s="116">
        <f>X34*D34</f>
        <v>0</v>
      </c>
      <c r="Z34" s="110">
        <v>0</v>
      </c>
      <c r="AA34" s="116">
        <f>Z34*D34</f>
        <v>0</v>
      </c>
      <c r="AB34" s="110">
        <v>0</v>
      </c>
      <c r="AC34" s="116">
        <f>AB34*D34</f>
        <v>0</v>
      </c>
      <c r="AD34" s="110">
        <v>0</v>
      </c>
      <c r="AE34" s="116">
        <f>AD34*D34</f>
        <v>0</v>
      </c>
      <c r="AF34" s="110">
        <v>0</v>
      </c>
      <c r="AG34" s="116">
        <f>AF34*D34</f>
        <v>0</v>
      </c>
      <c r="AH34" s="110">
        <v>0</v>
      </c>
      <c r="AI34" s="116">
        <f>AH34*D34</f>
        <v>0</v>
      </c>
      <c r="AJ34" s="110">
        <v>0</v>
      </c>
      <c r="AK34" s="116">
        <f>AJ34*D34</f>
        <v>0</v>
      </c>
      <c r="AL34" s="110">
        <v>0</v>
      </c>
      <c r="AM34" s="116">
        <f>AL34*D34</f>
        <v>0</v>
      </c>
    </row>
    <row r="35" spans="1:39" ht="28.8" x14ac:dyDescent="0.3">
      <c r="A35" s="108">
        <v>60</v>
      </c>
      <c r="B35" s="109" t="s">
        <v>100</v>
      </c>
      <c r="C35" s="110" t="s">
        <v>66</v>
      </c>
      <c r="D35" s="111">
        <v>231.43</v>
      </c>
      <c r="E35" s="111">
        <v>11571.5</v>
      </c>
      <c r="F35" s="112">
        <v>25</v>
      </c>
      <c r="G35" s="125">
        <f>F35*D35</f>
        <v>5785.75</v>
      </c>
      <c r="H35" s="110">
        <v>0</v>
      </c>
      <c r="I35" s="125">
        <f>H35*D35</f>
        <v>0</v>
      </c>
      <c r="J35" s="110">
        <v>0</v>
      </c>
      <c r="K35" s="116">
        <f>J35*D35</f>
        <v>0</v>
      </c>
      <c r="L35" s="110">
        <v>0</v>
      </c>
      <c r="M35" s="116">
        <f>L35*D35</f>
        <v>0</v>
      </c>
      <c r="N35" s="110">
        <v>0</v>
      </c>
      <c r="O35" s="116">
        <f>N35*D35</f>
        <v>0</v>
      </c>
      <c r="P35" s="110">
        <v>0</v>
      </c>
      <c r="Q35" s="116">
        <f>P35*D35</f>
        <v>0</v>
      </c>
      <c r="R35" s="110">
        <v>0</v>
      </c>
      <c r="S35" s="116">
        <f>R35*D35</f>
        <v>0</v>
      </c>
      <c r="T35" s="110">
        <v>0</v>
      </c>
      <c r="U35" s="116">
        <f>T35*D35</f>
        <v>0</v>
      </c>
      <c r="V35" s="110">
        <v>0</v>
      </c>
      <c r="W35" s="116">
        <f>V35*D35</f>
        <v>0</v>
      </c>
      <c r="X35" s="110">
        <v>0</v>
      </c>
      <c r="Y35" s="116">
        <f>X35*D35</f>
        <v>0</v>
      </c>
      <c r="Z35" s="110">
        <v>0</v>
      </c>
      <c r="AA35" s="116">
        <f>Z35*D35</f>
        <v>0</v>
      </c>
      <c r="AB35" s="110">
        <v>0</v>
      </c>
      <c r="AC35" s="116">
        <f>AB35*D35</f>
        <v>0</v>
      </c>
      <c r="AD35" s="110">
        <v>0</v>
      </c>
      <c r="AE35" s="116">
        <f>AD35*D35</f>
        <v>0</v>
      </c>
      <c r="AF35" s="110">
        <v>0</v>
      </c>
      <c r="AG35" s="116">
        <f>AF35*D35</f>
        <v>0</v>
      </c>
      <c r="AH35" s="110">
        <v>0</v>
      </c>
      <c r="AI35" s="116">
        <f>AH35*D35</f>
        <v>0</v>
      </c>
      <c r="AJ35" s="110">
        <v>0</v>
      </c>
      <c r="AK35" s="116">
        <f>AJ35*D35</f>
        <v>0</v>
      </c>
      <c r="AL35" s="110">
        <v>0</v>
      </c>
      <c r="AM35" s="116">
        <f>AL35*D35</f>
        <v>0</v>
      </c>
    </row>
    <row r="36" spans="1:39" ht="43.2" x14ac:dyDescent="0.3">
      <c r="A36" s="123">
        <v>61</v>
      </c>
      <c r="B36" s="109" t="s">
        <v>101</v>
      </c>
      <c r="C36" s="110" t="s">
        <v>66</v>
      </c>
      <c r="D36" s="111">
        <v>16.48</v>
      </c>
      <c r="E36" s="111">
        <v>1549.12</v>
      </c>
      <c r="F36" s="114">
        <v>25</v>
      </c>
      <c r="G36" s="125">
        <f>F36*D36</f>
        <v>412</v>
      </c>
      <c r="H36" s="114">
        <v>15</v>
      </c>
      <c r="I36" s="125">
        <f>H36*D36</f>
        <v>247.20000000000002</v>
      </c>
      <c r="J36" s="110">
        <v>0</v>
      </c>
      <c r="K36" s="116">
        <f>J36*D36</f>
        <v>0</v>
      </c>
      <c r="L36" s="110">
        <v>1</v>
      </c>
      <c r="M36" s="116">
        <f>L36*D36</f>
        <v>16.48</v>
      </c>
      <c r="N36" s="110">
        <v>1</v>
      </c>
      <c r="O36" s="116">
        <f>N36*D36</f>
        <v>16.48</v>
      </c>
      <c r="P36" s="110">
        <v>0</v>
      </c>
      <c r="Q36" s="116">
        <f>P36*D36</f>
        <v>0</v>
      </c>
      <c r="R36" s="110">
        <v>0</v>
      </c>
      <c r="S36" s="116">
        <f>R36*D36</f>
        <v>0</v>
      </c>
      <c r="T36" s="110">
        <v>0</v>
      </c>
      <c r="U36" s="116">
        <f>T36*D36</f>
        <v>0</v>
      </c>
      <c r="V36" s="110">
        <v>0</v>
      </c>
      <c r="W36" s="116">
        <f>V36*D36</f>
        <v>0</v>
      </c>
      <c r="X36" s="110">
        <v>0</v>
      </c>
      <c r="Y36" s="116">
        <f>X36*D36</f>
        <v>0</v>
      </c>
      <c r="Z36" s="110">
        <v>0</v>
      </c>
      <c r="AA36" s="116">
        <f>Z36*D36</f>
        <v>0</v>
      </c>
      <c r="AB36" s="110">
        <v>0</v>
      </c>
      <c r="AC36" s="116">
        <f>AB36*D36</f>
        <v>0</v>
      </c>
      <c r="AD36" s="110">
        <v>0</v>
      </c>
      <c r="AE36" s="116">
        <f>AD36*D36</f>
        <v>0</v>
      </c>
      <c r="AF36" s="110">
        <v>0</v>
      </c>
      <c r="AG36" s="116">
        <f>AF36*D36</f>
        <v>0</v>
      </c>
      <c r="AH36" s="110">
        <v>0</v>
      </c>
      <c r="AI36" s="116">
        <f>AH36*D36</f>
        <v>0</v>
      </c>
      <c r="AJ36" s="110">
        <v>0</v>
      </c>
      <c r="AK36" s="116">
        <f>AJ36*D36</f>
        <v>0</v>
      </c>
      <c r="AL36" s="110">
        <v>0</v>
      </c>
      <c r="AM36" s="116">
        <f>AL36*D36</f>
        <v>0</v>
      </c>
    </row>
    <row r="37" spans="1:39" ht="43.2" x14ac:dyDescent="0.3">
      <c r="A37" s="108">
        <v>62</v>
      </c>
      <c r="B37" s="109" t="s">
        <v>102</v>
      </c>
      <c r="C37" s="110" t="s">
        <v>66</v>
      </c>
      <c r="D37" s="121">
        <v>26.38</v>
      </c>
      <c r="E37" s="121">
        <v>2347.8200000000002</v>
      </c>
      <c r="F37" s="110">
        <v>25</v>
      </c>
      <c r="G37" s="125">
        <f>F37*D37</f>
        <v>659.5</v>
      </c>
      <c r="H37" s="110">
        <v>15</v>
      </c>
      <c r="I37" s="125">
        <f>H37*D37</f>
        <v>395.7</v>
      </c>
      <c r="J37" s="110">
        <v>0</v>
      </c>
      <c r="K37" s="116">
        <f>J37*D37</f>
        <v>0</v>
      </c>
      <c r="L37" s="110">
        <v>1</v>
      </c>
      <c r="M37" s="116">
        <f>L37*D37</f>
        <v>26.38</v>
      </c>
      <c r="N37" s="110">
        <v>1</v>
      </c>
      <c r="O37" s="116">
        <f>N37*D37</f>
        <v>26.38</v>
      </c>
      <c r="P37" s="110">
        <v>0</v>
      </c>
      <c r="Q37" s="116">
        <f>P37*D37</f>
        <v>0</v>
      </c>
      <c r="R37" s="110">
        <v>0</v>
      </c>
      <c r="S37" s="116">
        <f>R37*D37</f>
        <v>0</v>
      </c>
      <c r="T37" s="110">
        <v>0</v>
      </c>
      <c r="U37" s="116">
        <f>T37*D37</f>
        <v>0</v>
      </c>
      <c r="V37" s="110">
        <v>0</v>
      </c>
      <c r="W37" s="116">
        <f>V37*D37</f>
        <v>0</v>
      </c>
      <c r="X37" s="110">
        <v>0</v>
      </c>
      <c r="Y37" s="116">
        <f>X37*D37</f>
        <v>0</v>
      </c>
      <c r="Z37" s="110">
        <v>0</v>
      </c>
      <c r="AA37" s="116">
        <f>Z37*D37</f>
        <v>0</v>
      </c>
      <c r="AB37" s="110">
        <v>0</v>
      </c>
      <c r="AC37" s="116">
        <f>AB37*D37</f>
        <v>0</v>
      </c>
      <c r="AD37" s="110">
        <v>0</v>
      </c>
      <c r="AE37" s="116">
        <f>AD37*D37</f>
        <v>0</v>
      </c>
      <c r="AF37" s="110">
        <v>0</v>
      </c>
      <c r="AG37" s="116">
        <f>AF37*D37</f>
        <v>0</v>
      </c>
      <c r="AH37" s="110">
        <v>0</v>
      </c>
      <c r="AI37" s="116">
        <f>AH37*D37</f>
        <v>0</v>
      </c>
      <c r="AJ37" s="110">
        <v>0</v>
      </c>
      <c r="AK37" s="116">
        <f>AJ37*D37</f>
        <v>0</v>
      </c>
      <c r="AL37" s="110">
        <v>0</v>
      </c>
      <c r="AM37" s="116">
        <f>AL37*D37</f>
        <v>0</v>
      </c>
    </row>
    <row r="38" spans="1:39" ht="57.6" x14ac:dyDescent="0.3">
      <c r="A38" s="108">
        <v>63</v>
      </c>
      <c r="B38" s="109" t="s">
        <v>103</v>
      </c>
      <c r="C38" s="110" t="s">
        <v>66</v>
      </c>
      <c r="D38" s="111">
        <v>114.96</v>
      </c>
      <c r="E38" s="111">
        <v>10001.52</v>
      </c>
      <c r="F38" s="114">
        <v>25</v>
      </c>
      <c r="G38" s="125">
        <f>F38*D38</f>
        <v>2874</v>
      </c>
      <c r="H38" s="114">
        <v>7</v>
      </c>
      <c r="I38" s="125">
        <f>H38*D38</f>
        <v>804.71999999999991</v>
      </c>
      <c r="J38" s="110">
        <v>0</v>
      </c>
      <c r="K38" s="116">
        <f>J38*D38</f>
        <v>0</v>
      </c>
      <c r="L38" s="110">
        <v>0</v>
      </c>
      <c r="M38" s="116">
        <f>L38*D38</f>
        <v>0</v>
      </c>
      <c r="N38" s="110">
        <v>1</v>
      </c>
      <c r="O38" s="116">
        <f>N38*D38</f>
        <v>114.96</v>
      </c>
      <c r="P38" s="110">
        <v>0</v>
      </c>
      <c r="Q38" s="116">
        <f>P38*D38</f>
        <v>0</v>
      </c>
      <c r="R38" s="110">
        <v>0</v>
      </c>
      <c r="S38" s="116">
        <f>R38*D38</f>
        <v>0</v>
      </c>
      <c r="T38" s="110">
        <v>1</v>
      </c>
      <c r="U38" s="116">
        <f>T38*D38</f>
        <v>114.96</v>
      </c>
      <c r="V38" s="110">
        <v>0</v>
      </c>
      <c r="W38" s="116">
        <f>V38*D38</f>
        <v>0</v>
      </c>
      <c r="X38" s="110">
        <v>0</v>
      </c>
      <c r="Y38" s="116">
        <f>X38*D38</f>
        <v>0</v>
      </c>
      <c r="Z38" s="110">
        <v>0</v>
      </c>
      <c r="AA38" s="116">
        <f>Z38*D38</f>
        <v>0</v>
      </c>
      <c r="AB38" s="110">
        <v>0</v>
      </c>
      <c r="AC38" s="116">
        <f>AB38*D38</f>
        <v>0</v>
      </c>
      <c r="AD38" s="110">
        <v>0</v>
      </c>
      <c r="AE38" s="116">
        <f>AD38*D38</f>
        <v>0</v>
      </c>
      <c r="AF38" s="110">
        <v>2</v>
      </c>
      <c r="AG38" s="116">
        <f>AF38*D38</f>
        <v>229.92</v>
      </c>
      <c r="AH38" s="110">
        <v>0</v>
      </c>
      <c r="AI38" s="116">
        <f>AH38*D38</f>
        <v>0</v>
      </c>
      <c r="AJ38" s="110">
        <v>0</v>
      </c>
      <c r="AK38" s="116">
        <f>AJ38*D38</f>
        <v>0</v>
      </c>
      <c r="AL38" s="110">
        <v>0</v>
      </c>
      <c r="AM38" s="116">
        <f>AL38*D38</f>
        <v>0</v>
      </c>
    </row>
    <row r="39" spans="1:39" ht="28.8" x14ac:dyDescent="0.3">
      <c r="A39" s="123">
        <v>64</v>
      </c>
      <c r="B39" s="109" t="s">
        <v>104</v>
      </c>
      <c r="C39" s="110" t="s">
        <v>66</v>
      </c>
      <c r="D39" s="121">
        <v>3.1</v>
      </c>
      <c r="E39" s="121">
        <v>492.9</v>
      </c>
      <c r="F39" s="110">
        <v>25</v>
      </c>
      <c r="G39" s="125">
        <f>F39*D39</f>
        <v>77.5</v>
      </c>
      <c r="H39" s="110">
        <v>25</v>
      </c>
      <c r="I39" s="125">
        <f>H39*D39</f>
        <v>77.5</v>
      </c>
      <c r="J39" s="110">
        <v>2</v>
      </c>
      <c r="K39" s="116">
        <f>J39*D39</f>
        <v>6.2</v>
      </c>
      <c r="L39" s="110">
        <v>1</v>
      </c>
      <c r="M39" s="116">
        <f>L39*D39</f>
        <v>3.1</v>
      </c>
      <c r="N39" s="110">
        <v>3</v>
      </c>
      <c r="O39" s="116">
        <f>N39*D39</f>
        <v>9.3000000000000007</v>
      </c>
      <c r="P39" s="110">
        <v>0</v>
      </c>
      <c r="Q39" s="116">
        <f>P39*D39</f>
        <v>0</v>
      </c>
      <c r="R39" s="110">
        <v>0</v>
      </c>
      <c r="S39" s="116">
        <f>R39*D39</f>
        <v>0</v>
      </c>
      <c r="T39" s="110">
        <v>0</v>
      </c>
      <c r="U39" s="116">
        <f>T39*D39</f>
        <v>0</v>
      </c>
      <c r="V39" s="110">
        <v>0</v>
      </c>
      <c r="W39" s="116">
        <f>V39*D39</f>
        <v>0</v>
      </c>
      <c r="X39" s="110">
        <v>0</v>
      </c>
      <c r="Y39" s="116">
        <f>X39*D39</f>
        <v>0</v>
      </c>
      <c r="Z39" s="110">
        <v>0</v>
      </c>
      <c r="AA39" s="116">
        <f>Z39*D39</f>
        <v>0</v>
      </c>
      <c r="AB39" s="110">
        <v>1</v>
      </c>
      <c r="AC39" s="116">
        <f>AB39*D39</f>
        <v>3.1</v>
      </c>
      <c r="AD39" s="110">
        <v>0</v>
      </c>
      <c r="AE39" s="116">
        <f>AD39*D39</f>
        <v>0</v>
      </c>
      <c r="AF39" s="110">
        <v>0</v>
      </c>
      <c r="AG39" s="116">
        <f>AF39*D39</f>
        <v>0</v>
      </c>
      <c r="AH39" s="110">
        <v>0</v>
      </c>
      <c r="AI39" s="116">
        <f>AH39*D39</f>
        <v>0</v>
      </c>
      <c r="AJ39" s="110">
        <v>0</v>
      </c>
      <c r="AK39" s="116">
        <f>AJ39*D39</f>
        <v>0</v>
      </c>
      <c r="AL39" s="110">
        <v>0</v>
      </c>
      <c r="AM39" s="116">
        <f>AL39*D39</f>
        <v>0</v>
      </c>
    </row>
    <row r="40" spans="1:39" ht="43.2" x14ac:dyDescent="0.3">
      <c r="A40" s="108">
        <v>65</v>
      </c>
      <c r="B40" s="109" t="s">
        <v>105</v>
      </c>
      <c r="C40" s="110" t="s">
        <v>66</v>
      </c>
      <c r="D40" s="121">
        <v>4.63</v>
      </c>
      <c r="E40" s="121">
        <v>240.76</v>
      </c>
      <c r="F40" s="110">
        <v>15</v>
      </c>
      <c r="G40" s="125">
        <f>F40*D40</f>
        <v>69.45</v>
      </c>
      <c r="H40" s="110">
        <v>0</v>
      </c>
      <c r="I40" s="125">
        <f>H40*D40</f>
        <v>0</v>
      </c>
      <c r="J40" s="110">
        <v>0</v>
      </c>
      <c r="K40" s="116">
        <f>J40*D40</f>
        <v>0</v>
      </c>
      <c r="L40" s="110">
        <v>1</v>
      </c>
      <c r="M40" s="116">
        <f>L40*D40</f>
        <v>4.63</v>
      </c>
      <c r="N40" s="110">
        <v>1</v>
      </c>
      <c r="O40" s="116">
        <f>N40*D40</f>
        <v>4.63</v>
      </c>
      <c r="P40" s="110">
        <v>0</v>
      </c>
      <c r="Q40" s="116">
        <f>P40*D40</f>
        <v>0</v>
      </c>
      <c r="R40" s="110">
        <v>0</v>
      </c>
      <c r="S40" s="116">
        <f>R40*D40</f>
        <v>0</v>
      </c>
      <c r="T40" s="110">
        <v>1</v>
      </c>
      <c r="U40" s="116">
        <f>T40*D40</f>
        <v>4.63</v>
      </c>
      <c r="V40" s="110">
        <v>0</v>
      </c>
      <c r="W40" s="116">
        <f>V40*D40</f>
        <v>0</v>
      </c>
      <c r="X40" s="110">
        <v>0</v>
      </c>
      <c r="Y40" s="116">
        <f>X40*D40</f>
        <v>0</v>
      </c>
      <c r="Z40" s="110">
        <v>0</v>
      </c>
      <c r="AA40" s="116">
        <f>Z40*D40</f>
        <v>0</v>
      </c>
      <c r="AB40" s="110">
        <v>0</v>
      </c>
      <c r="AC40" s="116">
        <f>AB40*D40</f>
        <v>0</v>
      </c>
      <c r="AD40" s="110">
        <v>0</v>
      </c>
      <c r="AE40" s="116">
        <f>AD40*D40</f>
        <v>0</v>
      </c>
      <c r="AF40" s="110">
        <v>2</v>
      </c>
      <c r="AG40" s="116">
        <f>AF40*D40</f>
        <v>9.26</v>
      </c>
      <c r="AH40" s="110">
        <v>0</v>
      </c>
      <c r="AI40" s="116">
        <f>AH40*D40</f>
        <v>0</v>
      </c>
      <c r="AJ40" s="110">
        <v>0</v>
      </c>
      <c r="AK40" s="116">
        <f>AJ40*D40</f>
        <v>0</v>
      </c>
      <c r="AL40" s="110">
        <v>0</v>
      </c>
      <c r="AM40" s="116">
        <f>AL40*D40</f>
        <v>0</v>
      </c>
    </row>
    <row r="41" spans="1:39" ht="43.2" x14ac:dyDescent="0.3">
      <c r="A41" s="108">
        <v>66</v>
      </c>
      <c r="B41" s="109" t="s">
        <v>106</v>
      </c>
      <c r="C41" s="110" t="s">
        <v>66</v>
      </c>
      <c r="D41" s="121">
        <v>5.48</v>
      </c>
      <c r="E41" s="121">
        <v>602.79999999999995</v>
      </c>
      <c r="F41" s="110">
        <v>25</v>
      </c>
      <c r="G41" s="125">
        <f>F41*D41</f>
        <v>137</v>
      </c>
      <c r="H41" s="110">
        <v>25</v>
      </c>
      <c r="I41" s="125">
        <f>H41*D41</f>
        <v>137</v>
      </c>
      <c r="J41" s="110">
        <v>0</v>
      </c>
      <c r="K41" s="116">
        <f>J41*D41</f>
        <v>0</v>
      </c>
      <c r="L41" s="110">
        <v>0</v>
      </c>
      <c r="M41" s="116">
        <f>L41*D41</f>
        <v>0</v>
      </c>
      <c r="N41" s="110">
        <v>1</v>
      </c>
      <c r="O41" s="116">
        <f>N41*D41</f>
        <v>5.48</v>
      </c>
      <c r="P41" s="110">
        <v>0</v>
      </c>
      <c r="Q41" s="116">
        <f>P41*D41</f>
        <v>0</v>
      </c>
      <c r="R41" s="110">
        <v>0</v>
      </c>
      <c r="S41" s="116">
        <f>R41*D41</f>
        <v>0</v>
      </c>
      <c r="T41" s="110">
        <v>0</v>
      </c>
      <c r="U41" s="116">
        <f>T41*D41</f>
        <v>0</v>
      </c>
      <c r="V41" s="110">
        <v>0</v>
      </c>
      <c r="W41" s="116">
        <f>V41*D41</f>
        <v>0</v>
      </c>
      <c r="X41" s="110">
        <v>0</v>
      </c>
      <c r="Y41" s="116">
        <f>X41*D41</f>
        <v>0</v>
      </c>
      <c r="Z41" s="110">
        <v>0</v>
      </c>
      <c r="AA41" s="116">
        <f>Z41*D41</f>
        <v>0</v>
      </c>
      <c r="AB41" s="110">
        <v>0</v>
      </c>
      <c r="AC41" s="116">
        <f>AB41*D41</f>
        <v>0</v>
      </c>
      <c r="AD41" s="110">
        <v>0</v>
      </c>
      <c r="AE41" s="116">
        <f>AD41*D41</f>
        <v>0</v>
      </c>
      <c r="AF41" s="110">
        <v>0</v>
      </c>
      <c r="AG41" s="116">
        <f>AF41*D41</f>
        <v>0</v>
      </c>
      <c r="AH41" s="110">
        <v>0</v>
      </c>
      <c r="AI41" s="116">
        <f>AH41*D41</f>
        <v>0</v>
      </c>
      <c r="AJ41" s="110">
        <v>0</v>
      </c>
      <c r="AK41" s="116">
        <f>AJ41*D41</f>
        <v>0</v>
      </c>
      <c r="AL41" s="110">
        <v>0</v>
      </c>
      <c r="AM41" s="116">
        <f>AL41*D41</f>
        <v>0</v>
      </c>
    </row>
    <row r="42" spans="1:39" ht="43.2" x14ac:dyDescent="0.3">
      <c r="A42" s="123">
        <v>67</v>
      </c>
      <c r="B42" s="109" t="s">
        <v>107</v>
      </c>
      <c r="C42" s="110" t="s">
        <v>66</v>
      </c>
      <c r="D42" s="121">
        <v>4.67</v>
      </c>
      <c r="E42" s="121">
        <v>284.87</v>
      </c>
      <c r="F42" s="110">
        <v>25</v>
      </c>
      <c r="G42" s="125">
        <f>F42*D42</f>
        <v>116.75</v>
      </c>
      <c r="H42" s="110">
        <v>0</v>
      </c>
      <c r="I42" s="125">
        <f>H42*D42</f>
        <v>0</v>
      </c>
      <c r="J42" s="110">
        <v>0</v>
      </c>
      <c r="K42" s="116">
        <f>J42*D42</f>
        <v>0</v>
      </c>
      <c r="L42" s="110">
        <v>0</v>
      </c>
      <c r="M42" s="116">
        <f>L42*D42</f>
        <v>0</v>
      </c>
      <c r="N42" s="110">
        <v>1</v>
      </c>
      <c r="O42" s="116">
        <f>N42*D42</f>
        <v>4.67</v>
      </c>
      <c r="P42" s="110">
        <v>0</v>
      </c>
      <c r="Q42" s="116">
        <f>P42*D42</f>
        <v>0</v>
      </c>
      <c r="R42" s="110">
        <v>1</v>
      </c>
      <c r="S42" s="116">
        <f>R42*D42</f>
        <v>4.67</v>
      </c>
      <c r="T42" s="110">
        <v>0</v>
      </c>
      <c r="U42" s="116">
        <f>T42*D42</f>
        <v>0</v>
      </c>
      <c r="V42" s="110">
        <v>0</v>
      </c>
      <c r="W42" s="116">
        <f>V42*D42</f>
        <v>0</v>
      </c>
      <c r="X42" s="110">
        <v>0</v>
      </c>
      <c r="Y42" s="116">
        <f>X42*D42</f>
        <v>0</v>
      </c>
      <c r="Z42" s="110">
        <v>0</v>
      </c>
      <c r="AA42" s="116">
        <f>Z42*D42</f>
        <v>0</v>
      </c>
      <c r="AB42" s="110">
        <v>0</v>
      </c>
      <c r="AC42" s="116">
        <f>AB42*D42</f>
        <v>0</v>
      </c>
      <c r="AD42" s="110">
        <v>0</v>
      </c>
      <c r="AE42" s="116">
        <f>AD42*D42</f>
        <v>0</v>
      </c>
      <c r="AF42" s="110">
        <v>0</v>
      </c>
      <c r="AG42" s="116">
        <f>AF42*D42</f>
        <v>0</v>
      </c>
      <c r="AH42" s="110">
        <v>0</v>
      </c>
      <c r="AI42" s="116">
        <f>AH42*D42</f>
        <v>0</v>
      </c>
      <c r="AJ42" s="110">
        <v>0</v>
      </c>
      <c r="AK42" s="116">
        <f>AJ42*D42</f>
        <v>0</v>
      </c>
      <c r="AL42" s="110">
        <v>0</v>
      </c>
      <c r="AM42" s="116">
        <f>AL42*D42</f>
        <v>0</v>
      </c>
    </row>
    <row r="43" spans="1:39" ht="28.8" x14ac:dyDescent="0.3">
      <c r="A43" s="108">
        <v>68</v>
      </c>
      <c r="B43" s="109" t="s">
        <v>108</v>
      </c>
      <c r="C43" s="110" t="s">
        <v>66</v>
      </c>
      <c r="D43" s="121">
        <v>13.54</v>
      </c>
      <c r="E43" s="121">
        <v>893.64</v>
      </c>
      <c r="F43" s="110">
        <v>20</v>
      </c>
      <c r="G43" s="125">
        <f>F43*D43</f>
        <v>270.79999999999995</v>
      </c>
      <c r="H43" s="110">
        <v>5</v>
      </c>
      <c r="I43" s="125">
        <f>H43*D43</f>
        <v>67.699999999999989</v>
      </c>
      <c r="J43" s="110">
        <v>0</v>
      </c>
      <c r="K43" s="116">
        <f>J43*D43</f>
        <v>0</v>
      </c>
      <c r="L43" s="110">
        <v>1</v>
      </c>
      <c r="M43" s="116">
        <f>L43*D43</f>
        <v>13.54</v>
      </c>
      <c r="N43" s="110">
        <v>1</v>
      </c>
      <c r="O43" s="116">
        <f>N43*D43</f>
        <v>13.54</v>
      </c>
      <c r="P43" s="110">
        <v>0</v>
      </c>
      <c r="Q43" s="116">
        <f>P43*D43</f>
        <v>0</v>
      </c>
      <c r="R43" s="110">
        <v>0</v>
      </c>
      <c r="S43" s="116">
        <f>R43*D43</f>
        <v>0</v>
      </c>
      <c r="T43" s="110">
        <v>0</v>
      </c>
      <c r="U43" s="116">
        <f>T43*D43</f>
        <v>0</v>
      </c>
      <c r="V43" s="110">
        <v>0</v>
      </c>
      <c r="W43" s="116">
        <f>V43*D43</f>
        <v>0</v>
      </c>
      <c r="X43" s="110">
        <v>0</v>
      </c>
      <c r="Y43" s="116">
        <f>X43*D43</f>
        <v>0</v>
      </c>
      <c r="Z43" s="110">
        <v>0</v>
      </c>
      <c r="AA43" s="116">
        <f>Z43*D43</f>
        <v>0</v>
      </c>
      <c r="AB43" s="110">
        <v>0</v>
      </c>
      <c r="AC43" s="116">
        <f>AB43*D43</f>
        <v>0</v>
      </c>
      <c r="AD43" s="110">
        <v>0</v>
      </c>
      <c r="AE43" s="116">
        <f>AD43*D43</f>
        <v>0</v>
      </c>
      <c r="AF43" s="110">
        <v>0</v>
      </c>
      <c r="AG43" s="116">
        <f>AF43*D43</f>
        <v>0</v>
      </c>
      <c r="AH43" s="110">
        <v>0</v>
      </c>
      <c r="AI43" s="116">
        <f>AH43*D43</f>
        <v>0</v>
      </c>
      <c r="AJ43" s="110">
        <v>0</v>
      </c>
      <c r="AK43" s="116">
        <f>AJ43*D43</f>
        <v>0</v>
      </c>
      <c r="AL43" s="110">
        <v>0</v>
      </c>
      <c r="AM43" s="116">
        <f>AL43*D43</f>
        <v>0</v>
      </c>
    </row>
    <row r="44" spans="1:39" ht="43.2" x14ac:dyDescent="0.3">
      <c r="A44" s="108">
        <v>69</v>
      </c>
      <c r="B44" s="109" t="s">
        <v>109</v>
      </c>
      <c r="C44" s="110" t="s">
        <v>66</v>
      </c>
      <c r="D44" s="121">
        <v>13.64</v>
      </c>
      <c r="E44" s="121">
        <v>1077.56</v>
      </c>
      <c r="F44" s="110">
        <v>22</v>
      </c>
      <c r="G44" s="125">
        <f>F44*D44</f>
        <v>300.08000000000004</v>
      </c>
      <c r="H44" s="110">
        <v>0</v>
      </c>
      <c r="I44" s="125">
        <f>H44*D44</f>
        <v>0</v>
      </c>
      <c r="J44" s="110">
        <v>0</v>
      </c>
      <c r="K44" s="116">
        <f>J44*D44</f>
        <v>0</v>
      </c>
      <c r="L44" s="110">
        <v>1</v>
      </c>
      <c r="M44" s="116">
        <f>L44*D44</f>
        <v>13.64</v>
      </c>
      <c r="N44" s="110">
        <v>1</v>
      </c>
      <c r="O44" s="116">
        <f>N44*D44</f>
        <v>13.64</v>
      </c>
      <c r="P44" s="110">
        <v>0</v>
      </c>
      <c r="Q44" s="116">
        <f>P44*D44</f>
        <v>0</v>
      </c>
      <c r="R44" s="110">
        <v>0</v>
      </c>
      <c r="S44" s="116">
        <f>R44*D44</f>
        <v>0</v>
      </c>
      <c r="T44" s="110">
        <v>1</v>
      </c>
      <c r="U44" s="116">
        <f>T44*D44</f>
        <v>13.64</v>
      </c>
      <c r="V44" s="110">
        <v>0</v>
      </c>
      <c r="W44" s="116">
        <f>V44*D44</f>
        <v>0</v>
      </c>
      <c r="X44" s="110">
        <v>0</v>
      </c>
      <c r="Y44" s="116">
        <f>X44*D44</f>
        <v>0</v>
      </c>
      <c r="Z44" s="110">
        <v>0</v>
      </c>
      <c r="AA44" s="116">
        <f>Z44*D44</f>
        <v>0</v>
      </c>
      <c r="AB44" s="110">
        <v>1</v>
      </c>
      <c r="AC44" s="116">
        <f>AB44*D44</f>
        <v>13.64</v>
      </c>
      <c r="AD44" s="110">
        <v>0</v>
      </c>
      <c r="AE44" s="116">
        <f>AD44*D44</f>
        <v>0</v>
      </c>
      <c r="AF44" s="110">
        <v>1</v>
      </c>
      <c r="AG44" s="116">
        <f>AF44*D44</f>
        <v>13.64</v>
      </c>
      <c r="AH44" s="110">
        <v>0</v>
      </c>
      <c r="AI44" s="116">
        <f>AH44*D44</f>
        <v>0</v>
      </c>
      <c r="AJ44" s="110">
        <v>0</v>
      </c>
      <c r="AK44" s="116">
        <f>AJ44*D44</f>
        <v>0</v>
      </c>
      <c r="AL44" s="110">
        <v>0</v>
      </c>
      <c r="AM44" s="116">
        <f>AL44*D44</f>
        <v>0</v>
      </c>
    </row>
    <row r="45" spans="1:39" ht="43.2" x14ac:dyDescent="0.3">
      <c r="A45" s="123">
        <v>70</v>
      </c>
      <c r="B45" s="109" t="s">
        <v>110</v>
      </c>
      <c r="C45" s="110" t="s">
        <v>66</v>
      </c>
      <c r="D45" s="121">
        <v>15.23</v>
      </c>
      <c r="E45" s="121">
        <v>2741.4</v>
      </c>
      <c r="F45" s="110">
        <v>50</v>
      </c>
      <c r="G45" s="125">
        <f>F45*D45</f>
        <v>761.5</v>
      </c>
      <c r="H45" s="110">
        <v>5</v>
      </c>
      <c r="I45" s="125">
        <f>H45*D45</f>
        <v>76.150000000000006</v>
      </c>
      <c r="J45" s="110">
        <v>0</v>
      </c>
      <c r="K45" s="116">
        <f>J45*D45</f>
        <v>0</v>
      </c>
      <c r="L45" s="110">
        <v>0</v>
      </c>
      <c r="M45" s="116">
        <f>L45*D45</f>
        <v>0</v>
      </c>
      <c r="N45" s="110">
        <v>1</v>
      </c>
      <c r="O45" s="116">
        <f>N45*D45</f>
        <v>15.23</v>
      </c>
      <c r="P45" s="110">
        <v>0</v>
      </c>
      <c r="Q45" s="116">
        <f>P45*D45</f>
        <v>0</v>
      </c>
      <c r="R45" s="110">
        <v>0</v>
      </c>
      <c r="S45" s="116">
        <f>R45*D45</f>
        <v>0</v>
      </c>
      <c r="T45" s="110">
        <v>0</v>
      </c>
      <c r="U45" s="116">
        <f>T45*D45</f>
        <v>0</v>
      </c>
      <c r="V45" s="110">
        <v>0</v>
      </c>
      <c r="W45" s="116">
        <f>V45*D45</f>
        <v>0</v>
      </c>
      <c r="X45" s="110">
        <v>0</v>
      </c>
      <c r="Y45" s="116">
        <f>X45*D45</f>
        <v>0</v>
      </c>
      <c r="Z45" s="110">
        <v>0</v>
      </c>
      <c r="AA45" s="116">
        <f>Z45*D45</f>
        <v>0</v>
      </c>
      <c r="AB45" s="110">
        <v>0</v>
      </c>
      <c r="AC45" s="116">
        <f>AB45*D45</f>
        <v>0</v>
      </c>
      <c r="AD45" s="110">
        <v>0</v>
      </c>
      <c r="AE45" s="116">
        <f>AD45*D45</f>
        <v>0</v>
      </c>
      <c r="AF45" s="110">
        <v>2</v>
      </c>
      <c r="AG45" s="116">
        <f>AF45*D45</f>
        <v>30.46</v>
      </c>
      <c r="AH45" s="110">
        <v>0</v>
      </c>
      <c r="AI45" s="116">
        <f>AH45*D45</f>
        <v>0</v>
      </c>
      <c r="AJ45" s="110">
        <v>0</v>
      </c>
      <c r="AK45" s="116">
        <f>AJ45*D45</f>
        <v>0</v>
      </c>
      <c r="AL45" s="110">
        <v>0</v>
      </c>
      <c r="AM45" s="116">
        <f>AL45*D45</f>
        <v>0</v>
      </c>
    </row>
    <row r="46" spans="1:39" ht="57.6" x14ac:dyDescent="0.3">
      <c r="A46" s="108">
        <v>71</v>
      </c>
      <c r="B46" s="109" t="s">
        <v>111</v>
      </c>
      <c r="C46" s="110" t="s">
        <v>66</v>
      </c>
      <c r="D46" s="121">
        <v>1.89</v>
      </c>
      <c r="E46" s="121">
        <v>2207.52</v>
      </c>
      <c r="F46" s="110">
        <v>500</v>
      </c>
      <c r="G46" s="125">
        <f>F46*D46</f>
        <v>945</v>
      </c>
      <c r="H46" s="110">
        <v>5</v>
      </c>
      <c r="I46" s="125">
        <f>H46*D46</f>
        <v>9.4499999999999993</v>
      </c>
      <c r="J46" s="110">
        <v>10</v>
      </c>
      <c r="K46" s="116">
        <f>J46*D46</f>
        <v>18.899999999999999</v>
      </c>
      <c r="L46" s="110">
        <v>12</v>
      </c>
      <c r="M46" s="116">
        <f>L46*D46</f>
        <v>22.68</v>
      </c>
      <c r="N46" s="110">
        <v>6</v>
      </c>
      <c r="O46" s="116">
        <f>N46*D46</f>
        <v>11.34</v>
      </c>
      <c r="P46" s="110">
        <v>0</v>
      </c>
      <c r="Q46" s="116">
        <f>P46*D46</f>
        <v>0</v>
      </c>
      <c r="R46" s="110">
        <v>6</v>
      </c>
      <c r="S46" s="116">
        <f>R46*D46</f>
        <v>11.34</v>
      </c>
      <c r="T46" s="110">
        <v>0</v>
      </c>
      <c r="U46" s="116">
        <f>T46*D46</f>
        <v>0</v>
      </c>
      <c r="V46" s="110">
        <v>0</v>
      </c>
      <c r="W46" s="116">
        <f>V46*D46</f>
        <v>0</v>
      </c>
      <c r="X46" s="110">
        <v>0</v>
      </c>
      <c r="Y46" s="116">
        <f>X46*D46</f>
        <v>0</v>
      </c>
      <c r="Z46" s="110">
        <v>0</v>
      </c>
      <c r="AA46" s="116">
        <f>Z46*D46</f>
        <v>0</v>
      </c>
      <c r="AB46" s="110">
        <v>6</v>
      </c>
      <c r="AC46" s="116">
        <f>AB46*D46</f>
        <v>11.34</v>
      </c>
      <c r="AD46" s="110">
        <v>0</v>
      </c>
      <c r="AE46" s="116">
        <f>AD46*D46</f>
        <v>0</v>
      </c>
      <c r="AF46" s="110">
        <v>12</v>
      </c>
      <c r="AG46" s="116">
        <f>AF46*D46</f>
        <v>22.68</v>
      </c>
      <c r="AH46" s="110">
        <v>0</v>
      </c>
      <c r="AI46" s="116">
        <f>AH46*D46</f>
        <v>0</v>
      </c>
      <c r="AJ46" s="110">
        <v>0</v>
      </c>
      <c r="AK46" s="116">
        <f>AJ46*D46</f>
        <v>0</v>
      </c>
      <c r="AL46" s="110">
        <v>0</v>
      </c>
      <c r="AM46" s="116">
        <f>AL46*D46</f>
        <v>0</v>
      </c>
    </row>
    <row r="47" spans="1:39" ht="28.8" x14ac:dyDescent="0.3">
      <c r="A47" s="108">
        <v>72</v>
      </c>
      <c r="B47" s="109" t="s">
        <v>112</v>
      </c>
      <c r="C47" s="110" t="s">
        <v>66</v>
      </c>
      <c r="D47" s="111">
        <v>28.85</v>
      </c>
      <c r="E47" s="111">
        <v>3462</v>
      </c>
      <c r="F47" s="112">
        <v>60</v>
      </c>
      <c r="G47" s="125">
        <f>F47*D47</f>
        <v>1731</v>
      </c>
      <c r="H47" s="110">
        <v>0</v>
      </c>
      <c r="I47" s="125">
        <f>H47*D47</f>
        <v>0</v>
      </c>
      <c r="J47" s="110">
        <v>0</v>
      </c>
      <c r="K47" s="116">
        <f>J47*D47</f>
        <v>0</v>
      </c>
      <c r="L47" s="110">
        <v>0</v>
      </c>
      <c r="M47" s="116">
        <f>L47*D47</f>
        <v>0</v>
      </c>
      <c r="N47" s="110">
        <v>0</v>
      </c>
      <c r="O47" s="116">
        <f>N47*D47</f>
        <v>0</v>
      </c>
      <c r="P47" s="110">
        <v>0</v>
      </c>
      <c r="Q47" s="116">
        <f>P47*D47</f>
        <v>0</v>
      </c>
      <c r="R47" s="110">
        <v>0</v>
      </c>
      <c r="S47" s="116">
        <f>R47*D47</f>
        <v>0</v>
      </c>
      <c r="T47" s="110">
        <v>0</v>
      </c>
      <c r="U47" s="116">
        <f>T47*D47</f>
        <v>0</v>
      </c>
      <c r="V47" s="110">
        <v>0</v>
      </c>
      <c r="W47" s="116">
        <f>V47*D47</f>
        <v>0</v>
      </c>
      <c r="X47" s="110">
        <v>0</v>
      </c>
      <c r="Y47" s="116">
        <f>X47*D47</f>
        <v>0</v>
      </c>
      <c r="Z47" s="110">
        <v>0</v>
      </c>
      <c r="AA47" s="116">
        <f>Z47*D47</f>
        <v>0</v>
      </c>
      <c r="AB47" s="110">
        <v>0</v>
      </c>
      <c r="AC47" s="116">
        <f>AB47*D47</f>
        <v>0</v>
      </c>
      <c r="AD47" s="110">
        <v>0</v>
      </c>
      <c r="AE47" s="116">
        <f>AD47*D47</f>
        <v>0</v>
      </c>
      <c r="AF47" s="110">
        <v>0</v>
      </c>
      <c r="AG47" s="116">
        <f>AF47*D47</f>
        <v>0</v>
      </c>
      <c r="AH47" s="110">
        <v>0</v>
      </c>
      <c r="AI47" s="116">
        <f>AH47*D47</f>
        <v>0</v>
      </c>
      <c r="AJ47" s="110">
        <v>0</v>
      </c>
      <c r="AK47" s="116">
        <f>AJ47*D47</f>
        <v>0</v>
      </c>
      <c r="AL47" s="110">
        <v>0</v>
      </c>
      <c r="AM47" s="116">
        <f>AL47*D47</f>
        <v>0</v>
      </c>
    </row>
    <row r="48" spans="1:39" ht="72" x14ac:dyDescent="0.3">
      <c r="A48" s="123">
        <v>73</v>
      </c>
      <c r="B48" s="109" t="s">
        <v>113</v>
      </c>
      <c r="C48" s="110" t="s">
        <v>66</v>
      </c>
      <c r="D48" s="121">
        <v>34.64</v>
      </c>
      <c r="E48" s="121">
        <v>4156.8</v>
      </c>
      <c r="F48" s="110">
        <v>60</v>
      </c>
      <c r="G48" s="125">
        <f>F48*D48</f>
        <v>2078.4</v>
      </c>
      <c r="H48" s="110">
        <v>0</v>
      </c>
      <c r="I48" s="125">
        <f>H48*D48</f>
        <v>0</v>
      </c>
      <c r="J48" s="110">
        <v>0</v>
      </c>
      <c r="K48" s="116">
        <f>J48*D48</f>
        <v>0</v>
      </c>
      <c r="L48" s="110">
        <v>0</v>
      </c>
      <c r="M48" s="116">
        <f>L48*D48</f>
        <v>0</v>
      </c>
      <c r="N48" s="110">
        <v>0</v>
      </c>
      <c r="O48" s="116">
        <f>N48*D48</f>
        <v>0</v>
      </c>
      <c r="P48" s="110">
        <v>0</v>
      </c>
      <c r="Q48" s="116">
        <f>P48*D48</f>
        <v>0</v>
      </c>
      <c r="R48" s="110">
        <v>0</v>
      </c>
      <c r="S48" s="116">
        <f>R48*D48</f>
        <v>0</v>
      </c>
      <c r="T48" s="110">
        <v>0</v>
      </c>
      <c r="U48" s="116">
        <f>T48*D48</f>
        <v>0</v>
      </c>
      <c r="V48" s="110">
        <v>0</v>
      </c>
      <c r="W48" s="116">
        <f>V48*D48</f>
        <v>0</v>
      </c>
      <c r="X48" s="110">
        <v>0</v>
      </c>
      <c r="Y48" s="116">
        <f>X48*D48</f>
        <v>0</v>
      </c>
      <c r="Z48" s="110">
        <v>0</v>
      </c>
      <c r="AA48" s="116">
        <f>Z48*D48</f>
        <v>0</v>
      </c>
      <c r="AB48" s="110">
        <v>0</v>
      </c>
      <c r="AC48" s="116">
        <f>AB48*D48</f>
        <v>0</v>
      </c>
      <c r="AD48" s="110">
        <v>0</v>
      </c>
      <c r="AE48" s="116">
        <f>AD48*D48</f>
        <v>0</v>
      </c>
      <c r="AF48" s="110">
        <v>0</v>
      </c>
      <c r="AG48" s="116">
        <f>AF48*D48</f>
        <v>0</v>
      </c>
      <c r="AH48" s="110">
        <v>0</v>
      </c>
      <c r="AI48" s="116">
        <f>AH48*D48</f>
        <v>0</v>
      </c>
      <c r="AJ48" s="110">
        <v>0</v>
      </c>
      <c r="AK48" s="116">
        <f>AJ48*D48</f>
        <v>0</v>
      </c>
      <c r="AL48" s="110">
        <v>0</v>
      </c>
      <c r="AM48" s="116">
        <f>AL48*D48</f>
        <v>0</v>
      </c>
    </row>
    <row r="49" spans="1:39" ht="43.2" x14ac:dyDescent="0.3">
      <c r="A49" s="108">
        <v>74</v>
      </c>
      <c r="B49" s="109" t="s">
        <v>114</v>
      </c>
      <c r="C49" s="110" t="s">
        <v>66</v>
      </c>
      <c r="D49" s="111">
        <v>68.75</v>
      </c>
      <c r="E49" s="111">
        <v>7768.75</v>
      </c>
      <c r="F49" s="114">
        <v>35</v>
      </c>
      <c r="G49" s="125">
        <f>F49*D49</f>
        <v>2406.25</v>
      </c>
      <c r="H49" s="114">
        <v>10</v>
      </c>
      <c r="I49" s="125">
        <f>H49*D49</f>
        <v>687.5</v>
      </c>
      <c r="J49" s="110">
        <v>0</v>
      </c>
      <c r="K49" s="116">
        <f>J49*D49</f>
        <v>0</v>
      </c>
      <c r="L49" s="110">
        <v>1</v>
      </c>
      <c r="M49" s="116">
        <f>L49*D49</f>
        <v>68.75</v>
      </c>
      <c r="N49" s="110">
        <v>1</v>
      </c>
      <c r="O49" s="116">
        <f>N49*D49</f>
        <v>68.75</v>
      </c>
      <c r="P49" s="110">
        <v>0</v>
      </c>
      <c r="Q49" s="116">
        <f>P49*D49</f>
        <v>0</v>
      </c>
      <c r="R49" s="110">
        <v>1</v>
      </c>
      <c r="S49" s="116">
        <f>R49*D49</f>
        <v>68.75</v>
      </c>
      <c r="T49" s="110">
        <v>1</v>
      </c>
      <c r="U49" s="116">
        <f>T49*D49</f>
        <v>68.75</v>
      </c>
      <c r="V49" s="110">
        <v>0</v>
      </c>
      <c r="W49" s="116">
        <f>V49*D49</f>
        <v>0</v>
      </c>
      <c r="X49" s="110">
        <v>0</v>
      </c>
      <c r="Y49" s="116">
        <f>X49*D49</f>
        <v>0</v>
      </c>
      <c r="Z49" s="110">
        <v>0</v>
      </c>
      <c r="AA49" s="116">
        <f>Z49*D49</f>
        <v>0</v>
      </c>
      <c r="AB49" s="110">
        <v>1</v>
      </c>
      <c r="AC49" s="116">
        <f>AB49*D49</f>
        <v>68.75</v>
      </c>
      <c r="AD49" s="110">
        <v>0</v>
      </c>
      <c r="AE49" s="116">
        <f>AD49*D49</f>
        <v>0</v>
      </c>
      <c r="AF49" s="110">
        <v>2</v>
      </c>
      <c r="AG49" s="116">
        <f>AF49*D49</f>
        <v>137.5</v>
      </c>
      <c r="AH49" s="110">
        <v>0</v>
      </c>
      <c r="AI49" s="116">
        <f>AH49*D49</f>
        <v>0</v>
      </c>
      <c r="AJ49" s="110">
        <v>0</v>
      </c>
      <c r="AK49" s="116">
        <f>AJ49*D49</f>
        <v>0</v>
      </c>
      <c r="AL49" s="110">
        <v>0</v>
      </c>
      <c r="AM49" s="116">
        <f>AL49*D49</f>
        <v>0</v>
      </c>
    </row>
    <row r="50" spans="1:39" ht="57.6" x14ac:dyDescent="0.3">
      <c r="A50" s="108">
        <v>75</v>
      </c>
      <c r="B50" s="109" t="s">
        <v>115</v>
      </c>
      <c r="C50" s="110" t="s">
        <v>66</v>
      </c>
      <c r="D50" s="121">
        <v>0.87</v>
      </c>
      <c r="E50" s="121">
        <v>4410.8999999999996</v>
      </c>
      <c r="F50" s="110">
        <v>2500</v>
      </c>
      <c r="G50" s="125">
        <f>F50*D50</f>
        <v>2175</v>
      </c>
      <c r="H50" s="110">
        <v>0</v>
      </c>
      <c r="I50" s="125">
        <f>H50*D50</f>
        <v>0</v>
      </c>
      <c r="J50" s="110">
        <v>0</v>
      </c>
      <c r="K50" s="116">
        <f>J50*D50</f>
        <v>0</v>
      </c>
      <c r="L50" s="110">
        <v>0</v>
      </c>
      <c r="M50" s="116">
        <f>L50*D50</f>
        <v>0</v>
      </c>
      <c r="N50" s="110">
        <v>0</v>
      </c>
      <c r="O50" s="116">
        <f>N50*D50</f>
        <v>0</v>
      </c>
      <c r="P50" s="110">
        <v>0</v>
      </c>
      <c r="Q50" s="116">
        <f>P50*D50</f>
        <v>0</v>
      </c>
      <c r="R50" s="110">
        <v>0</v>
      </c>
      <c r="S50" s="116">
        <f>R50*D50</f>
        <v>0</v>
      </c>
      <c r="T50" s="110">
        <v>0</v>
      </c>
      <c r="U50" s="116">
        <f>T50*D50</f>
        <v>0</v>
      </c>
      <c r="V50" s="110">
        <v>0</v>
      </c>
      <c r="W50" s="116">
        <f>V50*D50</f>
        <v>0</v>
      </c>
      <c r="X50" s="110">
        <v>0</v>
      </c>
      <c r="Y50" s="116">
        <f>X50*D50</f>
        <v>0</v>
      </c>
      <c r="Z50" s="110">
        <v>0</v>
      </c>
      <c r="AA50" s="116">
        <f>Z50*D50</f>
        <v>0</v>
      </c>
      <c r="AB50" s="110">
        <v>0</v>
      </c>
      <c r="AC50" s="116">
        <f>AB50*D50</f>
        <v>0</v>
      </c>
      <c r="AD50" s="110">
        <v>0</v>
      </c>
      <c r="AE50" s="116">
        <f>AD50*D50</f>
        <v>0</v>
      </c>
      <c r="AF50" s="110">
        <v>0</v>
      </c>
      <c r="AG50" s="116">
        <f>AF50*D50</f>
        <v>0</v>
      </c>
      <c r="AH50" s="110">
        <v>0</v>
      </c>
      <c r="AI50" s="116">
        <f>AH50*D50</f>
        <v>0</v>
      </c>
      <c r="AJ50" s="110">
        <v>0</v>
      </c>
      <c r="AK50" s="116">
        <f>AJ50*D50</f>
        <v>0</v>
      </c>
      <c r="AL50" s="110">
        <v>0</v>
      </c>
      <c r="AM50" s="116">
        <f>AL50*D50</f>
        <v>0</v>
      </c>
    </row>
    <row r="51" spans="1:39" x14ac:dyDescent="0.3">
      <c r="A51" s="123">
        <v>76</v>
      </c>
      <c r="B51" s="109" t="s">
        <v>116</v>
      </c>
      <c r="C51" s="110" t="s">
        <v>66</v>
      </c>
      <c r="D51" s="121">
        <v>1.6</v>
      </c>
      <c r="E51" s="121">
        <v>2041.6</v>
      </c>
      <c r="F51" s="110">
        <v>500</v>
      </c>
      <c r="G51" s="125">
        <f>F51*D51</f>
        <v>800</v>
      </c>
      <c r="H51" s="110">
        <v>12</v>
      </c>
      <c r="I51" s="125">
        <f>H51*D51</f>
        <v>19.200000000000003</v>
      </c>
      <c r="J51" s="110">
        <v>10</v>
      </c>
      <c r="K51" s="116">
        <f>J51*D51</f>
        <v>16</v>
      </c>
      <c r="L51" s="110">
        <v>12</v>
      </c>
      <c r="M51" s="116">
        <f>L51*D51</f>
        <v>19.200000000000003</v>
      </c>
      <c r="N51" s="110">
        <v>6</v>
      </c>
      <c r="O51" s="116">
        <f>N51*D51</f>
        <v>9.6000000000000014</v>
      </c>
      <c r="P51" s="110">
        <v>0</v>
      </c>
      <c r="Q51" s="116">
        <f>P51*D51</f>
        <v>0</v>
      </c>
      <c r="R51" s="110">
        <v>6</v>
      </c>
      <c r="S51" s="116">
        <f>R51*D51</f>
        <v>9.6000000000000014</v>
      </c>
      <c r="T51" s="110">
        <v>12</v>
      </c>
      <c r="U51" s="116">
        <f>T51*D51</f>
        <v>19.200000000000003</v>
      </c>
      <c r="V51" s="110">
        <v>0</v>
      </c>
      <c r="W51" s="116">
        <f>V51*D51</f>
        <v>0</v>
      </c>
      <c r="X51" s="110">
        <v>0</v>
      </c>
      <c r="Y51" s="116">
        <f>X51*D51</f>
        <v>0</v>
      </c>
      <c r="Z51" s="110">
        <v>0</v>
      </c>
      <c r="AA51" s="116">
        <f>Z51*D51</f>
        <v>0</v>
      </c>
      <c r="AB51" s="110">
        <v>6</v>
      </c>
      <c r="AC51" s="116">
        <f>AB51*D51</f>
        <v>9.6000000000000014</v>
      </c>
      <c r="AD51" s="110">
        <v>0</v>
      </c>
      <c r="AE51" s="116">
        <f>AD51*D51</f>
        <v>0</v>
      </c>
      <c r="AF51" s="110">
        <v>12</v>
      </c>
      <c r="AG51" s="116">
        <f>AF51*D51</f>
        <v>19.200000000000003</v>
      </c>
      <c r="AH51" s="110">
        <v>0</v>
      </c>
      <c r="AI51" s="116">
        <f>AH51*D51</f>
        <v>0</v>
      </c>
      <c r="AJ51" s="110">
        <v>0</v>
      </c>
      <c r="AK51" s="116">
        <f>AJ51*D51</f>
        <v>0</v>
      </c>
      <c r="AL51" s="110">
        <v>0</v>
      </c>
      <c r="AM51" s="116">
        <f>AL51*D51</f>
        <v>0</v>
      </c>
    </row>
    <row r="52" spans="1:39" ht="43.2" x14ac:dyDescent="0.3">
      <c r="A52" s="108">
        <v>77</v>
      </c>
      <c r="B52" s="109" t="s">
        <v>117</v>
      </c>
      <c r="C52" s="110" t="s">
        <v>66</v>
      </c>
      <c r="D52" s="121">
        <v>80.84</v>
      </c>
      <c r="E52" s="121">
        <v>16653.04</v>
      </c>
      <c r="F52" s="110">
        <v>50</v>
      </c>
      <c r="G52" s="125">
        <f>F52*D52</f>
        <v>4042</v>
      </c>
      <c r="H52" s="110">
        <v>15</v>
      </c>
      <c r="I52" s="125">
        <f>H52*D52</f>
        <v>1212.6000000000001</v>
      </c>
      <c r="J52" s="110">
        <v>2</v>
      </c>
      <c r="K52" s="116">
        <f>J52*D52</f>
        <v>161.68</v>
      </c>
      <c r="L52" s="110">
        <v>3</v>
      </c>
      <c r="M52" s="116">
        <f>L52*D52</f>
        <v>242.52</v>
      </c>
      <c r="N52" s="110">
        <v>2</v>
      </c>
      <c r="O52" s="116">
        <f>N52*D52</f>
        <v>161.68</v>
      </c>
      <c r="P52" s="110">
        <v>0</v>
      </c>
      <c r="Q52" s="116">
        <f>P52*D52</f>
        <v>0</v>
      </c>
      <c r="R52" s="110">
        <v>2</v>
      </c>
      <c r="S52" s="116">
        <f>R52*D52</f>
        <v>161.68</v>
      </c>
      <c r="T52" s="110">
        <v>0</v>
      </c>
      <c r="U52" s="116">
        <f>T52*D52</f>
        <v>0</v>
      </c>
      <c r="V52" s="110">
        <v>1</v>
      </c>
      <c r="W52" s="116">
        <f>V52*D52</f>
        <v>80.84</v>
      </c>
      <c r="X52" s="110">
        <v>0</v>
      </c>
      <c r="Y52" s="116">
        <f>X52*D52</f>
        <v>0</v>
      </c>
      <c r="Z52" s="110">
        <v>2</v>
      </c>
      <c r="AA52" s="116">
        <f>Z52*D52</f>
        <v>161.68</v>
      </c>
      <c r="AB52" s="110">
        <v>2</v>
      </c>
      <c r="AC52" s="116">
        <f>AB52*D52</f>
        <v>161.68</v>
      </c>
      <c r="AD52" s="110">
        <v>0</v>
      </c>
      <c r="AE52" s="116">
        <f>AD52*D52</f>
        <v>0</v>
      </c>
      <c r="AF52" s="110">
        <v>15</v>
      </c>
      <c r="AG52" s="116">
        <f>AF52*D52</f>
        <v>1212.6000000000001</v>
      </c>
      <c r="AH52" s="110">
        <v>2</v>
      </c>
      <c r="AI52" s="116">
        <f>AH52*D52</f>
        <v>161.68</v>
      </c>
      <c r="AJ52" s="110">
        <v>0</v>
      </c>
      <c r="AK52" s="116">
        <f>AJ52*D52</f>
        <v>0</v>
      </c>
      <c r="AL52" s="110">
        <v>2</v>
      </c>
      <c r="AM52" s="116">
        <f>AL52*D52</f>
        <v>161.68</v>
      </c>
    </row>
    <row r="53" spans="1:39" ht="28.8" x14ac:dyDescent="0.3">
      <c r="A53" s="108">
        <v>78</v>
      </c>
      <c r="B53" s="109" t="s">
        <v>118</v>
      </c>
      <c r="C53" s="110" t="s">
        <v>66</v>
      </c>
      <c r="D53" s="121">
        <v>17.670000000000002</v>
      </c>
      <c r="E53" s="121">
        <v>1873.02</v>
      </c>
      <c r="F53" s="110">
        <v>22</v>
      </c>
      <c r="G53" s="125">
        <f>F53*D53</f>
        <v>388.74</v>
      </c>
      <c r="H53" s="110">
        <v>5</v>
      </c>
      <c r="I53" s="125">
        <f>H53*D53</f>
        <v>88.350000000000009</v>
      </c>
      <c r="J53" s="110">
        <v>2</v>
      </c>
      <c r="K53" s="116">
        <f>J53*D53</f>
        <v>35.340000000000003</v>
      </c>
      <c r="L53" s="110">
        <v>3</v>
      </c>
      <c r="M53" s="116">
        <f>L53*D53</f>
        <v>53.010000000000005</v>
      </c>
      <c r="N53" s="110">
        <v>2</v>
      </c>
      <c r="O53" s="116">
        <f>N53*D53</f>
        <v>35.340000000000003</v>
      </c>
      <c r="P53" s="110">
        <v>0</v>
      </c>
      <c r="Q53" s="116">
        <f>P53*D53</f>
        <v>0</v>
      </c>
      <c r="R53" s="110">
        <v>2</v>
      </c>
      <c r="S53" s="116">
        <f>R53*D53</f>
        <v>35.340000000000003</v>
      </c>
      <c r="T53" s="110">
        <v>2</v>
      </c>
      <c r="U53" s="116">
        <f>T53*D53</f>
        <v>35.340000000000003</v>
      </c>
      <c r="V53" s="110">
        <v>0</v>
      </c>
      <c r="W53" s="116">
        <f>V53*D53</f>
        <v>0</v>
      </c>
      <c r="X53" s="110">
        <v>0</v>
      </c>
      <c r="Y53" s="116">
        <f>X53*D53</f>
        <v>0</v>
      </c>
      <c r="Z53" s="110">
        <v>0</v>
      </c>
      <c r="AA53" s="116">
        <f>Z53*D53</f>
        <v>0</v>
      </c>
      <c r="AB53" s="110">
        <v>0</v>
      </c>
      <c r="AC53" s="116">
        <f>AB53*D53</f>
        <v>0</v>
      </c>
      <c r="AD53" s="110">
        <v>0</v>
      </c>
      <c r="AE53" s="116">
        <f>AD53*D53</f>
        <v>0</v>
      </c>
      <c r="AF53" s="110">
        <v>8</v>
      </c>
      <c r="AG53" s="116">
        <f>AF53*D53</f>
        <v>141.36000000000001</v>
      </c>
      <c r="AH53" s="110">
        <v>0</v>
      </c>
      <c r="AI53" s="116">
        <f>AH53*D53</f>
        <v>0</v>
      </c>
      <c r="AJ53" s="110">
        <v>0</v>
      </c>
      <c r="AK53" s="116">
        <f>AJ53*D53</f>
        <v>0</v>
      </c>
      <c r="AL53" s="110">
        <v>0</v>
      </c>
      <c r="AM53" s="116">
        <f>AL53*D53</f>
        <v>0</v>
      </c>
    </row>
    <row r="54" spans="1:39" x14ac:dyDescent="0.3">
      <c r="A54" s="123">
        <v>79</v>
      </c>
      <c r="B54" s="109" t="s">
        <v>119</v>
      </c>
      <c r="C54" s="110" t="s">
        <v>66</v>
      </c>
      <c r="D54" s="111">
        <v>48.75</v>
      </c>
      <c r="E54" s="111">
        <v>12041.25</v>
      </c>
      <c r="F54" s="114">
        <v>75</v>
      </c>
      <c r="G54" s="125">
        <f>F54*D54</f>
        <v>3656.25</v>
      </c>
      <c r="H54" s="114">
        <v>5</v>
      </c>
      <c r="I54" s="125">
        <f>H54*D54</f>
        <v>243.75</v>
      </c>
      <c r="J54" s="110">
        <v>6</v>
      </c>
      <c r="K54" s="116">
        <f>J54*D54</f>
        <v>292.5</v>
      </c>
      <c r="L54" s="110">
        <v>5</v>
      </c>
      <c r="M54" s="116">
        <f>L54*D54</f>
        <v>243.75</v>
      </c>
      <c r="N54" s="110">
        <v>6</v>
      </c>
      <c r="O54" s="116">
        <f>N54*D54</f>
        <v>292.5</v>
      </c>
      <c r="P54" s="110">
        <v>0</v>
      </c>
      <c r="Q54" s="116">
        <f>P54*D54</f>
        <v>0</v>
      </c>
      <c r="R54" s="110">
        <v>0</v>
      </c>
      <c r="S54" s="116">
        <f>R54*D54</f>
        <v>0</v>
      </c>
      <c r="T54" s="110">
        <v>12</v>
      </c>
      <c r="U54" s="116">
        <f>T54*D54</f>
        <v>585</v>
      </c>
      <c r="V54" s="110">
        <v>0</v>
      </c>
      <c r="W54" s="116">
        <f>V54*D54</f>
        <v>0</v>
      </c>
      <c r="X54" s="110">
        <v>0</v>
      </c>
      <c r="Y54" s="116">
        <f>X54*D54</f>
        <v>0</v>
      </c>
      <c r="Z54" s="110">
        <v>0</v>
      </c>
      <c r="AA54" s="116">
        <f>Z54*D54</f>
        <v>0</v>
      </c>
      <c r="AB54" s="110">
        <v>0</v>
      </c>
      <c r="AC54" s="116">
        <f>AB54*D54</f>
        <v>0</v>
      </c>
      <c r="AD54" s="110">
        <v>0</v>
      </c>
      <c r="AE54" s="116">
        <f>AD54*D54</f>
        <v>0</v>
      </c>
      <c r="AF54" s="110">
        <v>6</v>
      </c>
      <c r="AG54" s="116">
        <f>AF54*D54</f>
        <v>292.5</v>
      </c>
      <c r="AH54" s="110">
        <v>0</v>
      </c>
      <c r="AI54" s="116">
        <f>AH54*D54</f>
        <v>0</v>
      </c>
      <c r="AJ54" s="110">
        <v>0</v>
      </c>
      <c r="AK54" s="116">
        <f>AJ54*D54</f>
        <v>0</v>
      </c>
      <c r="AL54" s="110">
        <v>0</v>
      </c>
      <c r="AM54" s="116">
        <f>AL54*D54</f>
        <v>0</v>
      </c>
    </row>
    <row r="55" spans="1:39" ht="28.8" x14ac:dyDescent="0.3">
      <c r="A55" s="108">
        <v>80</v>
      </c>
      <c r="B55" s="109" t="s">
        <v>120</v>
      </c>
      <c r="C55" s="110" t="s">
        <v>98</v>
      </c>
      <c r="D55" s="121">
        <v>36.64</v>
      </c>
      <c r="E55" s="121">
        <v>2784.64</v>
      </c>
      <c r="F55" s="110">
        <v>25</v>
      </c>
      <c r="G55" s="125">
        <f>F55*D55</f>
        <v>916</v>
      </c>
      <c r="H55" s="110">
        <v>11</v>
      </c>
      <c r="I55" s="125">
        <f>H55*D55</f>
        <v>403.04</v>
      </c>
      <c r="J55" s="110">
        <v>0</v>
      </c>
      <c r="K55" s="116">
        <f>J55*D55</f>
        <v>0</v>
      </c>
      <c r="L55" s="110">
        <v>0</v>
      </c>
      <c r="M55" s="116">
        <f>L55*D55</f>
        <v>0</v>
      </c>
      <c r="N55" s="110">
        <v>0</v>
      </c>
      <c r="O55" s="116">
        <f>N55*D55</f>
        <v>0</v>
      </c>
      <c r="P55" s="110">
        <v>0</v>
      </c>
      <c r="Q55" s="116">
        <f>P55*D55</f>
        <v>0</v>
      </c>
      <c r="R55" s="110">
        <v>1</v>
      </c>
      <c r="S55" s="116">
        <f>R55*D55</f>
        <v>36.64</v>
      </c>
      <c r="T55" s="110">
        <v>0</v>
      </c>
      <c r="U55" s="116">
        <f>T55*D55</f>
        <v>0</v>
      </c>
      <c r="V55" s="110">
        <v>0</v>
      </c>
      <c r="W55" s="116">
        <f>V55*D55</f>
        <v>0</v>
      </c>
      <c r="X55" s="110">
        <v>0</v>
      </c>
      <c r="Y55" s="116">
        <f>X55*D55</f>
        <v>0</v>
      </c>
      <c r="Z55" s="110">
        <v>0</v>
      </c>
      <c r="AA55" s="116">
        <f>Z55*D55</f>
        <v>0</v>
      </c>
      <c r="AB55" s="110">
        <v>1</v>
      </c>
      <c r="AC55" s="116">
        <f>AB55*D55</f>
        <v>36.64</v>
      </c>
      <c r="AD55" s="110">
        <v>0</v>
      </c>
      <c r="AE55" s="116">
        <f>AD55*D55</f>
        <v>0</v>
      </c>
      <c r="AF55" s="110">
        <v>0</v>
      </c>
      <c r="AG55" s="116">
        <f>AF55*D55</f>
        <v>0</v>
      </c>
      <c r="AH55" s="110">
        <v>0</v>
      </c>
      <c r="AI55" s="116">
        <f>AH55*D55</f>
        <v>0</v>
      </c>
      <c r="AJ55" s="110">
        <v>0</v>
      </c>
      <c r="AK55" s="116">
        <f>AJ55*D55</f>
        <v>0</v>
      </c>
      <c r="AL55" s="110">
        <v>0</v>
      </c>
      <c r="AM55" s="116">
        <f>AL55*D55</f>
        <v>0</v>
      </c>
    </row>
    <row r="56" spans="1:39" ht="43.2" x14ac:dyDescent="0.3">
      <c r="A56" s="108">
        <v>81</v>
      </c>
      <c r="B56" s="109" t="s">
        <v>121</v>
      </c>
      <c r="C56" s="110" t="s">
        <v>98</v>
      </c>
      <c r="D56" s="121">
        <v>95.81</v>
      </c>
      <c r="E56" s="121">
        <v>9197.76</v>
      </c>
      <c r="F56" s="110">
        <v>25</v>
      </c>
      <c r="G56" s="125">
        <f>F56*D56</f>
        <v>2395.25</v>
      </c>
      <c r="H56" s="110">
        <v>15</v>
      </c>
      <c r="I56" s="125">
        <f>H56*D56</f>
        <v>1437.15</v>
      </c>
      <c r="J56" s="110">
        <v>0</v>
      </c>
      <c r="K56" s="116">
        <f>J56*D56</f>
        <v>0</v>
      </c>
      <c r="L56" s="110">
        <v>0</v>
      </c>
      <c r="M56" s="116">
        <f>L56*D56</f>
        <v>0</v>
      </c>
      <c r="N56" s="110">
        <v>1</v>
      </c>
      <c r="O56" s="116">
        <f>N56*D56</f>
        <v>95.81</v>
      </c>
      <c r="P56" s="110">
        <v>0</v>
      </c>
      <c r="Q56" s="116">
        <f>P56*D56</f>
        <v>0</v>
      </c>
      <c r="R56" s="110">
        <v>0</v>
      </c>
      <c r="S56" s="116">
        <f>R56*D56</f>
        <v>0</v>
      </c>
      <c r="T56" s="110">
        <v>0</v>
      </c>
      <c r="U56" s="116">
        <f>T56*D56</f>
        <v>0</v>
      </c>
      <c r="V56" s="110">
        <v>0</v>
      </c>
      <c r="W56" s="116">
        <f>V56*D56</f>
        <v>0</v>
      </c>
      <c r="X56" s="110">
        <v>0</v>
      </c>
      <c r="Y56" s="116">
        <f>X56*D56</f>
        <v>0</v>
      </c>
      <c r="Z56" s="110">
        <v>0</v>
      </c>
      <c r="AA56" s="116">
        <f>Z56*D56</f>
        <v>0</v>
      </c>
      <c r="AB56" s="110">
        <v>0</v>
      </c>
      <c r="AC56" s="116">
        <f>AB56*D56</f>
        <v>0</v>
      </c>
      <c r="AD56" s="110">
        <v>0</v>
      </c>
      <c r="AE56" s="116">
        <f>AD56*D56</f>
        <v>0</v>
      </c>
      <c r="AF56" s="110">
        <v>0</v>
      </c>
      <c r="AG56" s="116">
        <f>AF56*D56</f>
        <v>0</v>
      </c>
      <c r="AH56" s="110">
        <v>0</v>
      </c>
      <c r="AI56" s="116">
        <f>AH56*D56</f>
        <v>0</v>
      </c>
      <c r="AJ56" s="110">
        <v>0</v>
      </c>
      <c r="AK56" s="116">
        <f>AJ56*D56</f>
        <v>0</v>
      </c>
      <c r="AL56" s="110">
        <v>0</v>
      </c>
      <c r="AM56" s="116">
        <f>AL56*D56</f>
        <v>0</v>
      </c>
    </row>
    <row r="57" spans="1:39" ht="57.6" x14ac:dyDescent="0.3">
      <c r="A57" s="123">
        <v>82</v>
      </c>
      <c r="B57" s="109" t="s">
        <v>122</v>
      </c>
      <c r="C57" s="110" t="s">
        <v>98</v>
      </c>
      <c r="D57" s="121">
        <v>64.92</v>
      </c>
      <c r="E57" s="121">
        <v>6816.6</v>
      </c>
      <c r="F57" s="110">
        <v>25</v>
      </c>
      <c r="G57" s="125">
        <f>F57*D57</f>
        <v>1623</v>
      </c>
      <c r="H57" s="110">
        <v>15</v>
      </c>
      <c r="I57" s="125">
        <f>H57*D57</f>
        <v>973.80000000000007</v>
      </c>
      <c r="J57" s="110">
        <v>0</v>
      </c>
      <c r="K57" s="116">
        <f>J57*D57</f>
        <v>0</v>
      </c>
      <c r="L57" s="110">
        <v>1</v>
      </c>
      <c r="M57" s="116">
        <f>L57*D57</f>
        <v>64.92</v>
      </c>
      <c r="N57" s="110">
        <v>2</v>
      </c>
      <c r="O57" s="116">
        <f>N57*D57</f>
        <v>129.84</v>
      </c>
      <c r="P57" s="110">
        <v>0</v>
      </c>
      <c r="Q57" s="116">
        <f>P57*D57</f>
        <v>0</v>
      </c>
      <c r="R57" s="110">
        <v>0</v>
      </c>
      <c r="S57" s="116">
        <f>R57*D57</f>
        <v>0</v>
      </c>
      <c r="T57" s="110">
        <v>0</v>
      </c>
      <c r="U57" s="116">
        <f>T57*D57</f>
        <v>0</v>
      </c>
      <c r="V57" s="110">
        <v>0</v>
      </c>
      <c r="W57" s="116">
        <f>V57*D57</f>
        <v>0</v>
      </c>
      <c r="X57" s="110">
        <v>0</v>
      </c>
      <c r="Y57" s="116">
        <f>X57*D57</f>
        <v>0</v>
      </c>
      <c r="Z57" s="110">
        <v>0</v>
      </c>
      <c r="AA57" s="116">
        <f>Z57*D57</f>
        <v>0</v>
      </c>
      <c r="AB57" s="110">
        <v>2</v>
      </c>
      <c r="AC57" s="116">
        <f>AB57*D57</f>
        <v>129.84</v>
      </c>
      <c r="AD57" s="110">
        <v>0</v>
      </c>
      <c r="AE57" s="116">
        <f>AD57*D57</f>
        <v>0</v>
      </c>
      <c r="AF57" s="110">
        <v>0</v>
      </c>
      <c r="AG57" s="116">
        <f>AF57*D57</f>
        <v>0</v>
      </c>
      <c r="AH57" s="110">
        <v>0</v>
      </c>
      <c r="AI57" s="116">
        <f>AH57*D57</f>
        <v>0</v>
      </c>
      <c r="AJ57" s="110">
        <v>0</v>
      </c>
      <c r="AK57" s="116">
        <f>AJ57*D57</f>
        <v>0</v>
      </c>
      <c r="AL57" s="110">
        <v>0</v>
      </c>
      <c r="AM57" s="116">
        <f>AL57*D57</f>
        <v>0</v>
      </c>
    </row>
    <row r="58" spans="1:39" ht="43.2" x14ac:dyDescent="0.3">
      <c r="A58" s="108">
        <v>83</v>
      </c>
      <c r="B58" s="109" t="s">
        <v>123</v>
      </c>
      <c r="C58" s="110" t="s">
        <v>66</v>
      </c>
      <c r="D58" s="121">
        <v>4.6100000000000003</v>
      </c>
      <c r="E58" s="121">
        <v>567.03</v>
      </c>
      <c r="F58" s="110">
        <v>22</v>
      </c>
      <c r="G58" s="125">
        <f>F58*D58</f>
        <v>101.42</v>
      </c>
      <c r="H58" s="110">
        <v>25</v>
      </c>
      <c r="I58" s="125">
        <f>H58*D58</f>
        <v>115.25000000000001</v>
      </c>
      <c r="J58" s="110">
        <v>1</v>
      </c>
      <c r="K58" s="116">
        <f>J58*D58</f>
        <v>4.6100000000000003</v>
      </c>
      <c r="L58" s="110">
        <v>0</v>
      </c>
      <c r="M58" s="116">
        <f>L58*D58</f>
        <v>0</v>
      </c>
      <c r="N58" s="110">
        <v>1</v>
      </c>
      <c r="O58" s="116">
        <f>N58*D58</f>
        <v>4.6100000000000003</v>
      </c>
      <c r="P58" s="110">
        <v>0</v>
      </c>
      <c r="Q58" s="116">
        <f>P58*D58</f>
        <v>0</v>
      </c>
      <c r="R58" s="110">
        <v>0</v>
      </c>
      <c r="S58" s="116">
        <f>R58*D58</f>
        <v>0</v>
      </c>
      <c r="T58" s="110">
        <v>1</v>
      </c>
      <c r="U58" s="116">
        <f>T58*D58</f>
        <v>4.6100000000000003</v>
      </c>
      <c r="V58" s="110">
        <v>0</v>
      </c>
      <c r="W58" s="116">
        <f>V58*D58</f>
        <v>0</v>
      </c>
      <c r="X58" s="110">
        <v>0</v>
      </c>
      <c r="Y58" s="116">
        <f>X58*D58</f>
        <v>0</v>
      </c>
      <c r="Z58" s="110">
        <v>0</v>
      </c>
      <c r="AA58" s="116">
        <f>Z58*D58</f>
        <v>0</v>
      </c>
      <c r="AB58" s="110">
        <v>1</v>
      </c>
      <c r="AC58" s="116">
        <f>AB58*D58</f>
        <v>4.6100000000000003</v>
      </c>
      <c r="AD58" s="110">
        <v>0</v>
      </c>
      <c r="AE58" s="116">
        <f>AD58*D58</f>
        <v>0</v>
      </c>
      <c r="AF58" s="110">
        <v>2</v>
      </c>
      <c r="AG58" s="116">
        <f>AF58*D58</f>
        <v>9.2200000000000006</v>
      </c>
      <c r="AH58" s="110">
        <v>0</v>
      </c>
      <c r="AI58" s="116">
        <f>AH58*D58</f>
        <v>0</v>
      </c>
      <c r="AJ58" s="110">
        <v>0</v>
      </c>
      <c r="AK58" s="116">
        <f>AJ58*D58</f>
        <v>0</v>
      </c>
      <c r="AL58" s="110">
        <v>0</v>
      </c>
      <c r="AM58" s="116">
        <f>AL58*D58</f>
        <v>0</v>
      </c>
    </row>
    <row r="59" spans="1:39" ht="57.6" x14ac:dyDescent="0.3">
      <c r="A59" s="108">
        <v>84</v>
      </c>
      <c r="B59" s="109" t="s">
        <v>124</v>
      </c>
      <c r="C59" s="110" t="s">
        <v>66</v>
      </c>
      <c r="D59" s="111">
        <v>299.42</v>
      </c>
      <c r="E59" s="111">
        <v>25750.12</v>
      </c>
      <c r="F59" s="114">
        <v>30</v>
      </c>
      <c r="G59" s="125">
        <f>F59*D59</f>
        <v>8982.6</v>
      </c>
      <c r="H59" s="114">
        <v>5</v>
      </c>
      <c r="I59" s="125">
        <f>H59*D59</f>
        <v>1497.1000000000001</v>
      </c>
      <c r="J59" s="110">
        <v>0</v>
      </c>
      <c r="K59" s="116">
        <f>J59*D59</f>
        <v>0</v>
      </c>
      <c r="L59" s="110">
        <v>0</v>
      </c>
      <c r="M59" s="116">
        <f>L59*D59</f>
        <v>0</v>
      </c>
      <c r="N59" s="110">
        <v>1</v>
      </c>
      <c r="O59" s="116">
        <f>N59*D59</f>
        <v>299.42</v>
      </c>
      <c r="P59" s="110">
        <v>0</v>
      </c>
      <c r="Q59" s="116">
        <f>P59*D59</f>
        <v>0</v>
      </c>
      <c r="R59" s="110">
        <v>0</v>
      </c>
      <c r="S59" s="116">
        <f>R59*D59</f>
        <v>0</v>
      </c>
      <c r="T59" s="110">
        <v>1</v>
      </c>
      <c r="U59" s="116">
        <f>T59*D59</f>
        <v>299.42</v>
      </c>
      <c r="V59" s="110">
        <v>0</v>
      </c>
      <c r="W59" s="116">
        <f>V59*D59</f>
        <v>0</v>
      </c>
      <c r="X59" s="110">
        <v>0</v>
      </c>
      <c r="Y59" s="116">
        <f>X59*D59</f>
        <v>0</v>
      </c>
      <c r="Z59" s="110">
        <v>0</v>
      </c>
      <c r="AA59" s="116">
        <f>Z59*D59</f>
        <v>0</v>
      </c>
      <c r="AB59" s="110">
        <v>0</v>
      </c>
      <c r="AC59" s="116">
        <f>AB59*D59</f>
        <v>0</v>
      </c>
      <c r="AD59" s="110">
        <v>0</v>
      </c>
      <c r="AE59" s="116">
        <f>AD59*D59</f>
        <v>0</v>
      </c>
      <c r="AF59" s="110">
        <v>0</v>
      </c>
      <c r="AG59" s="116">
        <f>AF59*D59</f>
        <v>0</v>
      </c>
      <c r="AH59" s="110">
        <v>0</v>
      </c>
      <c r="AI59" s="116">
        <f>AH59*D59</f>
        <v>0</v>
      </c>
      <c r="AJ59" s="110">
        <v>0</v>
      </c>
      <c r="AK59" s="116">
        <f>AJ59*D59</f>
        <v>0</v>
      </c>
      <c r="AL59" s="110">
        <v>0</v>
      </c>
      <c r="AM59" s="116">
        <f>AL59*D59</f>
        <v>0</v>
      </c>
    </row>
    <row r="60" spans="1:39" ht="57.6" x14ac:dyDescent="0.3">
      <c r="A60" s="123">
        <v>85</v>
      </c>
      <c r="B60" s="109" t="s">
        <v>125</v>
      </c>
      <c r="C60" s="110" t="s">
        <v>66</v>
      </c>
      <c r="D60" s="121">
        <v>308.37</v>
      </c>
      <c r="E60" s="121">
        <v>24669.599999999999</v>
      </c>
      <c r="F60" s="110">
        <v>22</v>
      </c>
      <c r="G60" s="125">
        <f>F60*D60</f>
        <v>6784.14</v>
      </c>
      <c r="H60" s="110">
        <v>5</v>
      </c>
      <c r="I60" s="125">
        <f>H60*D60</f>
        <v>1541.85</v>
      </c>
      <c r="J60" s="110">
        <v>0</v>
      </c>
      <c r="K60" s="116">
        <f>J60*D60</f>
        <v>0</v>
      </c>
      <c r="L60" s="110">
        <v>0</v>
      </c>
      <c r="M60" s="116">
        <f>L60*D60</f>
        <v>0</v>
      </c>
      <c r="N60" s="110">
        <v>0</v>
      </c>
      <c r="O60" s="116">
        <f>N60*D60</f>
        <v>0</v>
      </c>
      <c r="P60" s="110">
        <v>0</v>
      </c>
      <c r="Q60" s="116">
        <f>P60*D60</f>
        <v>0</v>
      </c>
      <c r="R60" s="110">
        <v>0</v>
      </c>
      <c r="S60" s="116">
        <f>R60*D60</f>
        <v>0</v>
      </c>
      <c r="T60" s="110">
        <v>0</v>
      </c>
      <c r="U60" s="116">
        <f>T60*D60</f>
        <v>0</v>
      </c>
      <c r="V60" s="110">
        <v>0</v>
      </c>
      <c r="W60" s="116">
        <f>V60*D60</f>
        <v>0</v>
      </c>
      <c r="X60" s="110">
        <v>0</v>
      </c>
      <c r="Y60" s="116">
        <f>X60*D60</f>
        <v>0</v>
      </c>
      <c r="Z60" s="110">
        <v>0</v>
      </c>
      <c r="AA60" s="116">
        <f>Z60*D60</f>
        <v>0</v>
      </c>
      <c r="AB60" s="110">
        <v>0</v>
      </c>
      <c r="AC60" s="116">
        <f>AB60*D60</f>
        <v>0</v>
      </c>
      <c r="AD60" s="110">
        <v>0</v>
      </c>
      <c r="AE60" s="116">
        <f>AD60*D60</f>
        <v>0</v>
      </c>
      <c r="AF60" s="110">
        <v>0</v>
      </c>
      <c r="AG60" s="116">
        <f>AF60*D60</f>
        <v>0</v>
      </c>
      <c r="AH60" s="110">
        <v>0</v>
      </c>
      <c r="AI60" s="116">
        <f>AH60*D60</f>
        <v>0</v>
      </c>
      <c r="AJ60" s="110">
        <v>0</v>
      </c>
      <c r="AK60" s="116">
        <f>AJ60*D60</f>
        <v>0</v>
      </c>
      <c r="AL60" s="110">
        <v>0</v>
      </c>
      <c r="AM60" s="116">
        <f>AL60*D60</f>
        <v>0</v>
      </c>
    </row>
    <row r="61" spans="1:39" ht="43.2" x14ac:dyDescent="0.3">
      <c r="A61" s="108">
        <v>86</v>
      </c>
      <c r="B61" s="109" t="s">
        <v>126</v>
      </c>
      <c r="C61" s="110" t="s">
        <v>66</v>
      </c>
      <c r="D61" s="121">
        <v>44.62</v>
      </c>
      <c r="E61" s="121">
        <v>1115.5</v>
      </c>
      <c r="F61" s="110">
        <v>0</v>
      </c>
      <c r="G61" s="125">
        <f>F61*D61</f>
        <v>0</v>
      </c>
      <c r="H61" s="110">
        <v>5</v>
      </c>
      <c r="I61" s="125">
        <f>H61*D61</f>
        <v>223.1</v>
      </c>
      <c r="J61" s="110">
        <v>0</v>
      </c>
      <c r="K61" s="116">
        <f>J61*D61</f>
        <v>0</v>
      </c>
      <c r="L61" s="110">
        <v>0</v>
      </c>
      <c r="M61" s="116">
        <f>L61*D61</f>
        <v>0</v>
      </c>
      <c r="N61" s="110">
        <v>0</v>
      </c>
      <c r="O61" s="116">
        <f>N61*D61</f>
        <v>0</v>
      </c>
      <c r="P61" s="110">
        <v>0</v>
      </c>
      <c r="Q61" s="116">
        <f>P61*D61</f>
        <v>0</v>
      </c>
      <c r="R61" s="110">
        <v>0</v>
      </c>
      <c r="S61" s="116">
        <f>R61*D61</f>
        <v>0</v>
      </c>
      <c r="T61" s="110">
        <v>0</v>
      </c>
      <c r="U61" s="116">
        <f>T61*D61</f>
        <v>0</v>
      </c>
      <c r="V61" s="110">
        <v>0</v>
      </c>
      <c r="W61" s="116">
        <f>V61*D61</f>
        <v>0</v>
      </c>
      <c r="X61" s="110">
        <v>0</v>
      </c>
      <c r="Y61" s="116">
        <f>X61*D61</f>
        <v>0</v>
      </c>
      <c r="Z61" s="110">
        <v>0</v>
      </c>
      <c r="AA61" s="116">
        <f>Z61*D61</f>
        <v>0</v>
      </c>
      <c r="AB61" s="110">
        <v>0</v>
      </c>
      <c r="AC61" s="116">
        <f>AB61*D61</f>
        <v>0</v>
      </c>
      <c r="AD61" s="110">
        <v>0</v>
      </c>
      <c r="AE61" s="116">
        <f>AD61*D61</f>
        <v>0</v>
      </c>
      <c r="AF61" s="110">
        <v>0</v>
      </c>
      <c r="AG61" s="116">
        <f>AF61*D61</f>
        <v>0</v>
      </c>
      <c r="AH61" s="110">
        <v>0</v>
      </c>
      <c r="AI61" s="116">
        <f>AH61*D61</f>
        <v>0</v>
      </c>
      <c r="AJ61" s="110">
        <v>0</v>
      </c>
      <c r="AK61" s="116">
        <f>AJ61*D61</f>
        <v>0</v>
      </c>
      <c r="AL61" s="110">
        <v>0</v>
      </c>
      <c r="AM61" s="116">
        <f>AL61*D61</f>
        <v>0</v>
      </c>
    </row>
    <row r="62" spans="1:39" ht="57.6" x14ac:dyDescent="0.3">
      <c r="A62" s="108">
        <v>87</v>
      </c>
      <c r="B62" s="109" t="s">
        <v>127</v>
      </c>
      <c r="C62" s="110" t="s">
        <v>66</v>
      </c>
      <c r="D62" s="121">
        <v>81.63</v>
      </c>
      <c r="E62" s="121">
        <v>2204.0100000000002</v>
      </c>
      <c r="F62" s="110">
        <v>0</v>
      </c>
      <c r="G62" s="125">
        <f>F62*D62</f>
        <v>0</v>
      </c>
      <c r="H62" s="110">
        <v>5</v>
      </c>
      <c r="I62" s="125">
        <f>H62*D62</f>
        <v>408.15</v>
      </c>
      <c r="J62" s="110">
        <v>0</v>
      </c>
      <c r="K62" s="116">
        <f>J62*D62</f>
        <v>0</v>
      </c>
      <c r="L62" s="110">
        <v>1</v>
      </c>
      <c r="M62" s="116">
        <f>L62*D62</f>
        <v>81.63</v>
      </c>
      <c r="N62" s="110">
        <v>0</v>
      </c>
      <c r="O62" s="116">
        <f>N62*D62</f>
        <v>0</v>
      </c>
      <c r="P62" s="110">
        <v>0</v>
      </c>
      <c r="Q62" s="116">
        <f>P62*D62</f>
        <v>0</v>
      </c>
      <c r="R62" s="110">
        <v>0</v>
      </c>
      <c r="S62" s="116">
        <f>R62*D62</f>
        <v>0</v>
      </c>
      <c r="T62" s="110">
        <v>0</v>
      </c>
      <c r="U62" s="116">
        <f>T62*D62</f>
        <v>0</v>
      </c>
      <c r="V62" s="110">
        <v>0</v>
      </c>
      <c r="W62" s="116">
        <f>V62*D62</f>
        <v>0</v>
      </c>
      <c r="X62" s="110">
        <v>0</v>
      </c>
      <c r="Y62" s="116">
        <f>X62*D62</f>
        <v>0</v>
      </c>
      <c r="Z62" s="110">
        <v>0</v>
      </c>
      <c r="AA62" s="116">
        <f>Z62*D62</f>
        <v>0</v>
      </c>
      <c r="AB62" s="110">
        <v>0</v>
      </c>
      <c r="AC62" s="116">
        <f>AB62*D62</f>
        <v>0</v>
      </c>
      <c r="AD62" s="110">
        <v>0</v>
      </c>
      <c r="AE62" s="116">
        <f>AD62*D62</f>
        <v>0</v>
      </c>
      <c r="AF62" s="110">
        <v>0</v>
      </c>
      <c r="AG62" s="116">
        <f>AF62*D62</f>
        <v>0</v>
      </c>
      <c r="AH62" s="110">
        <v>0</v>
      </c>
      <c r="AI62" s="116">
        <f>AH62*D62</f>
        <v>0</v>
      </c>
      <c r="AJ62" s="110">
        <v>0</v>
      </c>
      <c r="AK62" s="116">
        <f>AJ62*D62</f>
        <v>0</v>
      </c>
      <c r="AL62" s="110">
        <v>0</v>
      </c>
      <c r="AM62" s="116">
        <f>AL62*D62</f>
        <v>0</v>
      </c>
    </row>
    <row r="63" spans="1:39" ht="72" x14ac:dyDescent="0.3">
      <c r="A63" s="123">
        <v>88</v>
      </c>
      <c r="B63" s="109" t="s">
        <v>128</v>
      </c>
      <c r="C63" s="110" t="s">
        <v>66</v>
      </c>
      <c r="D63" s="121">
        <v>86.33</v>
      </c>
      <c r="E63" s="121">
        <v>6043.1</v>
      </c>
      <c r="F63" s="110">
        <v>25</v>
      </c>
      <c r="G63" s="125">
        <f>F63*D63</f>
        <v>2158.25</v>
      </c>
      <c r="H63" s="110">
        <v>5</v>
      </c>
      <c r="I63" s="125">
        <f>H63*D63</f>
        <v>431.65</v>
      </c>
      <c r="J63" s="110">
        <v>0</v>
      </c>
      <c r="K63" s="116">
        <f>J63*D63</f>
        <v>0</v>
      </c>
      <c r="L63" s="110">
        <v>0</v>
      </c>
      <c r="M63" s="116">
        <f>L63*D63</f>
        <v>0</v>
      </c>
      <c r="N63" s="110">
        <v>1</v>
      </c>
      <c r="O63" s="116">
        <f>N63*D63</f>
        <v>86.33</v>
      </c>
      <c r="P63" s="110">
        <v>0</v>
      </c>
      <c r="Q63" s="116">
        <f>P63*D63</f>
        <v>0</v>
      </c>
      <c r="R63" s="110">
        <v>0</v>
      </c>
      <c r="S63" s="116">
        <f>R63*D63</f>
        <v>0</v>
      </c>
      <c r="T63" s="110">
        <v>0</v>
      </c>
      <c r="U63" s="116">
        <f>T63*D63</f>
        <v>0</v>
      </c>
      <c r="V63" s="110">
        <v>0</v>
      </c>
      <c r="W63" s="116">
        <f>V63*D63</f>
        <v>0</v>
      </c>
      <c r="X63" s="110">
        <v>0</v>
      </c>
      <c r="Y63" s="116">
        <f>X63*D63</f>
        <v>0</v>
      </c>
      <c r="Z63" s="110">
        <v>0</v>
      </c>
      <c r="AA63" s="116">
        <f>Z63*D63</f>
        <v>0</v>
      </c>
      <c r="AB63" s="110">
        <v>0</v>
      </c>
      <c r="AC63" s="116">
        <f>AB63*D63</f>
        <v>0</v>
      </c>
      <c r="AD63" s="110">
        <v>0</v>
      </c>
      <c r="AE63" s="116">
        <f>AD63*D63</f>
        <v>0</v>
      </c>
      <c r="AF63" s="110">
        <v>0</v>
      </c>
      <c r="AG63" s="116">
        <f>AF63*D63</f>
        <v>0</v>
      </c>
      <c r="AH63" s="110">
        <v>0</v>
      </c>
      <c r="AI63" s="116">
        <f>AH63*D63</f>
        <v>0</v>
      </c>
      <c r="AJ63" s="110">
        <v>0</v>
      </c>
      <c r="AK63" s="116">
        <f>AJ63*D63</f>
        <v>0</v>
      </c>
      <c r="AL63" s="110">
        <v>0</v>
      </c>
      <c r="AM63" s="116">
        <f>AL63*D63</f>
        <v>0</v>
      </c>
    </row>
    <row r="64" spans="1:39" ht="86.4" x14ac:dyDescent="0.3">
      <c r="A64" s="108">
        <v>89</v>
      </c>
      <c r="B64" s="109" t="s">
        <v>129</v>
      </c>
      <c r="C64" s="110" t="s">
        <v>66</v>
      </c>
      <c r="D64" s="111">
        <v>113.97</v>
      </c>
      <c r="E64" s="111">
        <v>8091.87</v>
      </c>
      <c r="F64" s="114">
        <v>25</v>
      </c>
      <c r="G64" s="125">
        <f>F64*D64</f>
        <v>2849.25</v>
      </c>
      <c r="H64" s="114">
        <v>5</v>
      </c>
      <c r="I64" s="125">
        <f>H64*D64</f>
        <v>569.85</v>
      </c>
      <c r="J64" s="110">
        <v>0</v>
      </c>
      <c r="K64" s="116">
        <f>J64*D64</f>
        <v>0</v>
      </c>
      <c r="L64" s="110">
        <v>0</v>
      </c>
      <c r="M64" s="116">
        <f>L64*D64</f>
        <v>0</v>
      </c>
      <c r="N64" s="110">
        <v>0</v>
      </c>
      <c r="O64" s="116">
        <f>N64*D64</f>
        <v>0</v>
      </c>
      <c r="P64" s="110">
        <v>0</v>
      </c>
      <c r="Q64" s="116">
        <f>P64*D64</f>
        <v>0</v>
      </c>
      <c r="R64" s="110">
        <v>0</v>
      </c>
      <c r="S64" s="116">
        <f>R64*D64</f>
        <v>0</v>
      </c>
      <c r="T64" s="110">
        <v>0</v>
      </c>
      <c r="U64" s="116">
        <f>T64*D64</f>
        <v>0</v>
      </c>
      <c r="V64" s="110">
        <v>0</v>
      </c>
      <c r="W64" s="116">
        <f>V64*D64</f>
        <v>0</v>
      </c>
      <c r="X64" s="110">
        <v>0</v>
      </c>
      <c r="Y64" s="116">
        <f>X64*D64</f>
        <v>0</v>
      </c>
      <c r="Z64" s="110">
        <v>0</v>
      </c>
      <c r="AA64" s="116">
        <f>Z64*D64</f>
        <v>0</v>
      </c>
      <c r="AB64" s="110">
        <v>0</v>
      </c>
      <c r="AC64" s="116">
        <f>AB64*D64</f>
        <v>0</v>
      </c>
      <c r="AD64" s="110">
        <v>0</v>
      </c>
      <c r="AE64" s="116">
        <f>AD64*D64</f>
        <v>0</v>
      </c>
      <c r="AF64" s="110">
        <v>0</v>
      </c>
      <c r="AG64" s="116">
        <f>AF64*D64</f>
        <v>0</v>
      </c>
      <c r="AH64" s="110">
        <v>0</v>
      </c>
      <c r="AI64" s="116">
        <f>AH64*D64</f>
        <v>0</v>
      </c>
      <c r="AJ64" s="110">
        <v>0</v>
      </c>
      <c r="AK64" s="116">
        <f>AJ64*D64</f>
        <v>0</v>
      </c>
      <c r="AL64" s="110">
        <v>0</v>
      </c>
      <c r="AM64" s="116">
        <f>AL64*D64</f>
        <v>0</v>
      </c>
    </row>
    <row r="65" spans="1:39" ht="28.8" x14ac:dyDescent="0.3">
      <c r="A65" s="108">
        <v>90</v>
      </c>
      <c r="B65" s="109" t="s">
        <v>130</v>
      </c>
      <c r="C65" s="110" t="s">
        <v>66</v>
      </c>
      <c r="D65" s="121">
        <v>24.34</v>
      </c>
      <c r="E65" s="121">
        <v>24.34</v>
      </c>
      <c r="F65" s="110">
        <v>0</v>
      </c>
      <c r="G65" s="125">
        <f>F65*D65</f>
        <v>0</v>
      </c>
      <c r="H65" s="110">
        <v>0</v>
      </c>
      <c r="I65" s="125">
        <f>H65*D65</f>
        <v>0</v>
      </c>
      <c r="J65" s="110">
        <v>0</v>
      </c>
      <c r="K65" s="116">
        <f>J65*D65</f>
        <v>0</v>
      </c>
      <c r="L65" s="110">
        <v>0</v>
      </c>
      <c r="M65" s="116">
        <f>L65*D65</f>
        <v>0</v>
      </c>
      <c r="N65" s="110">
        <v>0</v>
      </c>
      <c r="O65" s="116">
        <f>N65*D65</f>
        <v>0</v>
      </c>
      <c r="P65" s="110">
        <v>0</v>
      </c>
      <c r="Q65" s="116">
        <f>P65*D65</f>
        <v>0</v>
      </c>
      <c r="R65" s="110">
        <v>0</v>
      </c>
      <c r="S65" s="116">
        <f>R65*D65</f>
        <v>0</v>
      </c>
      <c r="T65" s="110">
        <v>0</v>
      </c>
      <c r="U65" s="116">
        <f>T65*D65</f>
        <v>0</v>
      </c>
      <c r="V65" s="110">
        <v>0</v>
      </c>
      <c r="W65" s="116">
        <f>V65*D65</f>
        <v>0</v>
      </c>
      <c r="X65" s="110">
        <v>0</v>
      </c>
      <c r="Y65" s="116">
        <f>X65*D65</f>
        <v>0</v>
      </c>
      <c r="Z65" s="110">
        <v>0</v>
      </c>
      <c r="AA65" s="116">
        <f>Z65*D65</f>
        <v>0</v>
      </c>
      <c r="AB65" s="110">
        <v>1</v>
      </c>
      <c r="AC65" s="116">
        <f>AB65*D65</f>
        <v>24.34</v>
      </c>
      <c r="AD65" s="110">
        <v>0</v>
      </c>
      <c r="AE65" s="116">
        <f>AD65*D65</f>
        <v>0</v>
      </c>
      <c r="AF65" s="110">
        <v>0</v>
      </c>
      <c r="AG65" s="116">
        <f>AF65*D65</f>
        <v>0</v>
      </c>
      <c r="AH65" s="110">
        <v>0</v>
      </c>
      <c r="AI65" s="116">
        <f>AH65*D65</f>
        <v>0</v>
      </c>
      <c r="AJ65" s="110">
        <v>0</v>
      </c>
      <c r="AK65" s="116">
        <f>AJ65*D65</f>
        <v>0</v>
      </c>
      <c r="AL65" s="110">
        <v>0</v>
      </c>
      <c r="AM65" s="116">
        <f>AL65*D65</f>
        <v>0</v>
      </c>
    </row>
    <row r="66" spans="1:39" ht="28.8" x14ac:dyDescent="0.3">
      <c r="A66" s="123">
        <v>91</v>
      </c>
      <c r="B66" s="109" t="s">
        <v>131</v>
      </c>
      <c r="C66" s="110" t="s">
        <v>66</v>
      </c>
      <c r="D66" s="121">
        <v>86.19</v>
      </c>
      <c r="E66" s="121">
        <v>86.19</v>
      </c>
      <c r="F66" s="110">
        <v>0</v>
      </c>
      <c r="G66" s="125">
        <f>F66*D66</f>
        <v>0</v>
      </c>
      <c r="H66" s="110">
        <v>0</v>
      </c>
      <c r="I66" s="125">
        <f>H66*D66</f>
        <v>0</v>
      </c>
      <c r="J66" s="110">
        <v>0</v>
      </c>
      <c r="K66" s="116">
        <f>J66*D66</f>
        <v>0</v>
      </c>
      <c r="L66" s="110">
        <v>0</v>
      </c>
      <c r="M66" s="116">
        <f>L66*D66</f>
        <v>0</v>
      </c>
      <c r="N66" s="110">
        <v>0</v>
      </c>
      <c r="O66" s="116">
        <f>N66*D66</f>
        <v>0</v>
      </c>
      <c r="P66" s="110">
        <v>0</v>
      </c>
      <c r="Q66" s="116">
        <f>P66*D66</f>
        <v>0</v>
      </c>
      <c r="R66" s="110">
        <v>0</v>
      </c>
      <c r="S66" s="116">
        <f>R66*D66</f>
        <v>0</v>
      </c>
      <c r="T66" s="110">
        <v>0</v>
      </c>
      <c r="U66" s="116">
        <f>T66*D66</f>
        <v>0</v>
      </c>
      <c r="V66" s="110">
        <v>0</v>
      </c>
      <c r="W66" s="116">
        <f>V66*D66</f>
        <v>0</v>
      </c>
      <c r="X66" s="110">
        <v>0</v>
      </c>
      <c r="Y66" s="116">
        <f>X66*D66</f>
        <v>0</v>
      </c>
      <c r="Z66" s="110">
        <v>0</v>
      </c>
      <c r="AA66" s="116">
        <f>Z66*D66</f>
        <v>0</v>
      </c>
      <c r="AB66" s="110">
        <v>1</v>
      </c>
      <c r="AC66" s="116">
        <f>AB66*D66</f>
        <v>86.19</v>
      </c>
      <c r="AD66" s="110">
        <v>0</v>
      </c>
      <c r="AE66" s="116">
        <f>AD66*D66</f>
        <v>0</v>
      </c>
      <c r="AF66" s="110">
        <v>0</v>
      </c>
      <c r="AG66" s="116">
        <f>AF66*D66</f>
        <v>0</v>
      </c>
      <c r="AH66" s="110">
        <v>0</v>
      </c>
      <c r="AI66" s="116">
        <f>AH66*D66</f>
        <v>0</v>
      </c>
      <c r="AJ66" s="110">
        <v>0</v>
      </c>
      <c r="AK66" s="116">
        <f>AJ66*D66</f>
        <v>0</v>
      </c>
      <c r="AL66" s="110">
        <v>0</v>
      </c>
      <c r="AM66" s="116">
        <f>AL66*D66</f>
        <v>0</v>
      </c>
    </row>
    <row r="67" spans="1:39" ht="43.2" x14ac:dyDescent="0.3">
      <c r="A67" s="108">
        <v>92</v>
      </c>
      <c r="B67" s="109" t="s">
        <v>132</v>
      </c>
      <c r="C67" s="110" t="s">
        <v>66</v>
      </c>
      <c r="D67" s="121">
        <v>5.44</v>
      </c>
      <c r="E67" s="121">
        <v>304.64</v>
      </c>
      <c r="F67" s="110">
        <v>15</v>
      </c>
      <c r="G67" s="125">
        <f>F67*D67</f>
        <v>81.600000000000009</v>
      </c>
      <c r="H67" s="110">
        <v>5</v>
      </c>
      <c r="I67" s="125">
        <f>H67*D67</f>
        <v>27.200000000000003</v>
      </c>
      <c r="J67" s="110">
        <v>0</v>
      </c>
      <c r="K67" s="116">
        <f>J67*D67</f>
        <v>0</v>
      </c>
      <c r="L67" s="110">
        <v>1</v>
      </c>
      <c r="M67" s="116">
        <f>L67*D67</f>
        <v>5.44</v>
      </c>
      <c r="N67" s="110">
        <v>1</v>
      </c>
      <c r="O67" s="116">
        <f>N67*D67</f>
        <v>5.44</v>
      </c>
      <c r="P67" s="110">
        <v>0</v>
      </c>
      <c r="Q67" s="116">
        <f>P67*D67</f>
        <v>0</v>
      </c>
      <c r="R67" s="110">
        <v>1</v>
      </c>
      <c r="S67" s="116">
        <f>R67*D67</f>
        <v>5.44</v>
      </c>
      <c r="T67" s="110">
        <v>1</v>
      </c>
      <c r="U67" s="116">
        <f>T67*D67</f>
        <v>5.44</v>
      </c>
      <c r="V67" s="110">
        <v>0</v>
      </c>
      <c r="W67" s="116">
        <f>V67*D67</f>
        <v>0</v>
      </c>
      <c r="X67" s="110">
        <v>0</v>
      </c>
      <c r="Y67" s="116">
        <f>X67*D67</f>
        <v>0</v>
      </c>
      <c r="Z67" s="110">
        <v>0</v>
      </c>
      <c r="AA67" s="116">
        <f>Z67*D67</f>
        <v>0</v>
      </c>
      <c r="AB67" s="110">
        <v>0</v>
      </c>
      <c r="AC67" s="116">
        <f>AB67*D67</f>
        <v>0</v>
      </c>
      <c r="AD67" s="110">
        <v>0</v>
      </c>
      <c r="AE67" s="116">
        <f>AD67*D67</f>
        <v>0</v>
      </c>
      <c r="AF67" s="110">
        <v>0</v>
      </c>
      <c r="AG67" s="116">
        <f>AF67*D67</f>
        <v>0</v>
      </c>
      <c r="AH67" s="110">
        <v>0</v>
      </c>
      <c r="AI67" s="116">
        <f>AH67*D67</f>
        <v>0</v>
      </c>
      <c r="AJ67" s="110">
        <v>0</v>
      </c>
      <c r="AK67" s="116">
        <f>AJ67*D67</f>
        <v>0</v>
      </c>
      <c r="AL67" s="110">
        <v>0</v>
      </c>
      <c r="AM67" s="116">
        <f>AL67*D67</f>
        <v>0</v>
      </c>
    </row>
    <row r="68" spans="1:39" ht="43.2" x14ac:dyDescent="0.3">
      <c r="A68" s="108">
        <v>93</v>
      </c>
      <c r="B68" s="109" t="s">
        <v>133</v>
      </c>
      <c r="C68" s="110" t="s">
        <v>66</v>
      </c>
      <c r="D68" s="121">
        <v>4.5</v>
      </c>
      <c r="E68" s="121">
        <v>364.5</v>
      </c>
      <c r="F68" s="110">
        <v>22</v>
      </c>
      <c r="G68" s="125">
        <f>F68*D68</f>
        <v>99</v>
      </c>
      <c r="H68" s="110">
        <v>5</v>
      </c>
      <c r="I68" s="125">
        <f>H68*D68</f>
        <v>22.5</v>
      </c>
      <c r="J68" s="110">
        <v>0</v>
      </c>
      <c r="K68" s="116">
        <f>J68*D68</f>
        <v>0</v>
      </c>
      <c r="L68" s="110">
        <v>1</v>
      </c>
      <c r="M68" s="116">
        <f>L68*D68</f>
        <v>4.5</v>
      </c>
      <c r="N68" s="110">
        <v>1</v>
      </c>
      <c r="O68" s="116">
        <f>N68*D68</f>
        <v>4.5</v>
      </c>
      <c r="P68" s="110">
        <v>0</v>
      </c>
      <c r="Q68" s="116">
        <f>P68*D68</f>
        <v>0</v>
      </c>
      <c r="R68" s="110">
        <v>0</v>
      </c>
      <c r="S68" s="116">
        <f>R68*D68</f>
        <v>0</v>
      </c>
      <c r="T68" s="110">
        <v>0</v>
      </c>
      <c r="U68" s="116">
        <f>T68*D68</f>
        <v>0</v>
      </c>
      <c r="V68" s="110">
        <v>0</v>
      </c>
      <c r="W68" s="116">
        <f>V68*D68</f>
        <v>0</v>
      </c>
      <c r="X68" s="110">
        <v>0</v>
      </c>
      <c r="Y68" s="116">
        <f>X68*D68</f>
        <v>0</v>
      </c>
      <c r="Z68" s="110">
        <v>0</v>
      </c>
      <c r="AA68" s="116">
        <f>Z68*D68</f>
        <v>0</v>
      </c>
      <c r="AB68" s="110">
        <v>1</v>
      </c>
      <c r="AC68" s="116">
        <f>AB68*D68</f>
        <v>4.5</v>
      </c>
      <c r="AD68" s="110">
        <v>0</v>
      </c>
      <c r="AE68" s="116">
        <f>AD68*D68</f>
        <v>0</v>
      </c>
      <c r="AF68" s="110">
        <v>0</v>
      </c>
      <c r="AG68" s="116">
        <f>AF68*D68</f>
        <v>0</v>
      </c>
      <c r="AH68" s="110">
        <v>0</v>
      </c>
      <c r="AI68" s="116">
        <f>AH68*D68</f>
        <v>0</v>
      </c>
      <c r="AJ68" s="110">
        <v>0</v>
      </c>
      <c r="AK68" s="116">
        <f>AJ68*D68</f>
        <v>0</v>
      </c>
      <c r="AL68" s="110">
        <v>0</v>
      </c>
      <c r="AM68" s="116">
        <f>AL68*D68</f>
        <v>0</v>
      </c>
    </row>
    <row r="69" spans="1:39" ht="72" x14ac:dyDescent="0.3">
      <c r="A69" s="123">
        <v>94</v>
      </c>
      <c r="B69" s="109" t="s">
        <v>134</v>
      </c>
      <c r="C69" s="110" t="s">
        <v>66</v>
      </c>
      <c r="D69" s="111">
        <v>53.39</v>
      </c>
      <c r="E69" s="111">
        <v>4271.2</v>
      </c>
      <c r="F69" s="114">
        <v>22</v>
      </c>
      <c r="G69" s="125">
        <f>F69*D69</f>
        <v>1174.58</v>
      </c>
      <c r="H69" s="114">
        <v>10</v>
      </c>
      <c r="I69" s="125">
        <f>H69*D69</f>
        <v>533.9</v>
      </c>
      <c r="J69" s="110">
        <v>0</v>
      </c>
      <c r="K69" s="116">
        <f>J69*D69</f>
        <v>0</v>
      </c>
      <c r="L69" s="110">
        <v>0</v>
      </c>
      <c r="M69" s="116">
        <f>L69*D69</f>
        <v>0</v>
      </c>
      <c r="N69" s="110">
        <v>1</v>
      </c>
      <c r="O69" s="116">
        <f>N69*D69</f>
        <v>53.39</v>
      </c>
      <c r="P69" s="110">
        <v>0</v>
      </c>
      <c r="Q69" s="116">
        <f>P69*D69</f>
        <v>0</v>
      </c>
      <c r="R69" s="110">
        <v>0</v>
      </c>
      <c r="S69" s="116">
        <f>R69*D69</f>
        <v>0</v>
      </c>
      <c r="T69" s="110">
        <v>0</v>
      </c>
      <c r="U69" s="116">
        <f>T69*D69</f>
        <v>0</v>
      </c>
      <c r="V69" s="110">
        <v>0</v>
      </c>
      <c r="W69" s="116">
        <f>V69*D69</f>
        <v>0</v>
      </c>
      <c r="X69" s="110">
        <v>0</v>
      </c>
      <c r="Y69" s="116">
        <f>X69*D69</f>
        <v>0</v>
      </c>
      <c r="Z69" s="110">
        <v>0</v>
      </c>
      <c r="AA69" s="116">
        <f>Z69*D69</f>
        <v>0</v>
      </c>
      <c r="AB69" s="110">
        <v>0</v>
      </c>
      <c r="AC69" s="116">
        <f>AB69*D69</f>
        <v>0</v>
      </c>
      <c r="AD69" s="110">
        <v>0</v>
      </c>
      <c r="AE69" s="116">
        <f>AD69*D69</f>
        <v>0</v>
      </c>
      <c r="AF69" s="110">
        <v>0</v>
      </c>
      <c r="AG69" s="116">
        <f>AF69*D69</f>
        <v>0</v>
      </c>
      <c r="AH69" s="110">
        <v>0</v>
      </c>
      <c r="AI69" s="116">
        <f>AH69*D69</f>
        <v>0</v>
      </c>
      <c r="AJ69" s="110">
        <v>0</v>
      </c>
      <c r="AK69" s="116">
        <f>AJ69*D69</f>
        <v>0</v>
      </c>
      <c r="AL69" s="110">
        <v>0</v>
      </c>
      <c r="AM69" s="116">
        <f>AL69*D69</f>
        <v>0</v>
      </c>
    </row>
    <row r="70" spans="1:39" ht="43.2" x14ac:dyDescent="0.3">
      <c r="A70" s="108">
        <v>95</v>
      </c>
      <c r="B70" s="109" t="s">
        <v>135</v>
      </c>
      <c r="C70" s="110" t="s">
        <v>66</v>
      </c>
      <c r="D70" s="121">
        <v>25.21</v>
      </c>
      <c r="E70" s="121">
        <v>3504.19</v>
      </c>
      <c r="F70" s="110">
        <v>22</v>
      </c>
      <c r="G70" s="125">
        <f>F70*D70</f>
        <v>554.62</v>
      </c>
      <c r="H70" s="110">
        <v>25</v>
      </c>
      <c r="I70" s="125">
        <f>H70*D70</f>
        <v>630.25</v>
      </c>
      <c r="J70" s="110">
        <v>0</v>
      </c>
      <c r="K70" s="116">
        <f>J70*D70</f>
        <v>0</v>
      </c>
      <c r="L70" s="110">
        <v>0</v>
      </c>
      <c r="M70" s="116">
        <f>L70*D70</f>
        <v>0</v>
      </c>
      <c r="N70" s="110">
        <v>3</v>
      </c>
      <c r="O70" s="116">
        <f>N70*D70</f>
        <v>75.63</v>
      </c>
      <c r="P70" s="110">
        <v>0</v>
      </c>
      <c r="Q70" s="116">
        <f>P70*D70</f>
        <v>0</v>
      </c>
      <c r="R70" s="110">
        <v>0</v>
      </c>
      <c r="S70" s="116">
        <f>R70*D70</f>
        <v>0</v>
      </c>
      <c r="T70" s="110">
        <v>0</v>
      </c>
      <c r="U70" s="116">
        <f>T70*D70</f>
        <v>0</v>
      </c>
      <c r="V70" s="110">
        <v>0</v>
      </c>
      <c r="W70" s="116">
        <f>V70*D70</f>
        <v>0</v>
      </c>
      <c r="X70" s="110">
        <v>0</v>
      </c>
      <c r="Y70" s="116">
        <f>X70*D70</f>
        <v>0</v>
      </c>
      <c r="Z70" s="110">
        <v>0</v>
      </c>
      <c r="AA70" s="116">
        <f>Z70*D70</f>
        <v>0</v>
      </c>
      <c r="AB70" s="110">
        <v>0</v>
      </c>
      <c r="AC70" s="116">
        <f>AB70*D70</f>
        <v>0</v>
      </c>
      <c r="AD70" s="110">
        <v>0</v>
      </c>
      <c r="AE70" s="116">
        <f>AD70*D70</f>
        <v>0</v>
      </c>
      <c r="AF70" s="110">
        <v>1</v>
      </c>
      <c r="AG70" s="116">
        <f>AF70*D70</f>
        <v>25.21</v>
      </c>
      <c r="AH70" s="110">
        <v>0</v>
      </c>
      <c r="AI70" s="116">
        <f>AH70*D70</f>
        <v>0</v>
      </c>
      <c r="AJ70" s="110">
        <v>0</v>
      </c>
      <c r="AK70" s="116">
        <f>AJ70*D70</f>
        <v>0</v>
      </c>
      <c r="AL70" s="110">
        <v>0</v>
      </c>
      <c r="AM70" s="116">
        <f>AL70*D70</f>
        <v>0</v>
      </c>
    </row>
    <row r="71" spans="1:39" ht="28.8" x14ac:dyDescent="0.3">
      <c r="A71" s="108">
        <v>96</v>
      </c>
      <c r="B71" s="109" t="s">
        <v>136</v>
      </c>
      <c r="C71" s="110" t="s">
        <v>66</v>
      </c>
      <c r="D71" s="111">
        <v>22.15</v>
      </c>
      <c r="E71" s="111">
        <v>3078.85</v>
      </c>
      <c r="F71" s="114">
        <v>25</v>
      </c>
      <c r="G71" s="125">
        <f>F71*D71</f>
        <v>553.75</v>
      </c>
      <c r="H71" s="114">
        <v>25</v>
      </c>
      <c r="I71" s="125">
        <f>H71*D71</f>
        <v>553.75</v>
      </c>
      <c r="J71" s="110">
        <v>0</v>
      </c>
      <c r="K71" s="116">
        <f>J71*D71</f>
        <v>0</v>
      </c>
      <c r="L71" s="110">
        <v>2</v>
      </c>
      <c r="M71" s="116">
        <f>L71*D71</f>
        <v>44.3</v>
      </c>
      <c r="N71" s="110">
        <v>3</v>
      </c>
      <c r="O71" s="116">
        <f>N71*D71</f>
        <v>66.449999999999989</v>
      </c>
      <c r="P71" s="110">
        <v>0</v>
      </c>
      <c r="Q71" s="116">
        <f>P71*D71</f>
        <v>0</v>
      </c>
      <c r="R71" s="110">
        <v>0</v>
      </c>
      <c r="S71" s="116">
        <f>R71*D71</f>
        <v>0</v>
      </c>
      <c r="T71" s="110">
        <v>2</v>
      </c>
      <c r="U71" s="116">
        <f>T71*D71</f>
        <v>44.3</v>
      </c>
      <c r="V71" s="110">
        <v>0</v>
      </c>
      <c r="W71" s="116">
        <f>V71*D71</f>
        <v>0</v>
      </c>
      <c r="X71" s="110">
        <v>0</v>
      </c>
      <c r="Y71" s="116">
        <f>X71*D71</f>
        <v>0</v>
      </c>
      <c r="Z71" s="110">
        <v>0</v>
      </c>
      <c r="AA71" s="116">
        <f>Z71*D71</f>
        <v>0</v>
      </c>
      <c r="AB71" s="110">
        <v>0</v>
      </c>
      <c r="AC71" s="116">
        <f>AB71*D71</f>
        <v>0</v>
      </c>
      <c r="AD71" s="110">
        <v>0</v>
      </c>
      <c r="AE71" s="116">
        <f>AD71*D71</f>
        <v>0</v>
      </c>
      <c r="AF71" s="110">
        <v>0</v>
      </c>
      <c r="AG71" s="116">
        <f>AF71*D71</f>
        <v>0</v>
      </c>
      <c r="AH71" s="110">
        <v>0</v>
      </c>
      <c r="AI71" s="116">
        <f>AH71*D71</f>
        <v>0</v>
      </c>
      <c r="AJ71" s="110">
        <v>0</v>
      </c>
      <c r="AK71" s="116">
        <f>AJ71*D71</f>
        <v>0</v>
      </c>
      <c r="AL71" s="110">
        <v>0</v>
      </c>
      <c r="AM71" s="116">
        <f>AL71*D71</f>
        <v>0</v>
      </c>
    </row>
    <row r="72" spans="1:39" ht="28.8" x14ac:dyDescent="0.3">
      <c r="A72" s="123">
        <v>97</v>
      </c>
      <c r="B72" s="109" t="s">
        <v>137</v>
      </c>
      <c r="C72" s="110" t="s">
        <v>66</v>
      </c>
      <c r="D72" s="111">
        <v>10.56</v>
      </c>
      <c r="E72" s="111">
        <v>1858.56</v>
      </c>
      <c r="F72" s="114">
        <v>40</v>
      </c>
      <c r="G72" s="125">
        <f>F72*D72</f>
        <v>422.40000000000003</v>
      </c>
      <c r="H72" s="114">
        <v>25</v>
      </c>
      <c r="I72" s="125">
        <f>H72*D72</f>
        <v>264</v>
      </c>
      <c r="J72" s="110">
        <v>0</v>
      </c>
      <c r="K72" s="116">
        <f>J72*D72</f>
        <v>0</v>
      </c>
      <c r="L72" s="110">
        <v>2</v>
      </c>
      <c r="M72" s="116">
        <f>L72*D72</f>
        <v>21.12</v>
      </c>
      <c r="N72" s="110">
        <v>3</v>
      </c>
      <c r="O72" s="116">
        <f>N72*D72</f>
        <v>31.68</v>
      </c>
      <c r="P72" s="110">
        <v>0</v>
      </c>
      <c r="Q72" s="116">
        <f>P72*D72</f>
        <v>0</v>
      </c>
      <c r="R72" s="110">
        <v>2</v>
      </c>
      <c r="S72" s="116">
        <f>R72*D72</f>
        <v>21.12</v>
      </c>
      <c r="T72" s="110">
        <v>2</v>
      </c>
      <c r="U72" s="116">
        <f>T72*D72</f>
        <v>21.12</v>
      </c>
      <c r="V72" s="110">
        <v>0</v>
      </c>
      <c r="W72" s="116">
        <f>V72*D72</f>
        <v>0</v>
      </c>
      <c r="X72" s="110">
        <v>0</v>
      </c>
      <c r="Y72" s="116">
        <f>X72*D72</f>
        <v>0</v>
      </c>
      <c r="Z72" s="110">
        <v>0</v>
      </c>
      <c r="AA72" s="116">
        <f>Z72*D72</f>
        <v>0</v>
      </c>
      <c r="AB72" s="110">
        <v>2</v>
      </c>
      <c r="AC72" s="116">
        <f>AB72*D72</f>
        <v>21.12</v>
      </c>
      <c r="AD72" s="110">
        <v>0</v>
      </c>
      <c r="AE72" s="116">
        <f>AD72*D72</f>
        <v>0</v>
      </c>
      <c r="AF72" s="110">
        <v>0</v>
      </c>
      <c r="AG72" s="116">
        <f>AF72*D72</f>
        <v>0</v>
      </c>
      <c r="AH72" s="110">
        <v>0</v>
      </c>
      <c r="AI72" s="116">
        <f>AH72*D72</f>
        <v>0</v>
      </c>
      <c r="AJ72" s="110">
        <v>0</v>
      </c>
      <c r="AK72" s="116">
        <f>AJ72*D72</f>
        <v>0</v>
      </c>
      <c r="AL72" s="110">
        <v>0</v>
      </c>
      <c r="AM72" s="116">
        <f>AL72*D72</f>
        <v>0</v>
      </c>
    </row>
    <row r="73" spans="1:39" ht="28.8" x14ac:dyDescent="0.3">
      <c r="A73" s="108">
        <v>98</v>
      </c>
      <c r="B73" s="109" t="s">
        <v>138</v>
      </c>
      <c r="C73" s="110" t="s">
        <v>66</v>
      </c>
      <c r="D73" s="121">
        <v>33.19</v>
      </c>
      <c r="E73" s="121">
        <v>5642.3</v>
      </c>
      <c r="F73" s="110">
        <v>40</v>
      </c>
      <c r="G73" s="125">
        <f>F73*D73</f>
        <v>1327.6</v>
      </c>
      <c r="H73" s="110">
        <v>25</v>
      </c>
      <c r="I73" s="125">
        <f>H73*D73</f>
        <v>829.75</v>
      </c>
      <c r="J73" s="110">
        <v>0</v>
      </c>
      <c r="K73" s="116">
        <f>J73*D73</f>
        <v>0</v>
      </c>
      <c r="L73" s="110">
        <v>2</v>
      </c>
      <c r="M73" s="116">
        <f>L73*D73</f>
        <v>66.38</v>
      </c>
      <c r="N73" s="110">
        <v>3</v>
      </c>
      <c r="O73" s="116">
        <f>N73*D73</f>
        <v>99.57</v>
      </c>
      <c r="P73" s="110">
        <v>0</v>
      </c>
      <c r="Q73" s="116">
        <f>P73*D73</f>
        <v>0</v>
      </c>
      <c r="R73" s="110">
        <v>0</v>
      </c>
      <c r="S73" s="116">
        <f>R73*D73</f>
        <v>0</v>
      </c>
      <c r="T73" s="110">
        <v>0</v>
      </c>
      <c r="U73" s="116">
        <f>T73*D73</f>
        <v>0</v>
      </c>
      <c r="V73" s="110">
        <v>0</v>
      </c>
      <c r="W73" s="116">
        <f>V73*D73</f>
        <v>0</v>
      </c>
      <c r="X73" s="110">
        <v>0</v>
      </c>
      <c r="Y73" s="116">
        <f>X73*D73</f>
        <v>0</v>
      </c>
      <c r="Z73" s="110">
        <v>0</v>
      </c>
      <c r="AA73" s="116">
        <f>Z73*D73</f>
        <v>0</v>
      </c>
      <c r="AB73" s="110">
        <v>0</v>
      </c>
      <c r="AC73" s="116">
        <f>AB73*D73</f>
        <v>0</v>
      </c>
      <c r="AD73" s="110">
        <v>0</v>
      </c>
      <c r="AE73" s="116">
        <f>AD73*D73</f>
        <v>0</v>
      </c>
      <c r="AF73" s="110">
        <v>0</v>
      </c>
      <c r="AG73" s="116">
        <f>AF73*D73</f>
        <v>0</v>
      </c>
      <c r="AH73" s="110">
        <v>0</v>
      </c>
      <c r="AI73" s="116">
        <f>AH73*D73</f>
        <v>0</v>
      </c>
      <c r="AJ73" s="110">
        <v>0</v>
      </c>
      <c r="AK73" s="116">
        <f>AJ73*D73</f>
        <v>0</v>
      </c>
      <c r="AL73" s="110">
        <v>0</v>
      </c>
      <c r="AM73" s="116">
        <f>AL73*D73</f>
        <v>0</v>
      </c>
    </row>
    <row r="74" spans="1:39" ht="57.6" x14ac:dyDescent="0.3">
      <c r="A74" s="108">
        <v>99</v>
      </c>
      <c r="B74" s="109" t="s">
        <v>139</v>
      </c>
      <c r="C74" s="110" t="s">
        <v>66</v>
      </c>
      <c r="D74" s="121">
        <v>2.63</v>
      </c>
      <c r="E74" s="121">
        <v>13860.1</v>
      </c>
      <c r="F74" s="110">
        <v>2500</v>
      </c>
      <c r="G74" s="125">
        <f>F74*D74</f>
        <v>6575</v>
      </c>
      <c r="H74" s="110">
        <v>75</v>
      </c>
      <c r="I74" s="125">
        <f>H74*D74</f>
        <v>197.25</v>
      </c>
      <c r="J74" s="110">
        <v>0</v>
      </c>
      <c r="K74" s="116">
        <f>J74*D74</f>
        <v>0</v>
      </c>
      <c r="L74" s="110">
        <v>0</v>
      </c>
      <c r="M74" s="116">
        <f>L74*D74</f>
        <v>0</v>
      </c>
      <c r="N74" s="110">
        <v>0</v>
      </c>
      <c r="O74" s="116">
        <f>N74*D74</f>
        <v>0</v>
      </c>
      <c r="P74" s="110">
        <v>0</v>
      </c>
      <c r="Q74" s="116">
        <f>P74*D74</f>
        <v>0</v>
      </c>
      <c r="R74" s="110">
        <v>0</v>
      </c>
      <c r="S74" s="116">
        <f>R74*D74</f>
        <v>0</v>
      </c>
      <c r="T74" s="110">
        <v>0</v>
      </c>
      <c r="U74" s="116">
        <f>T74*D74</f>
        <v>0</v>
      </c>
      <c r="V74" s="110">
        <v>0</v>
      </c>
      <c r="W74" s="116">
        <f>V74*D74</f>
        <v>0</v>
      </c>
      <c r="X74" s="110">
        <v>0</v>
      </c>
      <c r="Y74" s="116">
        <f>X74*D74</f>
        <v>0</v>
      </c>
      <c r="Z74" s="110">
        <v>0</v>
      </c>
      <c r="AA74" s="116">
        <f>Z74*D74</f>
        <v>0</v>
      </c>
      <c r="AB74" s="110">
        <v>0</v>
      </c>
      <c r="AC74" s="116">
        <f>AB74*D74</f>
        <v>0</v>
      </c>
      <c r="AD74" s="110">
        <v>0</v>
      </c>
      <c r="AE74" s="116">
        <f>AD74*D74</f>
        <v>0</v>
      </c>
      <c r="AF74" s="110">
        <v>0</v>
      </c>
      <c r="AG74" s="116">
        <f>AF74*D74</f>
        <v>0</v>
      </c>
      <c r="AH74" s="110">
        <v>0</v>
      </c>
      <c r="AI74" s="116">
        <f>AH74*D74</f>
        <v>0</v>
      </c>
      <c r="AJ74" s="110">
        <v>0</v>
      </c>
      <c r="AK74" s="116">
        <f>AJ74*D74</f>
        <v>0</v>
      </c>
      <c r="AL74" s="110">
        <v>0</v>
      </c>
      <c r="AM74" s="116">
        <f>AL74*D74</f>
        <v>0</v>
      </c>
    </row>
    <row r="75" spans="1:39" x14ac:dyDescent="0.3">
      <c r="A75" s="123">
        <v>100</v>
      </c>
      <c r="B75" s="109" t="s">
        <v>140</v>
      </c>
      <c r="C75" s="110" t="s">
        <v>66</v>
      </c>
      <c r="D75" s="121">
        <v>23.75</v>
      </c>
      <c r="E75" s="121">
        <v>23.75</v>
      </c>
      <c r="F75" s="110">
        <v>0</v>
      </c>
      <c r="G75" s="125">
        <f>F75*D75</f>
        <v>0</v>
      </c>
      <c r="H75" s="110">
        <v>0</v>
      </c>
      <c r="I75" s="125">
        <f>H75*D75</f>
        <v>0</v>
      </c>
      <c r="J75" s="110">
        <v>0</v>
      </c>
      <c r="K75" s="116">
        <f>J75*D75</f>
        <v>0</v>
      </c>
      <c r="L75" s="110">
        <v>0</v>
      </c>
      <c r="M75" s="116">
        <f>L75*D75</f>
        <v>0</v>
      </c>
      <c r="N75" s="110">
        <v>0</v>
      </c>
      <c r="O75" s="116">
        <f>N75*D75</f>
        <v>0</v>
      </c>
      <c r="P75" s="110">
        <v>0</v>
      </c>
      <c r="Q75" s="116">
        <f>P75*D75</f>
        <v>0</v>
      </c>
      <c r="R75" s="110">
        <v>0</v>
      </c>
      <c r="S75" s="116">
        <f>R75*D75</f>
        <v>0</v>
      </c>
      <c r="T75" s="110">
        <v>0</v>
      </c>
      <c r="U75" s="116">
        <f>T75*D75</f>
        <v>0</v>
      </c>
      <c r="V75" s="110">
        <v>0</v>
      </c>
      <c r="W75" s="116">
        <f>V75*D75</f>
        <v>0</v>
      </c>
      <c r="X75" s="110">
        <v>0</v>
      </c>
      <c r="Y75" s="116">
        <f>X75*D75</f>
        <v>0</v>
      </c>
      <c r="Z75" s="110">
        <v>0</v>
      </c>
      <c r="AA75" s="116">
        <f>Z75*D75</f>
        <v>0</v>
      </c>
      <c r="AB75" s="110">
        <v>1</v>
      </c>
      <c r="AC75" s="116">
        <f>AB75*D75</f>
        <v>23.75</v>
      </c>
      <c r="AD75" s="110">
        <v>0</v>
      </c>
      <c r="AE75" s="116">
        <f>AD75*D75</f>
        <v>0</v>
      </c>
      <c r="AF75" s="110">
        <v>0</v>
      </c>
      <c r="AG75" s="116">
        <f>AF75*D75</f>
        <v>0</v>
      </c>
      <c r="AH75" s="110">
        <v>0</v>
      </c>
      <c r="AI75" s="116">
        <f>AH75*D75</f>
        <v>0</v>
      </c>
      <c r="AJ75" s="110">
        <v>0</v>
      </c>
      <c r="AK75" s="116">
        <f>AJ75*D75</f>
        <v>0</v>
      </c>
      <c r="AL75" s="110">
        <v>0</v>
      </c>
      <c r="AM75" s="116">
        <f>AL75*D75</f>
        <v>0</v>
      </c>
    </row>
    <row r="76" spans="1:39" ht="28.8" x14ac:dyDescent="0.3">
      <c r="A76" s="108">
        <v>101</v>
      </c>
      <c r="B76" s="109" t="s">
        <v>141</v>
      </c>
      <c r="C76" s="110" t="s">
        <v>66</v>
      </c>
      <c r="D76" s="121">
        <v>23.37</v>
      </c>
      <c r="E76" s="121">
        <v>1752.75</v>
      </c>
      <c r="F76" s="110">
        <v>25</v>
      </c>
      <c r="G76" s="125">
        <f>F76*D76</f>
        <v>584.25</v>
      </c>
      <c r="H76" s="110">
        <v>5</v>
      </c>
      <c r="I76" s="125">
        <f>H76*D76</f>
        <v>116.85000000000001</v>
      </c>
      <c r="J76" s="110">
        <v>0</v>
      </c>
      <c r="K76" s="116">
        <f>J76*D76</f>
        <v>0</v>
      </c>
      <c r="L76" s="110">
        <v>0</v>
      </c>
      <c r="M76" s="116">
        <f>L76*D76</f>
        <v>0</v>
      </c>
      <c r="N76" s="110">
        <v>2</v>
      </c>
      <c r="O76" s="116">
        <f>N76*D76</f>
        <v>46.74</v>
      </c>
      <c r="P76" s="110">
        <v>0</v>
      </c>
      <c r="Q76" s="116">
        <f>P76*D76</f>
        <v>0</v>
      </c>
      <c r="R76" s="110">
        <v>0</v>
      </c>
      <c r="S76" s="116">
        <f>R76*D76</f>
        <v>0</v>
      </c>
      <c r="T76" s="110">
        <v>0</v>
      </c>
      <c r="U76" s="116">
        <f>T76*D76</f>
        <v>0</v>
      </c>
      <c r="V76" s="110">
        <v>0</v>
      </c>
      <c r="W76" s="116">
        <f>V76*D76</f>
        <v>0</v>
      </c>
      <c r="X76" s="110">
        <v>0</v>
      </c>
      <c r="Y76" s="116">
        <f>X76*D76</f>
        <v>0</v>
      </c>
      <c r="Z76" s="110">
        <v>0</v>
      </c>
      <c r="AA76" s="116">
        <f>Z76*D76</f>
        <v>0</v>
      </c>
      <c r="AB76" s="110">
        <v>1</v>
      </c>
      <c r="AC76" s="116">
        <f>AB76*D76</f>
        <v>23.37</v>
      </c>
      <c r="AD76" s="110">
        <v>0</v>
      </c>
      <c r="AE76" s="116">
        <f>AD76*D76</f>
        <v>0</v>
      </c>
      <c r="AF76" s="110">
        <v>2</v>
      </c>
      <c r="AG76" s="116">
        <f>AF76*D76</f>
        <v>46.74</v>
      </c>
      <c r="AH76" s="110">
        <v>0</v>
      </c>
      <c r="AI76" s="116">
        <f>AH76*D76</f>
        <v>0</v>
      </c>
      <c r="AJ76" s="110">
        <v>0</v>
      </c>
      <c r="AK76" s="116">
        <f>AJ76*D76</f>
        <v>0</v>
      </c>
      <c r="AL76" s="110">
        <v>0</v>
      </c>
      <c r="AM76" s="116">
        <f>AL76*D76</f>
        <v>0</v>
      </c>
    </row>
    <row r="77" spans="1:39" ht="28.8" x14ac:dyDescent="0.3">
      <c r="A77" s="108">
        <v>102</v>
      </c>
      <c r="B77" s="109" t="s">
        <v>142</v>
      </c>
      <c r="C77" s="110" t="s">
        <v>66</v>
      </c>
      <c r="D77" s="121">
        <v>10.36</v>
      </c>
      <c r="E77" s="121">
        <v>1077.44</v>
      </c>
      <c r="F77" s="110">
        <v>25</v>
      </c>
      <c r="G77" s="125">
        <f>F77*D77</f>
        <v>259</v>
      </c>
      <c r="H77" s="110">
        <v>10</v>
      </c>
      <c r="I77" s="125">
        <f>H77*D77</f>
        <v>103.6</v>
      </c>
      <c r="J77" s="110">
        <v>2</v>
      </c>
      <c r="K77" s="116">
        <f>J77*D77</f>
        <v>20.72</v>
      </c>
      <c r="L77" s="110">
        <v>3</v>
      </c>
      <c r="M77" s="116">
        <f>L77*D77</f>
        <v>31.08</v>
      </c>
      <c r="N77" s="110">
        <v>5</v>
      </c>
      <c r="O77" s="116">
        <f>N77*D77</f>
        <v>51.8</v>
      </c>
      <c r="P77" s="110">
        <v>0</v>
      </c>
      <c r="Q77" s="116">
        <f>P77*D77</f>
        <v>0</v>
      </c>
      <c r="R77" s="110">
        <v>0</v>
      </c>
      <c r="S77" s="116">
        <f>R77*D77</f>
        <v>0</v>
      </c>
      <c r="T77" s="110">
        <v>0</v>
      </c>
      <c r="U77" s="116">
        <f>T77*D77</f>
        <v>0</v>
      </c>
      <c r="V77" s="110">
        <v>0</v>
      </c>
      <c r="W77" s="116">
        <f>V77*D77</f>
        <v>0</v>
      </c>
      <c r="X77" s="110">
        <v>0</v>
      </c>
      <c r="Y77" s="116">
        <f>X77*D77</f>
        <v>0</v>
      </c>
      <c r="Z77" s="110">
        <v>0</v>
      </c>
      <c r="AA77" s="116">
        <f>Z77*D77</f>
        <v>0</v>
      </c>
      <c r="AB77" s="110">
        <v>2</v>
      </c>
      <c r="AC77" s="116">
        <f>AB77*D77</f>
        <v>20.72</v>
      </c>
      <c r="AD77" s="110">
        <v>0</v>
      </c>
      <c r="AE77" s="116">
        <f>AD77*D77</f>
        <v>0</v>
      </c>
      <c r="AF77" s="110">
        <v>2</v>
      </c>
      <c r="AG77" s="116">
        <f>AF77*D77</f>
        <v>20.72</v>
      </c>
      <c r="AH77" s="110">
        <v>0</v>
      </c>
      <c r="AI77" s="116">
        <f>AH77*D77</f>
        <v>0</v>
      </c>
      <c r="AJ77" s="110">
        <v>0</v>
      </c>
      <c r="AK77" s="116">
        <f>AJ77*D77</f>
        <v>0</v>
      </c>
      <c r="AL77" s="110">
        <v>0</v>
      </c>
      <c r="AM77" s="116">
        <f>AL77*D77</f>
        <v>0</v>
      </c>
    </row>
    <row r="78" spans="1:39" ht="28.8" x14ac:dyDescent="0.3">
      <c r="A78" s="123">
        <v>103</v>
      </c>
      <c r="B78" s="109" t="s">
        <v>143</v>
      </c>
      <c r="C78" s="110" t="s">
        <v>66</v>
      </c>
      <c r="D78" s="121">
        <v>16.899999999999999</v>
      </c>
      <c r="E78" s="121">
        <v>6692.4</v>
      </c>
      <c r="F78" s="110">
        <v>50</v>
      </c>
      <c r="G78" s="125">
        <f>F78*D78</f>
        <v>844.99999999999989</v>
      </c>
      <c r="H78" s="110">
        <v>25</v>
      </c>
      <c r="I78" s="125">
        <f>H78*D78</f>
        <v>422.49999999999994</v>
      </c>
      <c r="J78" s="110">
        <v>6</v>
      </c>
      <c r="K78" s="116">
        <f>J78*D78</f>
        <v>101.39999999999999</v>
      </c>
      <c r="L78" s="110">
        <v>6</v>
      </c>
      <c r="M78" s="116">
        <f>L78*D78</f>
        <v>101.39999999999999</v>
      </c>
      <c r="N78" s="110">
        <v>6</v>
      </c>
      <c r="O78" s="116">
        <f>N78*D78</f>
        <v>101.39999999999999</v>
      </c>
      <c r="P78" s="110">
        <v>6</v>
      </c>
      <c r="Q78" s="116">
        <f>P78*D78</f>
        <v>101.39999999999999</v>
      </c>
      <c r="R78" s="110">
        <v>6</v>
      </c>
      <c r="S78" s="116">
        <f>R78*D78</f>
        <v>101.39999999999999</v>
      </c>
      <c r="T78" s="110">
        <v>6</v>
      </c>
      <c r="U78" s="116">
        <f>T78*D78</f>
        <v>101.39999999999999</v>
      </c>
      <c r="V78" s="110">
        <v>0</v>
      </c>
      <c r="W78" s="116">
        <f>V78*D78</f>
        <v>0</v>
      </c>
      <c r="X78" s="110">
        <v>0</v>
      </c>
      <c r="Y78" s="116">
        <f>X78*D78</f>
        <v>0</v>
      </c>
      <c r="Z78" s="110">
        <v>0</v>
      </c>
      <c r="AA78" s="116">
        <f>Z78*D78</f>
        <v>0</v>
      </c>
      <c r="AB78" s="110">
        <v>6</v>
      </c>
      <c r="AC78" s="116">
        <f>AB78*D78</f>
        <v>101.39999999999999</v>
      </c>
      <c r="AD78" s="110">
        <v>0</v>
      </c>
      <c r="AE78" s="116">
        <f>AD78*D78</f>
        <v>0</v>
      </c>
      <c r="AF78" s="110">
        <v>12</v>
      </c>
      <c r="AG78" s="116">
        <f>AF78*D78</f>
        <v>202.79999999999998</v>
      </c>
      <c r="AH78" s="110">
        <v>0</v>
      </c>
      <c r="AI78" s="116">
        <f>AH78*D78</f>
        <v>0</v>
      </c>
      <c r="AJ78" s="110">
        <v>0</v>
      </c>
      <c r="AK78" s="116">
        <f>AJ78*D78</f>
        <v>0</v>
      </c>
      <c r="AL78" s="110">
        <v>0</v>
      </c>
      <c r="AM78" s="116">
        <f>AL78*D78</f>
        <v>0</v>
      </c>
    </row>
    <row r="80" spans="1:39" x14ac:dyDescent="0.3">
      <c r="E80" s="14">
        <f>G80+I80+K80+M80+O80+Q80+S80+U80+W80+Y80+AA80+AC80+AE80+AG80+AI80+AM80</f>
        <v>150149.94999999998</v>
      </c>
      <c r="G80" s="15">
        <f>SUM(G3:G79)</f>
        <v>116262.06000000001</v>
      </c>
      <c r="I80" s="14">
        <f>SUM(I3:I79)</f>
        <v>18858.289999999997</v>
      </c>
      <c r="K80" s="15">
        <f>SUM(K3:K79)</f>
        <v>761.43000000000006</v>
      </c>
      <c r="M80" s="15">
        <f>SUM(M3:M79)</f>
        <v>1736.25</v>
      </c>
      <c r="O80" s="15">
        <f>SUM(O3:O79)</f>
        <v>4561.7999999999993</v>
      </c>
      <c r="Q80" s="15">
        <f>SUM(Q3:Q79)</f>
        <v>156.47</v>
      </c>
      <c r="S80" s="15">
        <f>SUM(S3:S79)</f>
        <v>661.13</v>
      </c>
      <c r="U80" s="15">
        <f>SUM(U3:U79)</f>
        <v>1738.02</v>
      </c>
      <c r="W80" s="14">
        <f>SUM(W3:W79)</f>
        <v>80.84</v>
      </c>
      <c r="Y80" s="14">
        <f>SUM(Y3:Y79)</f>
        <v>0</v>
      </c>
      <c r="AA80" s="14">
        <f>SUM(AA3:AA79)</f>
        <v>172.62</v>
      </c>
      <c r="AC80" s="15">
        <f>SUM(AC3:AC79)</f>
        <v>1433.7599999999998</v>
      </c>
      <c r="AE80" s="14">
        <f>SUM(AE3:AE79)</f>
        <v>10.94</v>
      </c>
      <c r="AG80" s="15">
        <f>SUM(AG3:AG79)</f>
        <v>3392.98</v>
      </c>
      <c r="AI80" s="14">
        <f>SUM(AI3:AI79)</f>
        <v>161.68</v>
      </c>
      <c r="AK80" s="14">
        <f>SUM(AK3:AK79)</f>
        <v>0</v>
      </c>
      <c r="AM80" s="14">
        <f>SUM(AM3:AM79)</f>
        <v>161.68</v>
      </c>
    </row>
  </sheetData>
  <autoFilter ref="A2:AM78" xr:uid="{00000000-0009-0000-0000-000000000000}">
    <sortState xmlns:xlrd2="http://schemas.microsoft.com/office/spreadsheetml/2017/richdata2" ref="A3:AM78">
      <sortCondition ref="B2"/>
    </sortState>
  </autoFilter>
  <mergeCells count="1">
    <mergeCell ref="A1:E1"/>
  </mergeCells>
  <pageMargins left="0.511811024" right="0.511811024" top="0.78740157499999996" bottom="0.78740157499999996" header="0.31496062000000002" footer="0.31496062000000002"/>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FB31A-BDAF-4A5E-B79D-C7412CB78F8F}">
  <dimension ref="A1:AM80"/>
  <sheetViews>
    <sheetView zoomScale="90" zoomScaleNormal="90" workbookViewId="0">
      <pane xSplit="5" ySplit="2" topLeftCell="F3" activePane="bottomRight" state="frozen"/>
      <selection pane="topRight" activeCell="G1" sqref="G1"/>
      <selection pane="bottomLeft" activeCell="A3" sqref="A3"/>
      <selection pane="bottomRight" activeCell="B2" sqref="B2"/>
    </sheetView>
  </sheetViews>
  <sheetFormatPr defaultColWidth="9.109375" defaultRowHeight="14.4" x14ac:dyDescent="0.3"/>
  <cols>
    <col min="1" max="1" width="6.6640625" style="3" customWidth="1"/>
    <col min="2" max="2" width="67.6640625" style="3" customWidth="1"/>
    <col min="3" max="3" width="9.33203125" style="4" bestFit="1" customWidth="1"/>
    <col min="4" max="4" width="12.44140625" style="14" customWidth="1"/>
    <col min="5" max="5" width="17.109375" style="14" customWidth="1"/>
    <col min="6" max="6" width="15.88671875" style="4" customWidth="1"/>
    <col min="7" max="7" width="17.88671875" style="15" customWidth="1"/>
    <col min="8" max="8" width="15" style="3" customWidth="1"/>
    <col min="9" max="9" width="15" style="14" customWidth="1"/>
    <col min="10" max="10" width="12.109375" style="4" customWidth="1"/>
    <col min="11" max="11" width="13.6640625" style="4" customWidth="1"/>
    <col min="12" max="13" width="13.5546875" style="4" customWidth="1"/>
    <col min="14" max="15" width="15.5546875" style="4" customWidth="1"/>
    <col min="16" max="17" width="16" style="4" customWidth="1"/>
    <col min="18" max="19" width="16.109375" style="4" customWidth="1"/>
    <col min="20" max="21" width="20.33203125" style="4" customWidth="1"/>
    <col min="22" max="23" width="15.5546875" style="3" customWidth="1"/>
    <col min="24" max="25" width="12.88671875" style="3" customWidth="1"/>
    <col min="26" max="27" width="15.5546875" style="3" customWidth="1"/>
    <col min="28" max="29" width="13.5546875" style="4" customWidth="1"/>
    <col min="30" max="31" width="13" style="3" customWidth="1"/>
    <col min="32" max="33" width="14.109375" style="4" customWidth="1"/>
    <col min="34" max="35" width="13.44140625" style="3" customWidth="1"/>
    <col min="36" max="37" width="18.109375" style="3" customWidth="1"/>
    <col min="38" max="38" width="17.33203125" style="3" customWidth="1"/>
    <col min="39" max="39" width="14.44140625" style="3" customWidth="1"/>
    <col min="40" max="40" width="12.44140625" style="3" bestFit="1" customWidth="1"/>
    <col min="41" max="16384" width="9.109375" style="3"/>
  </cols>
  <sheetData>
    <row r="1" spans="1:39" x14ac:dyDescent="0.3">
      <c r="A1" s="153"/>
      <c r="B1" s="153"/>
      <c r="C1" s="153"/>
      <c r="D1" s="153"/>
      <c r="E1" s="153"/>
    </row>
    <row r="2" spans="1:39" s="5" customFormat="1" ht="28.8" x14ac:dyDescent="0.3">
      <c r="A2" s="97" t="s">
        <v>2015</v>
      </c>
      <c r="B2" s="107" t="s">
        <v>0</v>
      </c>
      <c r="C2" s="107" t="s">
        <v>1</v>
      </c>
      <c r="D2" s="122" t="s">
        <v>4</v>
      </c>
      <c r="E2" s="122" t="s">
        <v>5</v>
      </c>
      <c r="F2" s="107" t="s">
        <v>6</v>
      </c>
      <c r="G2" s="107" t="s">
        <v>48</v>
      </c>
      <c r="H2" s="97" t="s">
        <v>7</v>
      </c>
      <c r="I2" s="107" t="s">
        <v>49</v>
      </c>
      <c r="J2" s="107" t="s">
        <v>8</v>
      </c>
      <c r="K2" s="107" t="s">
        <v>50</v>
      </c>
      <c r="L2" s="107" t="s">
        <v>9</v>
      </c>
      <c r="M2" s="107" t="s">
        <v>51</v>
      </c>
      <c r="N2" s="107" t="s">
        <v>10</v>
      </c>
      <c r="O2" s="107" t="s">
        <v>52</v>
      </c>
      <c r="P2" s="107" t="s">
        <v>11</v>
      </c>
      <c r="Q2" s="107" t="s">
        <v>53</v>
      </c>
      <c r="R2" s="107" t="s">
        <v>12</v>
      </c>
      <c r="S2" s="107" t="s">
        <v>54</v>
      </c>
      <c r="T2" s="107" t="s">
        <v>13</v>
      </c>
      <c r="U2" s="107" t="s">
        <v>55</v>
      </c>
      <c r="V2" s="107" t="s">
        <v>14</v>
      </c>
      <c r="W2" s="107" t="s">
        <v>56</v>
      </c>
      <c r="X2" s="107" t="s">
        <v>15</v>
      </c>
      <c r="Y2" s="107" t="s">
        <v>57</v>
      </c>
      <c r="Z2" s="107" t="s">
        <v>16</v>
      </c>
      <c r="AA2" s="107" t="s">
        <v>58</v>
      </c>
      <c r="AB2" s="107" t="s">
        <v>17</v>
      </c>
      <c r="AC2" s="107" t="s">
        <v>59</v>
      </c>
      <c r="AD2" s="107" t="s">
        <v>18</v>
      </c>
      <c r="AE2" s="107" t="s">
        <v>60</v>
      </c>
      <c r="AF2" s="107" t="s">
        <v>19</v>
      </c>
      <c r="AG2" s="107" t="s">
        <v>61</v>
      </c>
      <c r="AH2" s="107" t="s">
        <v>20</v>
      </c>
      <c r="AI2" s="107" t="s">
        <v>62</v>
      </c>
      <c r="AJ2" s="107" t="s">
        <v>21</v>
      </c>
      <c r="AK2" s="107" t="s">
        <v>63</v>
      </c>
      <c r="AL2" s="107" t="s">
        <v>22</v>
      </c>
      <c r="AM2" s="107" t="s">
        <v>64</v>
      </c>
    </row>
    <row r="3" spans="1:39" ht="72" x14ac:dyDescent="0.3">
      <c r="A3" s="130">
        <v>104</v>
      </c>
      <c r="B3" s="86" t="s">
        <v>157</v>
      </c>
      <c r="C3" s="90" t="s">
        <v>66</v>
      </c>
      <c r="D3" s="131">
        <v>650</v>
      </c>
      <c r="E3" s="131">
        <v>154700</v>
      </c>
      <c r="F3" s="124">
        <v>72</v>
      </c>
      <c r="G3" s="125">
        <f>F3*D3</f>
        <v>46800</v>
      </c>
      <c r="H3" s="124">
        <v>10</v>
      </c>
      <c r="I3" s="125">
        <f>H3*D3</f>
        <v>6500</v>
      </c>
      <c r="J3" s="110">
        <v>0</v>
      </c>
      <c r="K3" s="116">
        <f>J3*D3</f>
        <v>0</v>
      </c>
      <c r="L3" s="110">
        <v>2</v>
      </c>
      <c r="M3" s="116">
        <f>L3*D3</f>
        <v>1300</v>
      </c>
      <c r="N3" s="110">
        <v>1</v>
      </c>
      <c r="O3" s="116">
        <f>N3*D3</f>
        <v>650</v>
      </c>
      <c r="P3" s="110">
        <v>0</v>
      </c>
      <c r="Q3" s="116">
        <f>P3*D3</f>
        <v>0</v>
      </c>
      <c r="R3" s="110">
        <v>0</v>
      </c>
      <c r="S3" s="116">
        <f>R3*D3</f>
        <v>0</v>
      </c>
      <c r="T3" s="110">
        <v>1</v>
      </c>
      <c r="U3" s="116">
        <f>T3*D3</f>
        <v>650</v>
      </c>
      <c r="V3" s="110">
        <v>0</v>
      </c>
      <c r="W3" s="116">
        <f>V3*D3</f>
        <v>0</v>
      </c>
      <c r="X3" s="110">
        <v>0</v>
      </c>
      <c r="Y3" s="116">
        <f>X3*D3</f>
        <v>0</v>
      </c>
      <c r="Z3" s="110">
        <v>1</v>
      </c>
      <c r="AA3" s="116">
        <f>Z3*D3</f>
        <v>650</v>
      </c>
      <c r="AB3" s="110">
        <v>0</v>
      </c>
      <c r="AC3" s="116">
        <f>AB3*D3</f>
        <v>0</v>
      </c>
      <c r="AD3" s="110">
        <v>1</v>
      </c>
      <c r="AE3" s="116">
        <f>AD3*D3</f>
        <v>650</v>
      </c>
      <c r="AF3" s="110">
        <v>4</v>
      </c>
      <c r="AG3" s="116">
        <f>AF3*D3</f>
        <v>2600</v>
      </c>
      <c r="AH3" s="110">
        <v>6</v>
      </c>
      <c r="AI3" s="116">
        <f>AH3*D3</f>
        <v>3900</v>
      </c>
      <c r="AJ3" s="110">
        <v>0</v>
      </c>
      <c r="AK3" s="116">
        <f>AJ3*D3</f>
        <v>0</v>
      </c>
      <c r="AL3" s="110">
        <v>0</v>
      </c>
      <c r="AM3" s="116">
        <f>AL3*D3</f>
        <v>0</v>
      </c>
    </row>
    <row r="4" spans="1:39" ht="28.8" x14ac:dyDescent="0.3">
      <c r="A4" s="130">
        <v>105</v>
      </c>
      <c r="B4" s="86" t="s">
        <v>158</v>
      </c>
      <c r="C4" s="90" t="s">
        <v>66</v>
      </c>
      <c r="D4" s="131">
        <v>288</v>
      </c>
      <c r="E4" s="131">
        <v>8640</v>
      </c>
      <c r="F4" s="124">
        <v>0</v>
      </c>
      <c r="G4" s="125">
        <f>F4*D4</f>
        <v>0</v>
      </c>
      <c r="H4" s="124">
        <v>10</v>
      </c>
      <c r="I4" s="125">
        <f>H4*D4</f>
        <v>2880</v>
      </c>
      <c r="J4" s="110">
        <v>0</v>
      </c>
      <c r="K4" s="116">
        <f>J4*D4</f>
        <v>0</v>
      </c>
      <c r="L4" s="110">
        <v>0</v>
      </c>
      <c r="M4" s="116">
        <f>L4*D4</f>
        <v>0</v>
      </c>
      <c r="N4" s="110">
        <v>0</v>
      </c>
      <c r="O4" s="116">
        <f>N4*D4</f>
        <v>0</v>
      </c>
      <c r="P4" s="110">
        <v>0</v>
      </c>
      <c r="Q4" s="116">
        <f>P4*D4</f>
        <v>0</v>
      </c>
      <c r="R4" s="110">
        <v>0</v>
      </c>
      <c r="S4" s="116">
        <f>R4*D4</f>
        <v>0</v>
      </c>
      <c r="T4" s="110">
        <v>0</v>
      </c>
      <c r="U4" s="116">
        <f>T4*D4</f>
        <v>0</v>
      </c>
      <c r="V4" s="110">
        <v>0</v>
      </c>
      <c r="W4" s="116">
        <f>V4*D4</f>
        <v>0</v>
      </c>
      <c r="X4" s="110">
        <v>0</v>
      </c>
      <c r="Y4" s="116">
        <f>X4*D4</f>
        <v>0</v>
      </c>
      <c r="Z4" s="110">
        <v>0</v>
      </c>
      <c r="AA4" s="116">
        <f>Z4*D4</f>
        <v>0</v>
      </c>
      <c r="AB4" s="110">
        <v>0</v>
      </c>
      <c r="AC4" s="116">
        <f>AB4*D4</f>
        <v>0</v>
      </c>
      <c r="AD4" s="110">
        <v>0</v>
      </c>
      <c r="AE4" s="116">
        <f>AD4*D4</f>
        <v>0</v>
      </c>
      <c r="AF4" s="110">
        <v>0</v>
      </c>
      <c r="AG4" s="116">
        <f>AF4*D4</f>
        <v>0</v>
      </c>
      <c r="AH4" s="110">
        <v>0</v>
      </c>
      <c r="AI4" s="116">
        <f>AH4*D4</f>
        <v>0</v>
      </c>
      <c r="AJ4" s="110">
        <v>0</v>
      </c>
      <c r="AK4" s="116">
        <f>AJ4*D4</f>
        <v>0</v>
      </c>
      <c r="AL4" s="110">
        <v>0</v>
      </c>
      <c r="AM4" s="116">
        <f>AL4*D4</f>
        <v>0</v>
      </c>
    </row>
    <row r="5" spans="1:39" ht="28.8" x14ac:dyDescent="0.3">
      <c r="A5" s="130">
        <v>106</v>
      </c>
      <c r="B5" s="86" t="s">
        <v>159</v>
      </c>
      <c r="C5" s="90" t="s">
        <v>66</v>
      </c>
      <c r="D5" s="131">
        <v>318</v>
      </c>
      <c r="E5" s="131">
        <v>1590</v>
      </c>
      <c r="F5" s="124">
        <v>0</v>
      </c>
      <c r="G5" s="125">
        <f>F5*D5</f>
        <v>0</v>
      </c>
      <c r="H5" s="124">
        <v>0</v>
      </c>
      <c r="I5" s="125">
        <f>H5*D5</f>
        <v>0</v>
      </c>
      <c r="J5" s="110">
        <v>0</v>
      </c>
      <c r="K5" s="116">
        <f>J5*D5</f>
        <v>0</v>
      </c>
      <c r="L5" s="110">
        <v>0</v>
      </c>
      <c r="M5" s="116">
        <f>L5*D5</f>
        <v>0</v>
      </c>
      <c r="N5" s="110">
        <v>0</v>
      </c>
      <c r="O5" s="116">
        <f>N5*D5</f>
        <v>0</v>
      </c>
      <c r="P5" s="110">
        <v>0</v>
      </c>
      <c r="Q5" s="116">
        <f>P5*D5</f>
        <v>0</v>
      </c>
      <c r="R5" s="110">
        <v>3</v>
      </c>
      <c r="S5" s="116">
        <f>R5*D5</f>
        <v>954</v>
      </c>
      <c r="T5" s="110">
        <v>0</v>
      </c>
      <c r="U5" s="116">
        <f>T5*D5</f>
        <v>0</v>
      </c>
      <c r="V5" s="110">
        <v>0</v>
      </c>
      <c r="W5" s="116">
        <f>V5*D5</f>
        <v>0</v>
      </c>
      <c r="X5" s="110">
        <v>1</v>
      </c>
      <c r="Y5" s="116">
        <f>X5*D5</f>
        <v>318</v>
      </c>
      <c r="Z5" s="110">
        <v>0</v>
      </c>
      <c r="AA5" s="116">
        <f>Z5*D5</f>
        <v>0</v>
      </c>
      <c r="AB5" s="110">
        <v>0</v>
      </c>
      <c r="AC5" s="116">
        <f>AB5*D5</f>
        <v>0</v>
      </c>
      <c r="AD5" s="110">
        <v>0</v>
      </c>
      <c r="AE5" s="116">
        <f>AD5*D5</f>
        <v>0</v>
      </c>
      <c r="AF5" s="110">
        <v>0</v>
      </c>
      <c r="AG5" s="116">
        <f>AF5*D5</f>
        <v>0</v>
      </c>
      <c r="AH5" s="110">
        <v>0</v>
      </c>
      <c r="AI5" s="116">
        <f>AH5*D5</f>
        <v>0</v>
      </c>
      <c r="AJ5" s="110">
        <v>0</v>
      </c>
      <c r="AK5" s="116">
        <f>AJ5*D5</f>
        <v>0</v>
      </c>
      <c r="AL5" s="110">
        <v>0</v>
      </c>
      <c r="AM5" s="116">
        <f>AL5*D5</f>
        <v>0</v>
      </c>
    </row>
    <row r="6" spans="1:39" x14ac:dyDescent="0.3">
      <c r="A6" s="130">
        <v>107</v>
      </c>
      <c r="B6" s="86" t="s">
        <v>160</v>
      </c>
      <c r="C6" s="90" t="s">
        <v>66</v>
      </c>
      <c r="D6" s="131">
        <v>1300</v>
      </c>
      <c r="E6" s="131">
        <v>31200</v>
      </c>
      <c r="F6" s="124">
        <v>12</v>
      </c>
      <c r="G6" s="125">
        <f>F6*D6</f>
        <v>15600</v>
      </c>
      <c r="H6" s="124">
        <v>0</v>
      </c>
      <c r="I6" s="125">
        <f>H6*D6</f>
        <v>0</v>
      </c>
      <c r="J6" s="110">
        <v>0</v>
      </c>
      <c r="K6" s="116">
        <f>J6*D6</f>
        <v>0</v>
      </c>
      <c r="L6" s="110">
        <v>0</v>
      </c>
      <c r="M6" s="116">
        <f>L6*D6</f>
        <v>0</v>
      </c>
      <c r="N6" s="110">
        <v>0</v>
      </c>
      <c r="O6" s="116">
        <f>N6*D6</f>
        <v>0</v>
      </c>
      <c r="P6" s="110">
        <v>0</v>
      </c>
      <c r="Q6" s="116">
        <f>P6*D6</f>
        <v>0</v>
      </c>
      <c r="R6" s="110">
        <v>0</v>
      </c>
      <c r="S6" s="116">
        <f>R6*D6</f>
        <v>0</v>
      </c>
      <c r="T6" s="110">
        <v>0</v>
      </c>
      <c r="U6" s="116">
        <f>T6*D6</f>
        <v>0</v>
      </c>
      <c r="V6" s="110">
        <v>0</v>
      </c>
      <c r="W6" s="116">
        <f>V6*D6</f>
        <v>0</v>
      </c>
      <c r="X6" s="110">
        <v>0</v>
      </c>
      <c r="Y6" s="116">
        <f>X6*D6</f>
        <v>0</v>
      </c>
      <c r="Z6" s="110">
        <v>0</v>
      </c>
      <c r="AA6" s="116">
        <f>Z6*D6</f>
        <v>0</v>
      </c>
      <c r="AB6" s="110">
        <v>0</v>
      </c>
      <c r="AC6" s="116">
        <f>AB6*D6</f>
        <v>0</v>
      </c>
      <c r="AD6" s="110">
        <v>0</v>
      </c>
      <c r="AE6" s="116">
        <f>AD6*D6</f>
        <v>0</v>
      </c>
      <c r="AF6" s="110">
        <v>0</v>
      </c>
      <c r="AG6" s="116">
        <f>AF6*D6</f>
        <v>0</v>
      </c>
      <c r="AH6" s="110">
        <v>0</v>
      </c>
      <c r="AI6" s="116">
        <f>AH6*D6</f>
        <v>0</v>
      </c>
      <c r="AJ6" s="110">
        <v>0</v>
      </c>
      <c r="AK6" s="116">
        <f>AJ6*D6</f>
        <v>0</v>
      </c>
      <c r="AL6" s="110">
        <v>0</v>
      </c>
      <c r="AM6" s="116">
        <f>AL6*D6</f>
        <v>0</v>
      </c>
    </row>
    <row r="7" spans="1:39" ht="43.2" x14ac:dyDescent="0.3">
      <c r="A7" s="130">
        <v>108</v>
      </c>
      <c r="B7" s="86" t="s">
        <v>161</v>
      </c>
      <c r="C7" s="90" t="s">
        <v>66</v>
      </c>
      <c r="D7" s="131">
        <v>615</v>
      </c>
      <c r="E7" s="131">
        <v>79950</v>
      </c>
      <c r="F7" s="124">
        <v>25</v>
      </c>
      <c r="G7" s="125">
        <f>F7*D7</f>
        <v>15375</v>
      </c>
      <c r="H7" s="124">
        <v>10</v>
      </c>
      <c r="I7" s="125">
        <f>H7*D7</f>
        <v>6150</v>
      </c>
      <c r="J7" s="110">
        <v>0</v>
      </c>
      <c r="K7" s="116">
        <f>J7*D7</f>
        <v>0</v>
      </c>
      <c r="L7" s="110">
        <v>2</v>
      </c>
      <c r="M7" s="116">
        <f>L7*D7</f>
        <v>1230</v>
      </c>
      <c r="N7" s="110">
        <v>0</v>
      </c>
      <c r="O7" s="116">
        <f>N7*D7</f>
        <v>0</v>
      </c>
      <c r="P7" s="110">
        <v>0</v>
      </c>
      <c r="Q7" s="116">
        <f>P7*D7</f>
        <v>0</v>
      </c>
      <c r="R7" s="110">
        <v>0</v>
      </c>
      <c r="S7" s="116">
        <f>R7*D7</f>
        <v>0</v>
      </c>
      <c r="T7" s="110">
        <v>0</v>
      </c>
      <c r="U7" s="116">
        <f>T7*D7</f>
        <v>0</v>
      </c>
      <c r="V7" s="110">
        <v>0</v>
      </c>
      <c r="W7" s="116">
        <f>V7*D7</f>
        <v>0</v>
      </c>
      <c r="X7" s="110">
        <v>1</v>
      </c>
      <c r="Y7" s="116">
        <f>X7*D7</f>
        <v>615</v>
      </c>
      <c r="Z7" s="110">
        <v>0</v>
      </c>
      <c r="AA7" s="116">
        <f>Z7*D7</f>
        <v>0</v>
      </c>
      <c r="AB7" s="110">
        <v>0</v>
      </c>
      <c r="AC7" s="116">
        <f>AB7*D7</f>
        <v>0</v>
      </c>
      <c r="AD7" s="110">
        <v>0</v>
      </c>
      <c r="AE7" s="116">
        <f>AD7*D7</f>
        <v>0</v>
      </c>
      <c r="AF7" s="110">
        <v>0</v>
      </c>
      <c r="AG7" s="116">
        <f>AF7*D7</f>
        <v>0</v>
      </c>
      <c r="AH7" s="110">
        <v>0</v>
      </c>
      <c r="AI7" s="116">
        <f>AH7*D7</f>
        <v>0</v>
      </c>
      <c r="AJ7" s="110">
        <v>0</v>
      </c>
      <c r="AK7" s="116">
        <f>AJ7*D7</f>
        <v>0</v>
      </c>
      <c r="AL7" s="110">
        <v>0</v>
      </c>
      <c r="AM7" s="116">
        <f>AL7*D7</f>
        <v>0</v>
      </c>
    </row>
    <row r="8" spans="1:39" x14ac:dyDescent="0.3">
      <c r="A8" s="130">
        <v>109</v>
      </c>
      <c r="B8" s="86" t="s">
        <v>162</v>
      </c>
      <c r="C8" s="90" t="s">
        <v>66</v>
      </c>
      <c r="D8" s="131">
        <v>239</v>
      </c>
      <c r="E8" s="131">
        <v>717</v>
      </c>
      <c r="F8" s="124">
        <v>0</v>
      </c>
      <c r="G8" s="125">
        <f>F8*D8</f>
        <v>0</v>
      </c>
      <c r="H8" s="124">
        <v>0</v>
      </c>
      <c r="I8" s="125">
        <f>H8*D8</f>
        <v>0</v>
      </c>
      <c r="J8" s="110">
        <v>0</v>
      </c>
      <c r="K8" s="116">
        <f>J8*D8</f>
        <v>0</v>
      </c>
      <c r="L8" s="110">
        <v>0</v>
      </c>
      <c r="M8" s="116">
        <f>L8*D8</f>
        <v>0</v>
      </c>
      <c r="N8" s="110">
        <v>0</v>
      </c>
      <c r="O8" s="116">
        <f>N8*D8</f>
        <v>0</v>
      </c>
      <c r="P8" s="110">
        <v>0</v>
      </c>
      <c r="Q8" s="116">
        <f>P8*D8</f>
        <v>0</v>
      </c>
      <c r="R8" s="110">
        <v>3</v>
      </c>
      <c r="S8" s="116">
        <f>R8*D8</f>
        <v>717</v>
      </c>
      <c r="T8" s="110">
        <v>0</v>
      </c>
      <c r="U8" s="116">
        <f>T8*D8</f>
        <v>0</v>
      </c>
      <c r="V8" s="110">
        <v>0</v>
      </c>
      <c r="W8" s="116">
        <f>V8*D8</f>
        <v>0</v>
      </c>
      <c r="X8" s="110">
        <v>0</v>
      </c>
      <c r="Y8" s="116">
        <f>X8*D8</f>
        <v>0</v>
      </c>
      <c r="Z8" s="110">
        <v>0</v>
      </c>
      <c r="AA8" s="116">
        <f>Z8*D8</f>
        <v>0</v>
      </c>
      <c r="AB8" s="110">
        <v>0</v>
      </c>
      <c r="AC8" s="116">
        <f>AB8*D8</f>
        <v>0</v>
      </c>
      <c r="AD8" s="110">
        <v>0</v>
      </c>
      <c r="AE8" s="116">
        <f>AD8*D8</f>
        <v>0</v>
      </c>
      <c r="AF8" s="110">
        <v>0</v>
      </c>
      <c r="AG8" s="116">
        <f>AF8*D8</f>
        <v>0</v>
      </c>
      <c r="AH8" s="110">
        <v>0</v>
      </c>
      <c r="AI8" s="116">
        <f>AH8*D8</f>
        <v>0</v>
      </c>
      <c r="AJ8" s="110">
        <v>0</v>
      </c>
      <c r="AK8" s="116">
        <f>AJ8*D8</f>
        <v>0</v>
      </c>
      <c r="AL8" s="110">
        <v>0</v>
      </c>
      <c r="AM8" s="116">
        <f>AL8*D8</f>
        <v>0</v>
      </c>
    </row>
    <row r="9" spans="1:39" x14ac:dyDescent="0.3">
      <c r="A9" s="130">
        <v>110</v>
      </c>
      <c r="B9" s="86" t="s">
        <v>163</v>
      </c>
      <c r="C9" s="90" t="s">
        <v>66</v>
      </c>
      <c r="D9" s="131">
        <v>504</v>
      </c>
      <c r="E9" s="131">
        <v>5040</v>
      </c>
      <c r="F9" s="124">
        <v>0</v>
      </c>
      <c r="G9" s="125">
        <f>F9*D9</f>
        <v>0</v>
      </c>
      <c r="H9" s="124">
        <v>10</v>
      </c>
      <c r="I9" s="125">
        <f>H9*D9</f>
        <v>5040</v>
      </c>
      <c r="J9" s="110">
        <v>0</v>
      </c>
      <c r="K9" s="116">
        <f>J9*D9</f>
        <v>0</v>
      </c>
      <c r="L9" s="110">
        <v>0</v>
      </c>
      <c r="M9" s="116">
        <f>L9*D9</f>
        <v>0</v>
      </c>
      <c r="N9" s="110">
        <v>0</v>
      </c>
      <c r="O9" s="116">
        <f>N9*D9</f>
        <v>0</v>
      </c>
      <c r="P9" s="110">
        <v>0</v>
      </c>
      <c r="Q9" s="116">
        <f>P9*D9</f>
        <v>0</v>
      </c>
      <c r="R9" s="110">
        <v>0</v>
      </c>
      <c r="S9" s="116">
        <f>R9*D9</f>
        <v>0</v>
      </c>
      <c r="T9" s="110">
        <v>0</v>
      </c>
      <c r="U9" s="116">
        <f>T9*D9</f>
        <v>0</v>
      </c>
      <c r="V9" s="110">
        <v>0</v>
      </c>
      <c r="W9" s="116">
        <f>V9*D9</f>
        <v>0</v>
      </c>
      <c r="X9" s="110">
        <v>0</v>
      </c>
      <c r="Y9" s="116">
        <f>X9*D9</f>
        <v>0</v>
      </c>
      <c r="Z9" s="110">
        <v>0</v>
      </c>
      <c r="AA9" s="116">
        <f>Z9*D9</f>
        <v>0</v>
      </c>
      <c r="AB9" s="110">
        <v>0</v>
      </c>
      <c r="AC9" s="116">
        <f>AB9*D9</f>
        <v>0</v>
      </c>
      <c r="AD9" s="110">
        <v>0</v>
      </c>
      <c r="AE9" s="116">
        <f>AD9*D9</f>
        <v>0</v>
      </c>
      <c r="AF9" s="110">
        <v>0</v>
      </c>
      <c r="AG9" s="116">
        <f>AF9*D9</f>
        <v>0</v>
      </c>
      <c r="AH9" s="110">
        <v>0</v>
      </c>
      <c r="AI9" s="116">
        <f>AH9*D9</f>
        <v>0</v>
      </c>
      <c r="AJ9" s="110">
        <v>0</v>
      </c>
      <c r="AK9" s="116">
        <f>AJ9*D9</f>
        <v>0</v>
      </c>
      <c r="AL9" s="110">
        <v>0</v>
      </c>
      <c r="AM9" s="116">
        <f>AL9*D9</f>
        <v>0</v>
      </c>
    </row>
    <row r="10" spans="1:39" ht="86.4" x14ac:dyDescent="0.3">
      <c r="A10" s="130">
        <v>111</v>
      </c>
      <c r="B10" s="86" t="s">
        <v>164</v>
      </c>
      <c r="C10" s="90" t="s">
        <v>66</v>
      </c>
      <c r="D10" s="131">
        <v>350</v>
      </c>
      <c r="E10" s="131">
        <v>57750</v>
      </c>
      <c r="F10" s="124">
        <v>82</v>
      </c>
      <c r="G10" s="125">
        <f>F10*D10</f>
        <v>28700</v>
      </c>
      <c r="H10" s="124">
        <v>2</v>
      </c>
      <c r="I10" s="125">
        <f>H10*D10</f>
        <v>700</v>
      </c>
      <c r="J10" s="110">
        <v>0</v>
      </c>
      <c r="K10" s="116">
        <f>J10*D10</f>
        <v>0</v>
      </c>
      <c r="L10" s="110">
        <v>0</v>
      </c>
      <c r="M10" s="116">
        <f>L10*D10</f>
        <v>0</v>
      </c>
      <c r="N10" s="110">
        <v>0</v>
      </c>
      <c r="O10" s="116">
        <f>N10*D10</f>
        <v>0</v>
      </c>
      <c r="P10" s="110">
        <v>0</v>
      </c>
      <c r="Q10" s="116">
        <f>P10*D10</f>
        <v>0</v>
      </c>
      <c r="R10" s="110">
        <v>0</v>
      </c>
      <c r="S10" s="116">
        <f>R10*D10</f>
        <v>0</v>
      </c>
      <c r="T10" s="110">
        <v>0</v>
      </c>
      <c r="U10" s="116">
        <f>T10*D10</f>
        <v>0</v>
      </c>
      <c r="V10" s="110">
        <v>0</v>
      </c>
      <c r="W10" s="116">
        <f>V10*D10</f>
        <v>0</v>
      </c>
      <c r="X10" s="110">
        <v>0</v>
      </c>
      <c r="Y10" s="116">
        <f>X10*D10</f>
        <v>0</v>
      </c>
      <c r="Z10" s="110">
        <v>0</v>
      </c>
      <c r="AA10" s="116">
        <f>Z10*D10</f>
        <v>0</v>
      </c>
      <c r="AB10" s="110">
        <v>0</v>
      </c>
      <c r="AC10" s="116">
        <f>AB10*D10</f>
        <v>0</v>
      </c>
      <c r="AD10" s="110">
        <v>0</v>
      </c>
      <c r="AE10" s="116">
        <f>AD10*D10</f>
        <v>0</v>
      </c>
      <c r="AF10" s="110">
        <v>0</v>
      </c>
      <c r="AG10" s="116">
        <f>AF10*D10</f>
        <v>0</v>
      </c>
      <c r="AH10" s="110">
        <v>0</v>
      </c>
      <c r="AI10" s="116">
        <f>AH10*D10</f>
        <v>0</v>
      </c>
      <c r="AJ10" s="110">
        <v>0</v>
      </c>
      <c r="AK10" s="116">
        <f>AJ10*D10</f>
        <v>0</v>
      </c>
      <c r="AL10" s="110">
        <v>0</v>
      </c>
      <c r="AM10" s="116">
        <f>AL10*D10</f>
        <v>0</v>
      </c>
    </row>
    <row r="11" spans="1:39" ht="86.4" x14ac:dyDescent="0.3">
      <c r="A11" s="130">
        <v>112</v>
      </c>
      <c r="B11" s="86" t="s">
        <v>165</v>
      </c>
      <c r="C11" s="90" t="s">
        <v>66</v>
      </c>
      <c r="D11" s="131">
        <v>248</v>
      </c>
      <c r="E11" s="131">
        <v>64976</v>
      </c>
      <c r="F11" s="124">
        <v>54</v>
      </c>
      <c r="G11" s="125">
        <f>F11*D11</f>
        <v>13392</v>
      </c>
      <c r="H11" s="124">
        <v>10</v>
      </c>
      <c r="I11" s="125">
        <f>H11*D11</f>
        <v>2480</v>
      </c>
      <c r="J11" s="110">
        <v>5</v>
      </c>
      <c r="K11" s="116">
        <f>J11*D11</f>
        <v>1240</v>
      </c>
      <c r="L11" s="110">
        <v>3</v>
      </c>
      <c r="M11" s="116">
        <f>L11*D11</f>
        <v>744</v>
      </c>
      <c r="N11" s="110">
        <v>5</v>
      </c>
      <c r="O11" s="116">
        <f>N11*D11</f>
        <v>1240</v>
      </c>
      <c r="P11" s="110">
        <v>3</v>
      </c>
      <c r="Q11" s="116">
        <f>P11*D11</f>
        <v>744</v>
      </c>
      <c r="R11" s="110">
        <v>1</v>
      </c>
      <c r="S11" s="116">
        <f>R11*D11</f>
        <v>248</v>
      </c>
      <c r="T11" s="110">
        <v>2</v>
      </c>
      <c r="U11" s="116">
        <f>T11*D11</f>
        <v>496</v>
      </c>
      <c r="V11" s="110">
        <v>0</v>
      </c>
      <c r="W11" s="116">
        <f>V11*D11</f>
        <v>0</v>
      </c>
      <c r="X11" s="110">
        <v>0</v>
      </c>
      <c r="Y11" s="116">
        <f>X11*D11</f>
        <v>0</v>
      </c>
      <c r="Z11" s="110">
        <v>3</v>
      </c>
      <c r="AA11" s="116">
        <f>Z11*D11</f>
        <v>744</v>
      </c>
      <c r="AB11" s="110">
        <v>0</v>
      </c>
      <c r="AC11" s="116">
        <f>AB11*D11</f>
        <v>0</v>
      </c>
      <c r="AD11" s="110">
        <v>4</v>
      </c>
      <c r="AE11" s="116">
        <f>AD11*D11</f>
        <v>992</v>
      </c>
      <c r="AF11" s="110">
        <v>9</v>
      </c>
      <c r="AG11" s="116">
        <f>AF11*D11</f>
        <v>2232</v>
      </c>
      <c r="AH11" s="110">
        <v>3</v>
      </c>
      <c r="AI11" s="116">
        <f>AH11*D11</f>
        <v>744</v>
      </c>
      <c r="AJ11" s="110">
        <v>0</v>
      </c>
      <c r="AK11" s="116">
        <f>AJ11*D11</f>
        <v>0</v>
      </c>
      <c r="AL11" s="110">
        <v>0</v>
      </c>
      <c r="AM11" s="116">
        <f>AL11*D11</f>
        <v>0</v>
      </c>
    </row>
    <row r="12" spans="1:39" ht="158.4" x14ac:dyDescent="0.3">
      <c r="A12" s="130">
        <v>113</v>
      </c>
      <c r="B12" s="86" t="s">
        <v>166</v>
      </c>
      <c r="C12" s="90" t="s">
        <v>66</v>
      </c>
      <c r="D12" s="131">
        <v>350</v>
      </c>
      <c r="E12" s="131">
        <v>112000</v>
      </c>
      <c r="F12" s="124">
        <v>78</v>
      </c>
      <c r="G12" s="125">
        <f>F12*D12</f>
        <v>27300</v>
      </c>
      <c r="H12" s="124">
        <v>25</v>
      </c>
      <c r="I12" s="125">
        <f>H12*D12</f>
        <v>8750</v>
      </c>
      <c r="J12" s="110">
        <v>0</v>
      </c>
      <c r="K12" s="116">
        <f>J12*D12</f>
        <v>0</v>
      </c>
      <c r="L12" s="110">
        <v>5</v>
      </c>
      <c r="M12" s="116">
        <f>L12*D12</f>
        <v>1750</v>
      </c>
      <c r="N12" s="110">
        <v>5</v>
      </c>
      <c r="O12" s="116">
        <f>N12*D12</f>
        <v>1750</v>
      </c>
      <c r="P12" s="110">
        <v>1</v>
      </c>
      <c r="Q12" s="116">
        <f>P12*D12</f>
        <v>350</v>
      </c>
      <c r="R12" s="110">
        <v>3</v>
      </c>
      <c r="S12" s="116">
        <f>R12*D12</f>
        <v>1050</v>
      </c>
      <c r="T12" s="110">
        <v>4</v>
      </c>
      <c r="U12" s="116">
        <f>T12*D12</f>
        <v>1400</v>
      </c>
      <c r="V12" s="110">
        <v>0</v>
      </c>
      <c r="W12" s="116">
        <f>V12*D12</f>
        <v>0</v>
      </c>
      <c r="X12" s="110">
        <v>2</v>
      </c>
      <c r="Y12" s="116">
        <f>X12*D12</f>
        <v>700</v>
      </c>
      <c r="Z12" s="110">
        <v>2</v>
      </c>
      <c r="AA12" s="116">
        <f>Z12*D12</f>
        <v>700</v>
      </c>
      <c r="AB12" s="110">
        <v>1</v>
      </c>
      <c r="AC12" s="116">
        <f>AB12*D12</f>
        <v>350</v>
      </c>
      <c r="AD12" s="110">
        <v>4</v>
      </c>
      <c r="AE12" s="116">
        <f>AD12*D12</f>
        <v>1400</v>
      </c>
      <c r="AF12" s="110">
        <v>15</v>
      </c>
      <c r="AG12" s="116">
        <f>AF12*D12</f>
        <v>5250</v>
      </c>
      <c r="AH12" s="110">
        <v>1</v>
      </c>
      <c r="AI12" s="116">
        <f>AH12*D12</f>
        <v>350</v>
      </c>
      <c r="AJ12" s="110">
        <v>0</v>
      </c>
      <c r="AK12" s="116">
        <f>AJ12*D12</f>
        <v>0</v>
      </c>
      <c r="AL12" s="110">
        <v>0</v>
      </c>
      <c r="AM12" s="116">
        <f>AL12*D12</f>
        <v>0</v>
      </c>
    </row>
    <row r="13" spans="1:39" ht="28.8" x14ac:dyDescent="0.3">
      <c r="A13" s="130">
        <v>114</v>
      </c>
      <c r="B13" s="86" t="s">
        <v>167</v>
      </c>
      <c r="C13" s="90" t="s">
        <v>66</v>
      </c>
      <c r="D13" s="131">
        <v>648.75</v>
      </c>
      <c r="E13" s="131">
        <v>1297.5</v>
      </c>
      <c r="F13" s="124">
        <v>0</v>
      </c>
      <c r="G13" s="125">
        <f>F13*D13</f>
        <v>0</v>
      </c>
      <c r="H13" s="124">
        <v>0</v>
      </c>
      <c r="I13" s="125">
        <f>H13*D13</f>
        <v>0</v>
      </c>
      <c r="J13" s="110">
        <v>2</v>
      </c>
      <c r="K13" s="116">
        <f>J13*D13</f>
        <v>1297.5</v>
      </c>
      <c r="L13" s="110">
        <v>0</v>
      </c>
      <c r="M13" s="116">
        <f>L13*D13</f>
        <v>0</v>
      </c>
      <c r="N13" s="110">
        <v>0</v>
      </c>
      <c r="O13" s="116">
        <f>N13*D13</f>
        <v>0</v>
      </c>
      <c r="P13" s="110">
        <v>0</v>
      </c>
      <c r="Q13" s="116">
        <f>P13*D13</f>
        <v>0</v>
      </c>
      <c r="R13" s="110">
        <v>0</v>
      </c>
      <c r="S13" s="116">
        <f>R13*D13</f>
        <v>0</v>
      </c>
      <c r="T13" s="110">
        <v>0</v>
      </c>
      <c r="U13" s="116">
        <f>T13*D13</f>
        <v>0</v>
      </c>
      <c r="V13" s="110">
        <v>0</v>
      </c>
      <c r="W13" s="116">
        <f>V13*D13</f>
        <v>0</v>
      </c>
      <c r="X13" s="110">
        <v>0</v>
      </c>
      <c r="Y13" s="116">
        <f>X13*D13</f>
        <v>0</v>
      </c>
      <c r="Z13" s="110">
        <v>0</v>
      </c>
      <c r="AA13" s="116">
        <f>Z13*D13</f>
        <v>0</v>
      </c>
      <c r="AB13" s="110">
        <v>0</v>
      </c>
      <c r="AC13" s="116">
        <f>AB13*D13</f>
        <v>0</v>
      </c>
      <c r="AD13" s="110">
        <v>0</v>
      </c>
      <c r="AE13" s="116">
        <f>AD13*D13</f>
        <v>0</v>
      </c>
      <c r="AF13" s="110">
        <v>0</v>
      </c>
      <c r="AG13" s="116">
        <f>AF13*D13</f>
        <v>0</v>
      </c>
      <c r="AH13" s="110">
        <v>0</v>
      </c>
      <c r="AI13" s="116">
        <f>AH13*D13</f>
        <v>0</v>
      </c>
      <c r="AJ13" s="110">
        <v>0</v>
      </c>
      <c r="AK13" s="116">
        <f>AJ13*D13</f>
        <v>0</v>
      </c>
      <c r="AL13" s="110">
        <v>0</v>
      </c>
      <c r="AM13" s="116">
        <f>AL13*D13</f>
        <v>0</v>
      </c>
    </row>
    <row r="14" spans="1:39" x14ac:dyDescent="0.3">
      <c r="A14" s="130">
        <v>115</v>
      </c>
      <c r="B14" s="86" t="s">
        <v>168</v>
      </c>
      <c r="C14" s="90" t="s">
        <v>66</v>
      </c>
      <c r="D14" s="131">
        <v>522.80999999999995</v>
      </c>
      <c r="E14" s="131">
        <v>1045.6199999999999</v>
      </c>
      <c r="F14" s="124">
        <v>0</v>
      </c>
      <c r="G14" s="125">
        <f>F14*D14</f>
        <v>0</v>
      </c>
      <c r="H14" s="124">
        <v>0</v>
      </c>
      <c r="I14" s="125">
        <f>H14*D14</f>
        <v>0</v>
      </c>
      <c r="J14" s="110">
        <v>2</v>
      </c>
      <c r="K14" s="116">
        <f>J14*D14</f>
        <v>1045.6199999999999</v>
      </c>
      <c r="L14" s="110">
        <v>0</v>
      </c>
      <c r="M14" s="116">
        <f>L14*D14</f>
        <v>0</v>
      </c>
      <c r="N14" s="110">
        <v>0</v>
      </c>
      <c r="O14" s="116">
        <f>N14*D14</f>
        <v>0</v>
      </c>
      <c r="P14" s="110">
        <v>0</v>
      </c>
      <c r="Q14" s="116">
        <f>P14*D14</f>
        <v>0</v>
      </c>
      <c r="R14" s="110">
        <v>0</v>
      </c>
      <c r="S14" s="116">
        <f>R14*D14</f>
        <v>0</v>
      </c>
      <c r="T14" s="110">
        <v>0</v>
      </c>
      <c r="U14" s="116">
        <f>T14*D14</f>
        <v>0</v>
      </c>
      <c r="V14" s="110">
        <v>0</v>
      </c>
      <c r="W14" s="116">
        <f>V14*D14</f>
        <v>0</v>
      </c>
      <c r="X14" s="110">
        <v>0</v>
      </c>
      <c r="Y14" s="116">
        <f>X14*D14</f>
        <v>0</v>
      </c>
      <c r="Z14" s="110">
        <v>0</v>
      </c>
      <c r="AA14" s="116">
        <f>Z14*D14</f>
        <v>0</v>
      </c>
      <c r="AB14" s="110">
        <v>0</v>
      </c>
      <c r="AC14" s="116">
        <f>AB14*D14</f>
        <v>0</v>
      </c>
      <c r="AD14" s="110">
        <v>0</v>
      </c>
      <c r="AE14" s="116">
        <f>AD14*D14</f>
        <v>0</v>
      </c>
      <c r="AF14" s="110">
        <v>0</v>
      </c>
      <c r="AG14" s="116">
        <f>AF14*D14</f>
        <v>0</v>
      </c>
      <c r="AH14" s="110">
        <v>0</v>
      </c>
      <c r="AI14" s="116">
        <f>AH14*D14</f>
        <v>0</v>
      </c>
      <c r="AJ14" s="110">
        <v>0</v>
      </c>
      <c r="AK14" s="116">
        <f>AJ14*D14</f>
        <v>0</v>
      </c>
      <c r="AL14" s="110">
        <v>0</v>
      </c>
      <c r="AM14" s="116">
        <f>AL14*D14</f>
        <v>0</v>
      </c>
    </row>
    <row r="15" spans="1:39" ht="115.2" x14ac:dyDescent="0.3">
      <c r="A15" s="130">
        <v>116</v>
      </c>
      <c r="B15" s="86" t="s">
        <v>169</v>
      </c>
      <c r="C15" s="90" t="s">
        <v>66</v>
      </c>
      <c r="D15" s="131">
        <v>30</v>
      </c>
      <c r="E15" s="131">
        <v>149970</v>
      </c>
      <c r="F15" s="124">
        <v>2500</v>
      </c>
      <c r="G15" s="125">
        <f>F15*D15</f>
        <v>75000</v>
      </c>
      <c r="H15" s="124">
        <v>0</v>
      </c>
      <c r="I15" s="125">
        <f>H15*D15</f>
        <v>0</v>
      </c>
      <c r="J15" s="110">
        <v>0</v>
      </c>
      <c r="K15" s="116">
        <f>J15*D15</f>
        <v>0</v>
      </c>
      <c r="L15" s="110">
        <v>10</v>
      </c>
      <c r="M15" s="116">
        <f>L15*D15</f>
        <v>300</v>
      </c>
      <c r="N15" s="110">
        <v>10</v>
      </c>
      <c r="O15" s="116">
        <f>N15*D15</f>
        <v>300</v>
      </c>
      <c r="P15" s="110">
        <v>0</v>
      </c>
      <c r="Q15" s="116">
        <f>P15*D15</f>
        <v>0</v>
      </c>
      <c r="R15" s="110">
        <v>0</v>
      </c>
      <c r="S15" s="116">
        <f>R15*D15</f>
        <v>0</v>
      </c>
      <c r="T15" s="110">
        <v>6</v>
      </c>
      <c r="U15" s="116">
        <f>T15*D15</f>
        <v>180</v>
      </c>
      <c r="V15" s="110">
        <v>0</v>
      </c>
      <c r="W15" s="116">
        <f>V15*D15</f>
        <v>0</v>
      </c>
      <c r="X15" s="110">
        <v>0</v>
      </c>
      <c r="Y15" s="116">
        <f>X15*D15</f>
        <v>0</v>
      </c>
      <c r="Z15" s="110">
        <v>0</v>
      </c>
      <c r="AA15" s="116">
        <f>Z15*D15</f>
        <v>0</v>
      </c>
      <c r="AB15" s="110">
        <v>0</v>
      </c>
      <c r="AC15" s="116">
        <f>AB15*D15</f>
        <v>0</v>
      </c>
      <c r="AD15" s="110">
        <v>0</v>
      </c>
      <c r="AE15" s="116">
        <f>AD15*D15</f>
        <v>0</v>
      </c>
      <c r="AF15" s="110">
        <v>100</v>
      </c>
      <c r="AG15" s="116">
        <f>AF15*D15</f>
        <v>3000</v>
      </c>
      <c r="AH15" s="110">
        <v>0</v>
      </c>
      <c r="AI15" s="116">
        <f>AH15*D15</f>
        <v>0</v>
      </c>
      <c r="AJ15" s="110">
        <v>0</v>
      </c>
      <c r="AK15" s="116">
        <f>AJ15*D15</f>
        <v>0</v>
      </c>
      <c r="AL15" s="110">
        <v>0</v>
      </c>
      <c r="AM15" s="116">
        <f>AL15*D15</f>
        <v>0</v>
      </c>
    </row>
    <row r="16" spans="1:39" ht="86.4" x14ac:dyDescent="0.3">
      <c r="A16" s="130">
        <v>117</v>
      </c>
      <c r="B16" s="86" t="s">
        <v>170</v>
      </c>
      <c r="C16" s="90" t="s">
        <v>66</v>
      </c>
      <c r="D16" s="131">
        <v>189.68</v>
      </c>
      <c r="E16" s="131">
        <v>21813.200000000001</v>
      </c>
      <c r="F16" s="124">
        <v>10</v>
      </c>
      <c r="G16" s="125">
        <f>F16*D16</f>
        <v>1896.8000000000002</v>
      </c>
      <c r="H16" s="124">
        <v>0</v>
      </c>
      <c r="I16" s="125">
        <f>H16*D16</f>
        <v>0</v>
      </c>
      <c r="J16" s="110">
        <v>0</v>
      </c>
      <c r="K16" s="116">
        <f>J16*D16</f>
        <v>0</v>
      </c>
      <c r="L16" s="110">
        <v>3</v>
      </c>
      <c r="M16" s="116">
        <f>L16*D16</f>
        <v>569.04</v>
      </c>
      <c r="N16" s="110">
        <v>3</v>
      </c>
      <c r="O16" s="116">
        <f>N16*D16</f>
        <v>569.04</v>
      </c>
      <c r="P16" s="110">
        <v>6</v>
      </c>
      <c r="Q16" s="116">
        <f>P16*D16</f>
        <v>1138.08</v>
      </c>
      <c r="R16" s="110">
        <v>8</v>
      </c>
      <c r="S16" s="116">
        <f>R16*D16</f>
        <v>1517.44</v>
      </c>
      <c r="T16" s="110">
        <v>3</v>
      </c>
      <c r="U16" s="116">
        <f>T16*D16</f>
        <v>569.04</v>
      </c>
      <c r="V16" s="110">
        <v>0</v>
      </c>
      <c r="W16" s="116">
        <f>V16*D16</f>
        <v>0</v>
      </c>
      <c r="X16" s="110">
        <v>5</v>
      </c>
      <c r="Y16" s="116">
        <f>X16*D16</f>
        <v>948.40000000000009</v>
      </c>
      <c r="Z16" s="110">
        <v>5</v>
      </c>
      <c r="AA16" s="116">
        <f>Z16*D16</f>
        <v>948.40000000000009</v>
      </c>
      <c r="AB16" s="110">
        <v>3</v>
      </c>
      <c r="AC16" s="116">
        <f>AB16*D16</f>
        <v>569.04</v>
      </c>
      <c r="AD16" s="110">
        <v>0</v>
      </c>
      <c r="AE16" s="116">
        <f>AD16*D16</f>
        <v>0</v>
      </c>
      <c r="AF16" s="110">
        <v>5</v>
      </c>
      <c r="AG16" s="116">
        <f>AF16*D16</f>
        <v>948.40000000000009</v>
      </c>
      <c r="AH16" s="110">
        <v>6</v>
      </c>
      <c r="AI16" s="116">
        <f>AH16*D16</f>
        <v>1138.08</v>
      </c>
      <c r="AJ16" s="110">
        <v>0</v>
      </c>
      <c r="AK16" s="116">
        <f>AJ16*D16</f>
        <v>0</v>
      </c>
      <c r="AL16" s="110">
        <v>0</v>
      </c>
      <c r="AM16" s="116">
        <f>AL16*D16</f>
        <v>0</v>
      </c>
    </row>
    <row r="17" spans="1:39" ht="86.4" x14ac:dyDescent="0.3">
      <c r="A17" s="130">
        <v>118</v>
      </c>
      <c r="B17" s="86" t="s">
        <v>171</v>
      </c>
      <c r="C17" s="90" t="s">
        <v>66</v>
      </c>
      <c r="D17" s="131">
        <v>188.7</v>
      </c>
      <c r="E17" s="131">
        <v>25285.8</v>
      </c>
      <c r="F17" s="124">
        <v>18</v>
      </c>
      <c r="G17" s="125">
        <f>F17*D17</f>
        <v>3396.6</v>
      </c>
      <c r="H17" s="124">
        <v>25</v>
      </c>
      <c r="I17" s="125">
        <f>H17*D17</f>
        <v>4717.5</v>
      </c>
      <c r="J17" s="110">
        <v>0</v>
      </c>
      <c r="K17" s="116">
        <f>J17*D17</f>
        <v>0</v>
      </c>
      <c r="L17" s="110">
        <v>5</v>
      </c>
      <c r="M17" s="116">
        <f>L17*D17</f>
        <v>943.5</v>
      </c>
      <c r="N17" s="110">
        <v>3</v>
      </c>
      <c r="O17" s="116">
        <f>N17*D17</f>
        <v>566.09999999999991</v>
      </c>
      <c r="P17" s="110">
        <v>0</v>
      </c>
      <c r="Q17" s="116">
        <f>P17*D17</f>
        <v>0</v>
      </c>
      <c r="R17" s="110">
        <v>5</v>
      </c>
      <c r="S17" s="116">
        <f>R17*D17</f>
        <v>943.5</v>
      </c>
      <c r="T17" s="110">
        <v>0</v>
      </c>
      <c r="U17" s="116">
        <f>T17*D17</f>
        <v>0</v>
      </c>
      <c r="V17" s="110">
        <v>0</v>
      </c>
      <c r="W17" s="116">
        <f>V17*D17</f>
        <v>0</v>
      </c>
      <c r="X17" s="110">
        <v>0</v>
      </c>
      <c r="Y17" s="116">
        <f>X17*D17</f>
        <v>0</v>
      </c>
      <c r="Z17" s="110">
        <v>0</v>
      </c>
      <c r="AA17" s="116">
        <f>Z17*D17</f>
        <v>0</v>
      </c>
      <c r="AB17" s="110">
        <v>0</v>
      </c>
      <c r="AC17" s="116">
        <f>AB17*D17</f>
        <v>0</v>
      </c>
      <c r="AD17" s="110">
        <v>0</v>
      </c>
      <c r="AE17" s="116">
        <f>AD17*D17</f>
        <v>0</v>
      </c>
      <c r="AF17" s="110">
        <v>7</v>
      </c>
      <c r="AG17" s="116">
        <f>AF17*D17</f>
        <v>1320.8999999999999</v>
      </c>
      <c r="AH17" s="110">
        <v>6</v>
      </c>
      <c r="AI17" s="116">
        <f>AH17*D17</f>
        <v>1132.1999999999998</v>
      </c>
      <c r="AJ17" s="110">
        <v>0</v>
      </c>
      <c r="AK17" s="116">
        <f>AJ17*D17</f>
        <v>0</v>
      </c>
      <c r="AL17" s="110">
        <v>0</v>
      </c>
      <c r="AM17" s="116">
        <f>AL17*D17</f>
        <v>0</v>
      </c>
    </row>
    <row r="18" spans="1:39" ht="72" x14ac:dyDescent="0.3">
      <c r="A18" s="130">
        <v>119</v>
      </c>
      <c r="B18" s="86" t="s">
        <v>172</v>
      </c>
      <c r="C18" s="90" t="s">
        <v>66</v>
      </c>
      <c r="D18" s="131">
        <v>375</v>
      </c>
      <c r="E18" s="131">
        <v>55875</v>
      </c>
      <c r="F18" s="124">
        <v>30</v>
      </c>
      <c r="G18" s="125">
        <f>F18*D18</f>
        <v>11250</v>
      </c>
      <c r="H18" s="124">
        <v>25</v>
      </c>
      <c r="I18" s="125">
        <f>H18*D18</f>
        <v>9375</v>
      </c>
      <c r="J18" s="110">
        <v>0</v>
      </c>
      <c r="K18" s="116">
        <f>J18*D18</f>
        <v>0</v>
      </c>
      <c r="L18" s="110">
        <v>4</v>
      </c>
      <c r="M18" s="116">
        <f>L18*D18</f>
        <v>1500</v>
      </c>
      <c r="N18" s="110">
        <v>2</v>
      </c>
      <c r="O18" s="116">
        <f>N18*D18</f>
        <v>750</v>
      </c>
      <c r="P18" s="110">
        <v>0</v>
      </c>
      <c r="Q18" s="116">
        <f>P18*D18</f>
        <v>0</v>
      </c>
      <c r="R18" s="110">
        <v>2</v>
      </c>
      <c r="S18" s="116">
        <f>R18*D18</f>
        <v>750</v>
      </c>
      <c r="T18" s="110">
        <v>3</v>
      </c>
      <c r="U18" s="116">
        <f>T18*D18</f>
        <v>1125</v>
      </c>
      <c r="V18" s="110">
        <v>0</v>
      </c>
      <c r="W18" s="116">
        <f>V18*D18</f>
        <v>0</v>
      </c>
      <c r="X18" s="110">
        <v>0</v>
      </c>
      <c r="Y18" s="116">
        <f>X18*D18</f>
        <v>0</v>
      </c>
      <c r="Z18" s="110">
        <v>0</v>
      </c>
      <c r="AA18" s="116">
        <f>Z18*D18</f>
        <v>0</v>
      </c>
      <c r="AB18" s="110">
        <v>0</v>
      </c>
      <c r="AC18" s="116">
        <f>AB18*D18</f>
        <v>0</v>
      </c>
      <c r="AD18" s="110">
        <v>0</v>
      </c>
      <c r="AE18" s="116">
        <f>AD18*D18</f>
        <v>0</v>
      </c>
      <c r="AF18" s="110">
        <v>4</v>
      </c>
      <c r="AG18" s="116">
        <f>AF18*D18</f>
        <v>1500</v>
      </c>
      <c r="AH18" s="110">
        <v>0</v>
      </c>
      <c r="AI18" s="116">
        <f>AH18*D18</f>
        <v>0</v>
      </c>
      <c r="AJ18" s="110">
        <v>0</v>
      </c>
      <c r="AK18" s="116">
        <f>AJ18*D18</f>
        <v>0</v>
      </c>
      <c r="AL18" s="110">
        <v>0</v>
      </c>
      <c r="AM18" s="116">
        <f>AL18*D18</f>
        <v>0</v>
      </c>
    </row>
    <row r="19" spans="1:39" ht="28.8" x14ac:dyDescent="0.3">
      <c r="A19" s="130">
        <v>120</v>
      </c>
      <c r="B19" s="86" t="s">
        <v>173</v>
      </c>
      <c r="C19" s="90" t="s">
        <v>66</v>
      </c>
      <c r="D19" s="131">
        <v>340</v>
      </c>
      <c r="E19" s="131">
        <v>20400</v>
      </c>
      <c r="F19" s="124">
        <v>30</v>
      </c>
      <c r="G19" s="125">
        <f>F19*D19</f>
        <v>10200</v>
      </c>
      <c r="H19" s="124">
        <v>0</v>
      </c>
      <c r="I19" s="125">
        <f>H19*D19</f>
        <v>0</v>
      </c>
      <c r="J19" s="110">
        <v>0</v>
      </c>
      <c r="K19" s="116">
        <f>J19*D19</f>
        <v>0</v>
      </c>
      <c r="L19" s="110">
        <v>0</v>
      </c>
      <c r="M19" s="116">
        <f>L19*D19</f>
        <v>0</v>
      </c>
      <c r="N19" s="110">
        <v>0</v>
      </c>
      <c r="O19" s="116">
        <f>N19*D19</f>
        <v>0</v>
      </c>
      <c r="P19" s="110">
        <v>0</v>
      </c>
      <c r="Q19" s="116">
        <f>P19*D19</f>
        <v>0</v>
      </c>
      <c r="R19" s="110">
        <v>0</v>
      </c>
      <c r="S19" s="116">
        <f>R19*D19</f>
        <v>0</v>
      </c>
      <c r="T19" s="110">
        <v>0</v>
      </c>
      <c r="U19" s="116">
        <f>T19*D19</f>
        <v>0</v>
      </c>
      <c r="V19" s="110">
        <v>0</v>
      </c>
      <c r="W19" s="116">
        <f>V19*D19</f>
        <v>0</v>
      </c>
      <c r="X19" s="110">
        <v>0</v>
      </c>
      <c r="Y19" s="116">
        <f>X19*D19</f>
        <v>0</v>
      </c>
      <c r="Z19" s="110">
        <v>0</v>
      </c>
      <c r="AA19" s="116">
        <f>Z19*D19</f>
        <v>0</v>
      </c>
      <c r="AB19" s="110">
        <v>0</v>
      </c>
      <c r="AC19" s="116">
        <f>AB19*D19</f>
        <v>0</v>
      </c>
      <c r="AD19" s="110">
        <v>0</v>
      </c>
      <c r="AE19" s="116">
        <f>AD19*D19</f>
        <v>0</v>
      </c>
      <c r="AF19" s="110">
        <v>0</v>
      </c>
      <c r="AG19" s="116">
        <f>AF19*D19</f>
        <v>0</v>
      </c>
      <c r="AH19" s="110">
        <v>0</v>
      </c>
      <c r="AI19" s="116">
        <f>AH19*D19</f>
        <v>0</v>
      </c>
      <c r="AJ19" s="110">
        <v>0</v>
      </c>
      <c r="AK19" s="116">
        <f>AJ19*D19</f>
        <v>0</v>
      </c>
      <c r="AL19" s="110">
        <v>0</v>
      </c>
      <c r="AM19" s="116">
        <f>AL19*D19</f>
        <v>0</v>
      </c>
    </row>
    <row r="20" spans="1:39" ht="28.8" x14ac:dyDescent="0.3">
      <c r="A20" s="130">
        <v>121</v>
      </c>
      <c r="B20" s="86" t="s">
        <v>174</v>
      </c>
      <c r="C20" s="90" t="s">
        <v>66</v>
      </c>
      <c r="D20" s="131">
        <v>39.950000000000003</v>
      </c>
      <c r="E20" s="131">
        <v>1598</v>
      </c>
      <c r="F20" s="124">
        <v>0</v>
      </c>
      <c r="G20" s="125">
        <f>F20*D20</f>
        <v>0</v>
      </c>
      <c r="H20" s="124">
        <v>0</v>
      </c>
      <c r="I20" s="125">
        <f>H20*D20</f>
        <v>0</v>
      </c>
      <c r="J20" s="110">
        <v>0</v>
      </c>
      <c r="K20" s="116">
        <f>J20*D20</f>
        <v>0</v>
      </c>
      <c r="L20" s="110">
        <v>0</v>
      </c>
      <c r="M20" s="116">
        <f>L20*D20</f>
        <v>0</v>
      </c>
      <c r="N20" s="110">
        <v>0</v>
      </c>
      <c r="O20" s="116">
        <f>N20*D20</f>
        <v>0</v>
      </c>
      <c r="P20" s="110">
        <v>0</v>
      </c>
      <c r="Q20" s="116">
        <f>P20*D20</f>
        <v>0</v>
      </c>
      <c r="R20" s="110">
        <v>0</v>
      </c>
      <c r="S20" s="116">
        <f>R20*D20</f>
        <v>0</v>
      </c>
      <c r="T20" s="110">
        <v>0</v>
      </c>
      <c r="U20" s="116">
        <f>T20*D20</f>
        <v>0</v>
      </c>
      <c r="V20" s="110">
        <v>0</v>
      </c>
      <c r="W20" s="116">
        <f>V20*D20</f>
        <v>0</v>
      </c>
      <c r="X20" s="110">
        <v>0</v>
      </c>
      <c r="Y20" s="116">
        <f>X20*D20</f>
        <v>0</v>
      </c>
      <c r="Z20" s="110">
        <v>0</v>
      </c>
      <c r="AA20" s="116">
        <f>Z20*D20</f>
        <v>0</v>
      </c>
      <c r="AB20" s="110">
        <v>0</v>
      </c>
      <c r="AC20" s="116">
        <f>AB20*D20</f>
        <v>0</v>
      </c>
      <c r="AD20" s="110">
        <v>0</v>
      </c>
      <c r="AE20" s="116">
        <f>AD20*D20</f>
        <v>0</v>
      </c>
      <c r="AF20" s="110">
        <v>40</v>
      </c>
      <c r="AG20" s="116">
        <f>AF20*D20</f>
        <v>1598</v>
      </c>
      <c r="AH20" s="110">
        <v>0</v>
      </c>
      <c r="AI20" s="116">
        <f>AH20*D20</f>
        <v>0</v>
      </c>
      <c r="AJ20" s="110">
        <v>0</v>
      </c>
      <c r="AK20" s="116">
        <f>AJ20*D20</f>
        <v>0</v>
      </c>
      <c r="AL20" s="110">
        <v>0</v>
      </c>
      <c r="AM20" s="116">
        <f>AL20*D20</f>
        <v>0</v>
      </c>
    </row>
    <row r="21" spans="1:39" x14ac:dyDescent="0.3">
      <c r="A21" s="130">
        <v>122</v>
      </c>
      <c r="B21" s="86" t="s">
        <v>175</v>
      </c>
      <c r="C21" s="90" t="s">
        <v>66</v>
      </c>
      <c r="D21" s="131">
        <v>166</v>
      </c>
      <c r="E21" s="131">
        <v>27058</v>
      </c>
      <c r="F21" s="124">
        <v>82</v>
      </c>
      <c r="G21" s="125">
        <f>F21*D21</f>
        <v>13612</v>
      </c>
      <c r="H21" s="124">
        <v>0</v>
      </c>
      <c r="I21" s="125">
        <f>H21*D21</f>
        <v>0</v>
      </c>
      <c r="J21" s="110">
        <v>0</v>
      </c>
      <c r="K21" s="116">
        <f>J21*D21</f>
        <v>0</v>
      </c>
      <c r="L21" s="110">
        <v>0</v>
      </c>
      <c r="M21" s="116">
        <f>L21*D21</f>
        <v>0</v>
      </c>
      <c r="N21" s="110">
        <v>0</v>
      </c>
      <c r="O21" s="116">
        <f>N21*D21</f>
        <v>0</v>
      </c>
      <c r="P21" s="110">
        <v>0</v>
      </c>
      <c r="Q21" s="116">
        <f>P21*D21</f>
        <v>0</v>
      </c>
      <c r="R21" s="110">
        <v>0</v>
      </c>
      <c r="S21" s="116">
        <f>R21*D21</f>
        <v>0</v>
      </c>
      <c r="T21" s="110">
        <v>0</v>
      </c>
      <c r="U21" s="116">
        <f>T21*D21</f>
        <v>0</v>
      </c>
      <c r="V21" s="110">
        <v>0</v>
      </c>
      <c r="W21" s="116">
        <f>V21*D21</f>
        <v>0</v>
      </c>
      <c r="X21" s="110">
        <v>0</v>
      </c>
      <c r="Y21" s="116">
        <f>X21*D21</f>
        <v>0</v>
      </c>
      <c r="Z21" s="110">
        <v>0</v>
      </c>
      <c r="AA21" s="116">
        <f>Z21*D21</f>
        <v>0</v>
      </c>
      <c r="AB21" s="110">
        <v>0</v>
      </c>
      <c r="AC21" s="116">
        <f>AB21*D21</f>
        <v>0</v>
      </c>
      <c r="AD21" s="110">
        <v>0</v>
      </c>
      <c r="AE21" s="116">
        <f>AD21*D21</f>
        <v>0</v>
      </c>
      <c r="AF21" s="110">
        <v>0</v>
      </c>
      <c r="AG21" s="116">
        <f>AF21*D21</f>
        <v>0</v>
      </c>
      <c r="AH21" s="110">
        <v>0</v>
      </c>
      <c r="AI21" s="116">
        <f>AH21*D21</f>
        <v>0</v>
      </c>
      <c r="AJ21" s="110">
        <v>0</v>
      </c>
      <c r="AK21" s="116">
        <f>AJ21*D21</f>
        <v>0</v>
      </c>
      <c r="AL21" s="110">
        <v>0</v>
      </c>
      <c r="AM21" s="116">
        <f>AL21*D21</f>
        <v>0</v>
      </c>
    </row>
    <row r="22" spans="1:39" ht="43.2" x14ac:dyDescent="0.3">
      <c r="A22" s="130">
        <v>123</v>
      </c>
      <c r="B22" s="86" t="s">
        <v>176</v>
      </c>
      <c r="C22" s="90" t="s">
        <v>66</v>
      </c>
      <c r="D22" s="131">
        <v>668.89</v>
      </c>
      <c r="E22" s="131">
        <v>1337.78</v>
      </c>
      <c r="F22" s="124">
        <v>0</v>
      </c>
      <c r="G22" s="125">
        <f>F22*D22</f>
        <v>0</v>
      </c>
      <c r="H22" s="124">
        <v>2</v>
      </c>
      <c r="I22" s="125">
        <f>H22*D22</f>
        <v>1337.78</v>
      </c>
      <c r="J22" s="110">
        <v>0</v>
      </c>
      <c r="K22" s="116">
        <f>J22*D22</f>
        <v>0</v>
      </c>
      <c r="L22" s="110">
        <v>0</v>
      </c>
      <c r="M22" s="116">
        <f>L22*D22</f>
        <v>0</v>
      </c>
      <c r="N22" s="110">
        <v>0</v>
      </c>
      <c r="O22" s="116">
        <f>N22*D22</f>
        <v>0</v>
      </c>
      <c r="P22" s="110">
        <v>0</v>
      </c>
      <c r="Q22" s="116">
        <f>P22*D22</f>
        <v>0</v>
      </c>
      <c r="R22" s="110">
        <v>0</v>
      </c>
      <c r="S22" s="116">
        <f>R22*D22</f>
        <v>0</v>
      </c>
      <c r="T22" s="110">
        <v>0</v>
      </c>
      <c r="U22" s="116">
        <f>T22*D22</f>
        <v>0</v>
      </c>
      <c r="V22" s="110">
        <v>0</v>
      </c>
      <c r="W22" s="116">
        <f>V22*D22</f>
        <v>0</v>
      </c>
      <c r="X22" s="110">
        <v>0</v>
      </c>
      <c r="Y22" s="116">
        <f>X22*D22</f>
        <v>0</v>
      </c>
      <c r="Z22" s="110">
        <v>0</v>
      </c>
      <c r="AA22" s="116">
        <f>Z22*D22</f>
        <v>0</v>
      </c>
      <c r="AB22" s="110">
        <v>0</v>
      </c>
      <c r="AC22" s="116">
        <f>AB22*D22</f>
        <v>0</v>
      </c>
      <c r="AD22" s="110">
        <v>0</v>
      </c>
      <c r="AE22" s="116">
        <f>AD22*D22</f>
        <v>0</v>
      </c>
      <c r="AF22" s="110">
        <v>0</v>
      </c>
      <c r="AG22" s="116">
        <f>AF22*D22</f>
        <v>0</v>
      </c>
      <c r="AH22" s="110">
        <v>0</v>
      </c>
      <c r="AI22" s="116">
        <f>AH22*D22</f>
        <v>0</v>
      </c>
      <c r="AJ22" s="110">
        <v>0</v>
      </c>
      <c r="AK22" s="116">
        <f>AJ22*D22</f>
        <v>0</v>
      </c>
      <c r="AL22" s="110">
        <v>0</v>
      </c>
      <c r="AM22" s="116">
        <f>AL22*D22</f>
        <v>0</v>
      </c>
    </row>
    <row r="23" spans="1:39" ht="57.6" x14ac:dyDescent="0.3">
      <c r="A23" s="130">
        <v>124</v>
      </c>
      <c r="B23" s="86" t="s">
        <v>177</v>
      </c>
      <c r="C23" s="90" t="s">
        <v>66</v>
      </c>
      <c r="D23" s="131">
        <v>517.29999999999995</v>
      </c>
      <c r="E23" s="131">
        <v>1034.5999999999999</v>
      </c>
      <c r="F23" s="124">
        <v>0</v>
      </c>
      <c r="G23" s="125">
        <f>F23*D23</f>
        <v>0</v>
      </c>
      <c r="H23" s="124">
        <v>2</v>
      </c>
      <c r="I23" s="125">
        <f>H23*D23</f>
        <v>1034.5999999999999</v>
      </c>
      <c r="J23" s="110">
        <v>0</v>
      </c>
      <c r="K23" s="116">
        <f>J23*D23</f>
        <v>0</v>
      </c>
      <c r="L23" s="110">
        <v>0</v>
      </c>
      <c r="M23" s="116">
        <f>L23*D23</f>
        <v>0</v>
      </c>
      <c r="N23" s="110">
        <v>0</v>
      </c>
      <c r="O23" s="116">
        <f>N23*D23</f>
        <v>0</v>
      </c>
      <c r="P23" s="110">
        <v>0</v>
      </c>
      <c r="Q23" s="116">
        <f>P23*D23</f>
        <v>0</v>
      </c>
      <c r="R23" s="110">
        <v>0</v>
      </c>
      <c r="S23" s="116">
        <f>R23*D23</f>
        <v>0</v>
      </c>
      <c r="T23" s="110">
        <v>0</v>
      </c>
      <c r="U23" s="116">
        <f>T23*D23</f>
        <v>0</v>
      </c>
      <c r="V23" s="110">
        <v>0</v>
      </c>
      <c r="W23" s="116">
        <f>V23*D23</f>
        <v>0</v>
      </c>
      <c r="X23" s="110">
        <v>0</v>
      </c>
      <c r="Y23" s="116">
        <f>X23*D23</f>
        <v>0</v>
      </c>
      <c r="Z23" s="110">
        <v>0</v>
      </c>
      <c r="AA23" s="116">
        <f>Z23*D23</f>
        <v>0</v>
      </c>
      <c r="AB23" s="110">
        <v>0</v>
      </c>
      <c r="AC23" s="116">
        <f>AB23*D23</f>
        <v>0</v>
      </c>
      <c r="AD23" s="110">
        <v>0</v>
      </c>
      <c r="AE23" s="116">
        <f>AD23*D23</f>
        <v>0</v>
      </c>
      <c r="AF23" s="110">
        <v>0</v>
      </c>
      <c r="AG23" s="116">
        <f>AF23*D23</f>
        <v>0</v>
      </c>
      <c r="AH23" s="110">
        <v>0</v>
      </c>
      <c r="AI23" s="116">
        <f>AH23*D23</f>
        <v>0</v>
      </c>
      <c r="AJ23" s="110">
        <v>0</v>
      </c>
      <c r="AK23" s="116">
        <f>AJ23*D23</f>
        <v>0</v>
      </c>
      <c r="AL23" s="110">
        <v>0</v>
      </c>
      <c r="AM23" s="116">
        <f>AL23*D23</f>
        <v>0</v>
      </c>
    </row>
    <row r="24" spans="1:39" ht="28.8" x14ac:dyDescent="0.3">
      <c r="A24" s="130">
        <v>125</v>
      </c>
      <c r="B24" s="86" t="s">
        <v>178</v>
      </c>
      <c r="C24" s="90" t="s">
        <v>179</v>
      </c>
      <c r="D24" s="131">
        <v>237.12</v>
      </c>
      <c r="E24" s="131">
        <v>85363.199999999997</v>
      </c>
      <c r="F24" s="124">
        <v>180</v>
      </c>
      <c r="G24" s="125">
        <f>F24*D24</f>
        <v>42681.599999999999</v>
      </c>
      <c r="H24" s="124">
        <v>0</v>
      </c>
      <c r="I24" s="125">
        <f>H24*D24</f>
        <v>0</v>
      </c>
      <c r="J24" s="110">
        <v>0</v>
      </c>
      <c r="K24" s="116">
        <f>J24*D24</f>
        <v>0</v>
      </c>
      <c r="L24" s="110">
        <v>0</v>
      </c>
      <c r="M24" s="116">
        <f>L24*D24</f>
        <v>0</v>
      </c>
      <c r="N24" s="110">
        <v>0</v>
      </c>
      <c r="O24" s="116">
        <f>N24*D24</f>
        <v>0</v>
      </c>
      <c r="P24" s="110">
        <v>0</v>
      </c>
      <c r="Q24" s="116">
        <f>P24*D24</f>
        <v>0</v>
      </c>
      <c r="R24" s="110">
        <v>0</v>
      </c>
      <c r="S24" s="116">
        <f>R24*D24</f>
        <v>0</v>
      </c>
      <c r="T24" s="110">
        <v>0</v>
      </c>
      <c r="U24" s="116">
        <f>T24*D24</f>
        <v>0</v>
      </c>
      <c r="V24" s="110">
        <v>0</v>
      </c>
      <c r="W24" s="116">
        <f>V24*D24</f>
        <v>0</v>
      </c>
      <c r="X24" s="110">
        <v>0</v>
      </c>
      <c r="Y24" s="116">
        <f>X24*D24</f>
        <v>0</v>
      </c>
      <c r="Z24" s="110">
        <v>0</v>
      </c>
      <c r="AA24" s="116">
        <f>Z24*D24</f>
        <v>0</v>
      </c>
      <c r="AB24" s="110">
        <v>0</v>
      </c>
      <c r="AC24" s="116">
        <f>AB24*D24</f>
        <v>0</v>
      </c>
      <c r="AD24" s="110">
        <v>0</v>
      </c>
      <c r="AE24" s="116">
        <f>AD24*D24</f>
        <v>0</v>
      </c>
      <c r="AF24" s="110">
        <v>0</v>
      </c>
      <c r="AG24" s="116">
        <f>AF24*D24</f>
        <v>0</v>
      </c>
      <c r="AH24" s="110">
        <v>0</v>
      </c>
      <c r="AI24" s="116">
        <f>AH24*D24</f>
        <v>0</v>
      </c>
      <c r="AJ24" s="110">
        <v>0</v>
      </c>
      <c r="AK24" s="116">
        <f>AJ24*D24</f>
        <v>0</v>
      </c>
      <c r="AL24" s="110">
        <v>0</v>
      </c>
      <c r="AM24" s="116">
        <f>AL24*D24</f>
        <v>0</v>
      </c>
    </row>
    <row r="25" spans="1:39" ht="28.8" x14ac:dyDescent="0.3">
      <c r="A25" s="130">
        <v>126</v>
      </c>
      <c r="B25" s="86" t="s">
        <v>180</v>
      </c>
      <c r="C25" s="90" t="s">
        <v>179</v>
      </c>
      <c r="D25" s="131">
        <v>250</v>
      </c>
      <c r="E25" s="131">
        <v>150000</v>
      </c>
      <c r="F25" s="124">
        <v>300</v>
      </c>
      <c r="G25" s="125">
        <f>F25*D25</f>
        <v>75000</v>
      </c>
      <c r="H25" s="124">
        <v>0</v>
      </c>
      <c r="I25" s="125">
        <f>H25*D25</f>
        <v>0</v>
      </c>
      <c r="J25" s="110">
        <v>0</v>
      </c>
      <c r="K25" s="116">
        <f>J25*D25</f>
        <v>0</v>
      </c>
      <c r="L25" s="110">
        <v>0</v>
      </c>
      <c r="M25" s="116">
        <f>L25*D25</f>
        <v>0</v>
      </c>
      <c r="N25" s="110">
        <v>0</v>
      </c>
      <c r="O25" s="116">
        <f>N25*D25</f>
        <v>0</v>
      </c>
      <c r="P25" s="110">
        <v>0</v>
      </c>
      <c r="Q25" s="116">
        <f>P25*D25</f>
        <v>0</v>
      </c>
      <c r="R25" s="110">
        <v>0</v>
      </c>
      <c r="S25" s="116">
        <f>R25*D25</f>
        <v>0</v>
      </c>
      <c r="T25" s="110">
        <v>0</v>
      </c>
      <c r="U25" s="116">
        <f>T25*D25</f>
        <v>0</v>
      </c>
      <c r="V25" s="110">
        <v>0</v>
      </c>
      <c r="W25" s="116">
        <f>V25*D25</f>
        <v>0</v>
      </c>
      <c r="X25" s="110">
        <v>0</v>
      </c>
      <c r="Y25" s="116">
        <f>X25*D25</f>
        <v>0</v>
      </c>
      <c r="Z25" s="110">
        <v>0</v>
      </c>
      <c r="AA25" s="116">
        <f>Z25*D25</f>
        <v>0</v>
      </c>
      <c r="AB25" s="110">
        <v>0</v>
      </c>
      <c r="AC25" s="116">
        <f>AB25*D25</f>
        <v>0</v>
      </c>
      <c r="AD25" s="110">
        <v>0</v>
      </c>
      <c r="AE25" s="116">
        <f>AD25*D25</f>
        <v>0</v>
      </c>
      <c r="AF25" s="110">
        <v>0</v>
      </c>
      <c r="AG25" s="116">
        <f>AF25*D25</f>
        <v>0</v>
      </c>
      <c r="AH25" s="110">
        <v>0</v>
      </c>
      <c r="AI25" s="116">
        <f>AH25*D25</f>
        <v>0</v>
      </c>
      <c r="AJ25" s="110">
        <v>0</v>
      </c>
      <c r="AK25" s="116">
        <f>AJ25*D25</f>
        <v>0</v>
      </c>
      <c r="AL25" s="110">
        <v>0</v>
      </c>
      <c r="AM25" s="116">
        <f>AL25*D25</f>
        <v>0</v>
      </c>
    </row>
    <row r="26" spans="1:39" ht="28.8" x14ac:dyDescent="0.3">
      <c r="A26" s="130">
        <v>127</v>
      </c>
      <c r="B26" s="86" t="s">
        <v>181</v>
      </c>
      <c r="C26" s="90" t="s">
        <v>179</v>
      </c>
      <c r="D26" s="131">
        <v>250</v>
      </c>
      <c r="E26" s="131">
        <v>210000</v>
      </c>
      <c r="F26" s="124">
        <v>420</v>
      </c>
      <c r="G26" s="125">
        <f>F26*D26</f>
        <v>105000</v>
      </c>
      <c r="H26" s="124">
        <v>0</v>
      </c>
      <c r="I26" s="125">
        <f>H26*D26</f>
        <v>0</v>
      </c>
      <c r="J26" s="110">
        <v>0</v>
      </c>
      <c r="K26" s="116">
        <f>J26*D26</f>
        <v>0</v>
      </c>
      <c r="L26" s="110">
        <v>0</v>
      </c>
      <c r="M26" s="116">
        <f>L26*D26</f>
        <v>0</v>
      </c>
      <c r="N26" s="110">
        <v>0</v>
      </c>
      <c r="O26" s="116">
        <f>N26*D26</f>
        <v>0</v>
      </c>
      <c r="P26" s="110">
        <v>0</v>
      </c>
      <c r="Q26" s="116">
        <f>P26*D26</f>
        <v>0</v>
      </c>
      <c r="R26" s="110">
        <v>0</v>
      </c>
      <c r="S26" s="116">
        <f>R26*D26</f>
        <v>0</v>
      </c>
      <c r="T26" s="110">
        <v>0</v>
      </c>
      <c r="U26" s="116">
        <f>T26*D26</f>
        <v>0</v>
      </c>
      <c r="V26" s="110">
        <v>0</v>
      </c>
      <c r="W26" s="116">
        <f>V26*D26</f>
        <v>0</v>
      </c>
      <c r="X26" s="110">
        <v>0</v>
      </c>
      <c r="Y26" s="116">
        <f>X26*D26</f>
        <v>0</v>
      </c>
      <c r="Z26" s="110">
        <v>0</v>
      </c>
      <c r="AA26" s="116">
        <f>Z26*D26</f>
        <v>0</v>
      </c>
      <c r="AB26" s="110">
        <v>0</v>
      </c>
      <c r="AC26" s="116">
        <f>AB26*D26</f>
        <v>0</v>
      </c>
      <c r="AD26" s="110">
        <v>0</v>
      </c>
      <c r="AE26" s="116">
        <f>AD26*D26</f>
        <v>0</v>
      </c>
      <c r="AF26" s="110">
        <v>0</v>
      </c>
      <c r="AG26" s="116">
        <f>AF26*D26</f>
        <v>0</v>
      </c>
      <c r="AH26" s="110">
        <v>0</v>
      </c>
      <c r="AI26" s="116">
        <f>AH26*D26</f>
        <v>0</v>
      </c>
      <c r="AJ26" s="110">
        <v>0</v>
      </c>
      <c r="AK26" s="116">
        <f>AJ26*D26</f>
        <v>0</v>
      </c>
      <c r="AL26" s="110">
        <v>0</v>
      </c>
      <c r="AM26" s="116">
        <f>AL26*D26</f>
        <v>0</v>
      </c>
    </row>
    <row r="27" spans="1:39" ht="28.8" x14ac:dyDescent="0.3">
      <c r="A27" s="130">
        <v>128</v>
      </c>
      <c r="B27" s="86" t="s">
        <v>182</v>
      </c>
      <c r="C27" s="90" t="s">
        <v>179</v>
      </c>
      <c r="D27" s="131">
        <v>518</v>
      </c>
      <c r="E27" s="131">
        <v>18648</v>
      </c>
      <c r="F27" s="124">
        <v>18</v>
      </c>
      <c r="G27" s="125">
        <f>F27*D27</f>
        <v>9324</v>
      </c>
      <c r="H27" s="124">
        <v>0</v>
      </c>
      <c r="I27" s="125">
        <f>H27*D27</f>
        <v>0</v>
      </c>
      <c r="J27" s="110">
        <v>0</v>
      </c>
      <c r="K27" s="116">
        <f>J27*D27</f>
        <v>0</v>
      </c>
      <c r="L27" s="110">
        <v>0</v>
      </c>
      <c r="M27" s="116">
        <f>L27*D27</f>
        <v>0</v>
      </c>
      <c r="N27" s="110">
        <v>0</v>
      </c>
      <c r="O27" s="116">
        <f>N27*D27</f>
        <v>0</v>
      </c>
      <c r="P27" s="110">
        <v>0</v>
      </c>
      <c r="Q27" s="116">
        <f>P27*D27</f>
        <v>0</v>
      </c>
      <c r="R27" s="110">
        <v>0</v>
      </c>
      <c r="S27" s="116">
        <f>R27*D27</f>
        <v>0</v>
      </c>
      <c r="T27" s="110">
        <v>0</v>
      </c>
      <c r="U27" s="116">
        <f>T27*D27</f>
        <v>0</v>
      </c>
      <c r="V27" s="110">
        <v>0</v>
      </c>
      <c r="W27" s="116">
        <f>V27*D27</f>
        <v>0</v>
      </c>
      <c r="X27" s="110">
        <v>0</v>
      </c>
      <c r="Y27" s="116">
        <f>X27*D27</f>
        <v>0</v>
      </c>
      <c r="Z27" s="110">
        <v>0</v>
      </c>
      <c r="AA27" s="116">
        <f>Z27*D27</f>
        <v>0</v>
      </c>
      <c r="AB27" s="110">
        <v>0</v>
      </c>
      <c r="AC27" s="116">
        <f>AB27*D27</f>
        <v>0</v>
      </c>
      <c r="AD27" s="110">
        <v>0</v>
      </c>
      <c r="AE27" s="116">
        <f>AD27*D27</f>
        <v>0</v>
      </c>
      <c r="AF27" s="110">
        <v>0</v>
      </c>
      <c r="AG27" s="116">
        <f>AF27*D27</f>
        <v>0</v>
      </c>
      <c r="AH27" s="110">
        <v>0</v>
      </c>
      <c r="AI27" s="116">
        <f>AH27*D27</f>
        <v>0</v>
      </c>
      <c r="AJ27" s="110">
        <v>0</v>
      </c>
      <c r="AK27" s="116">
        <f>AJ27*D27</f>
        <v>0</v>
      </c>
      <c r="AL27" s="110">
        <v>0</v>
      </c>
      <c r="AM27" s="116">
        <f>AL27*D27</f>
        <v>0</v>
      </c>
    </row>
    <row r="28" spans="1:39" x14ac:dyDescent="0.3">
      <c r="A28" s="130">
        <v>129</v>
      </c>
      <c r="B28" s="86" t="s">
        <v>183</v>
      </c>
      <c r="C28" s="90" t="s">
        <v>66</v>
      </c>
      <c r="D28" s="131">
        <v>70</v>
      </c>
      <c r="E28" s="131">
        <v>11410</v>
      </c>
      <c r="F28" s="124">
        <v>82</v>
      </c>
      <c r="G28" s="125">
        <f>F28*D28</f>
        <v>5740</v>
      </c>
      <c r="H28" s="124">
        <v>0</v>
      </c>
      <c r="I28" s="125">
        <f>H28*D28</f>
        <v>0</v>
      </c>
      <c r="J28" s="110">
        <v>0</v>
      </c>
      <c r="K28" s="116">
        <f>J28*D28</f>
        <v>0</v>
      </c>
      <c r="L28" s="110">
        <v>0</v>
      </c>
      <c r="M28" s="116">
        <f>L28*D28</f>
        <v>0</v>
      </c>
      <c r="N28" s="110">
        <v>0</v>
      </c>
      <c r="O28" s="116">
        <f>N28*D28</f>
        <v>0</v>
      </c>
      <c r="P28" s="110">
        <v>0</v>
      </c>
      <c r="Q28" s="116">
        <f>P28*D28</f>
        <v>0</v>
      </c>
      <c r="R28" s="110">
        <v>0</v>
      </c>
      <c r="S28" s="116">
        <f>R28*D28</f>
        <v>0</v>
      </c>
      <c r="T28" s="110">
        <v>0</v>
      </c>
      <c r="U28" s="116">
        <f>T28*D28</f>
        <v>0</v>
      </c>
      <c r="V28" s="110">
        <v>0</v>
      </c>
      <c r="W28" s="116">
        <f>V28*D28</f>
        <v>0</v>
      </c>
      <c r="X28" s="110">
        <v>0</v>
      </c>
      <c r="Y28" s="116">
        <f>X28*D28</f>
        <v>0</v>
      </c>
      <c r="Z28" s="110">
        <v>0</v>
      </c>
      <c r="AA28" s="116">
        <f>Z28*D28</f>
        <v>0</v>
      </c>
      <c r="AB28" s="110">
        <v>0</v>
      </c>
      <c r="AC28" s="116">
        <f>AB28*D28</f>
        <v>0</v>
      </c>
      <c r="AD28" s="110">
        <v>0</v>
      </c>
      <c r="AE28" s="116">
        <f>AD28*D28</f>
        <v>0</v>
      </c>
      <c r="AF28" s="110">
        <v>0</v>
      </c>
      <c r="AG28" s="116">
        <f>AF28*D28</f>
        <v>0</v>
      </c>
      <c r="AH28" s="110">
        <v>0</v>
      </c>
      <c r="AI28" s="116">
        <f>AH28*D28</f>
        <v>0</v>
      </c>
      <c r="AJ28" s="110">
        <v>0</v>
      </c>
      <c r="AK28" s="116">
        <f>AJ28*D28</f>
        <v>0</v>
      </c>
      <c r="AL28" s="110">
        <v>0</v>
      </c>
      <c r="AM28" s="116">
        <f>AL28*D28</f>
        <v>0</v>
      </c>
    </row>
    <row r="29" spans="1:39" ht="28.8" x14ac:dyDescent="0.3">
      <c r="A29" s="130">
        <v>130</v>
      </c>
      <c r="B29" s="86" t="s">
        <v>184</v>
      </c>
      <c r="C29" s="90" t="s">
        <v>66</v>
      </c>
      <c r="D29" s="131">
        <v>241.84</v>
      </c>
      <c r="E29" s="131">
        <v>36759.68</v>
      </c>
      <c r="F29" s="124">
        <v>60</v>
      </c>
      <c r="G29" s="125">
        <f>F29*D29</f>
        <v>14510.4</v>
      </c>
      <c r="H29" s="124">
        <v>0</v>
      </c>
      <c r="I29" s="125">
        <f>H29*D29</f>
        <v>0</v>
      </c>
      <c r="J29" s="110">
        <v>0</v>
      </c>
      <c r="K29" s="116">
        <f>J29*D29</f>
        <v>0</v>
      </c>
      <c r="L29" s="110">
        <v>2</v>
      </c>
      <c r="M29" s="116">
        <f>L29*D29</f>
        <v>483.68</v>
      </c>
      <c r="N29" s="110">
        <v>0</v>
      </c>
      <c r="O29" s="116">
        <f>N29*D29</f>
        <v>0</v>
      </c>
      <c r="P29" s="110">
        <v>0</v>
      </c>
      <c r="Q29" s="116">
        <f>P29*D29</f>
        <v>0</v>
      </c>
      <c r="R29" s="110">
        <v>0</v>
      </c>
      <c r="S29" s="116">
        <f>R29*D29</f>
        <v>0</v>
      </c>
      <c r="T29" s="110">
        <v>0</v>
      </c>
      <c r="U29" s="116">
        <f>T29*D29</f>
        <v>0</v>
      </c>
      <c r="V29" s="110">
        <v>0</v>
      </c>
      <c r="W29" s="116">
        <f>V29*D29</f>
        <v>0</v>
      </c>
      <c r="X29" s="110">
        <v>0</v>
      </c>
      <c r="Y29" s="116">
        <f>X29*D29</f>
        <v>0</v>
      </c>
      <c r="Z29" s="110">
        <v>1</v>
      </c>
      <c r="AA29" s="116">
        <f>Z29*D29</f>
        <v>241.84</v>
      </c>
      <c r="AB29" s="110">
        <v>0</v>
      </c>
      <c r="AC29" s="116">
        <f>AB29*D29</f>
        <v>0</v>
      </c>
      <c r="AD29" s="110">
        <v>0</v>
      </c>
      <c r="AE29" s="116">
        <f>AD29*D29</f>
        <v>0</v>
      </c>
      <c r="AF29" s="110">
        <v>2</v>
      </c>
      <c r="AG29" s="116">
        <f>AF29*D29</f>
        <v>483.68</v>
      </c>
      <c r="AH29" s="110">
        <v>3</v>
      </c>
      <c r="AI29" s="116">
        <f>AH29*D29</f>
        <v>725.52</v>
      </c>
      <c r="AJ29" s="110">
        <v>0</v>
      </c>
      <c r="AK29" s="116">
        <f>AJ29*D29</f>
        <v>0</v>
      </c>
      <c r="AL29" s="110">
        <v>0</v>
      </c>
      <c r="AM29" s="116">
        <f>AL29*D29</f>
        <v>0</v>
      </c>
    </row>
    <row r="30" spans="1:39" ht="28.8" x14ac:dyDescent="0.3">
      <c r="A30" s="130">
        <v>131</v>
      </c>
      <c r="B30" s="86" t="s">
        <v>185</v>
      </c>
      <c r="C30" s="90" t="s">
        <v>66</v>
      </c>
      <c r="D30" s="131">
        <v>1156</v>
      </c>
      <c r="E30" s="131">
        <v>2312</v>
      </c>
      <c r="F30" s="124">
        <v>0</v>
      </c>
      <c r="G30" s="125">
        <f>F30*D30</f>
        <v>0</v>
      </c>
      <c r="H30" s="124">
        <v>2</v>
      </c>
      <c r="I30" s="125">
        <f>H30*D30</f>
        <v>2312</v>
      </c>
      <c r="J30" s="110">
        <v>0</v>
      </c>
      <c r="K30" s="116">
        <f>J30*D30</f>
        <v>0</v>
      </c>
      <c r="L30" s="110">
        <v>0</v>
      </c>
      <c r="M30" s="116">
        <f>L30*D30</f>
        <v>0</v>
      </c>
      <c r="N30" s="110">
        <v>0</v>
      </c>
      <c r="O30" s="116">
        <f>N30*D30</f>
        <v>0</v>
      </c>
      <c r="P30" s="110">
        <v>0</v>
      </c>
      <c r="Q30" s="116">
        <f>P30*D30</f>
        <v>0</v>
      </c>
      <c r="R30" s="110">
        <v>0</v>
      </c>
      <c r="S30" s="116">
        <f>R30*D30</f>
        <v>0</v>
      </c>
      <c r="T30" s="110">
        <v>0</v>
      </c>
      <c r="U30" s="116">
        <f>T30*D30</f>
        <v>0</v>
      </c>
      <c r="V30" s="110">
        <v>0</v>
      </c>
      <c r="W30" s="116">
        <f>V30*D30</f>
        <v>0</v>
      </c>
      <c r="X30" s="110">
        <v>0</v>
      </c>
      <c r="Y30" s="116">
        <f>X30*D30</f>
        <v>0</v>
      </c>
      <c r="Z30" s="110">
        <v>0</v>
      </c>
      <c r="AA30" s="116">
        <f>Z30*D30</f>
        <v>0</v>
      </c>
      <c r="AB30" s="110">
        <v>0</v>
      </c>
      <c r="AC30" s="116">
        <f>AB30*D30</f>
        <v>0</v>
      </c>
      <c r="AD30" s="110">
        <v>0</v>
      </c>
      <c r="AE30" s="116">
        <f>AD30*D30</f>
        <v>0</v>
      </c>
      <c r="AF30" s="110">
        <v>0</v>
      </c>
      <c r="AG30" s="116">
        <f>AF30*D30</f>
        <v>0</v>
      </c>
      <c r="AH30" s="110">
        <v>0</v>
      </c>
      <c r="AI30" s="116">
        <f>AH30*D30</f>
        <v>0</v>
      </c>
      <c r="AJ30" s="110">
        <v>0</v>
      </c>
      <c r="AK30" s="116">
        <f>AJ30*D30</f>
        <v>0</v>
      </c>
      <c r="AL30" s="110">
        <v>0</v>
      </c>
      <c r="AM30" s="116">
        <f>AL30*D30</f>
        <v>0</v>
      </c>
    </row>
    <row r="31" spans="1:39" ht="28.8" x14ac:dyDescent="0.3">
      <c r="A31" s="130">
        <v>132</v>
      </c>
      <c r="B31" s="86" t="s">
        <v>186</v>
      </c>
      <c r="C31" s="90" t="s">
        <v>66</v>
      </c>
      <c r="D31" s="131">
        <v>2000</v>
      </c>
      <c r="E31" s="131">
        <v>10000</v>
      </c>
      <c r="F31" s="124">
        <v>0</v>
      </c>
      <c r="G31" s="125">
        <f>F31*D31</f>
        <v>0</v>
      </c>
      <c r="H31" s="124">
        <v>0</v>
      </c>
      <c r="I31" s="125">
        <f>H31*D31</f>
        <v>0</v>
      </c>
      <c r="J31" s="110">
        <v>0</v>
      </c>
      <c r="K31" s="116">
        <f>J31*D31</f>
        <v>0</v>
      </c>
      <c r="L31" s="110">
        <v>0</v>
      </c>
      <c r="M31" s="116">
        <f>L31*D31</f>
        <v>0</v>
      </c>
      <c r="N31" s="110">
        <v>0</v>
      </c>
      <c r="O31" s="116">
        <f>N31*D31</f>
        <v>0</v>
      </c>
      <c r="P31" s="110">
        <v>0</v>
      </c>
      <c r="Q31" s="116">
        <f>P31*D31</f>
        <v>0</v>
      </c>
      <c r="R31" s="110">
        <v>0</v>
      </c>
      <c r="S31" s="116">
        <f>R31*D31</f>
        <v>0</v>
      </c>
      <c r="T31" s="110">
        <v>0</v>
      </c>
      <c r="U31" s="116">
        <f>T31*D31</f>
        <v>0</v>
      </c>
      <c r="V31" s="110">
        <v>0</v>
      </c>
      <c r="W31" s="116">
        <f>V31*D31</f>
        <v>0</v>
      </c>
      <c r="X31" s="110">
        <v>0</v>
      </c>
      <c r="Y31" s="116">
        <f>X31*D31</f>
        <v>0</v>
      </c>
      <c r="Z31" s="110">
        <v>0</v>
      </c>
      <c r="AA31" s="116">
        <f>Z31*D31</f>
        <v>0</v>
      </c>
      <c r="AB31" s="110">
        <v>0</v>
      </c>
      <c r="AC31" s="116">
        <f>AB31*D31</f>
        <v>0</v>
      </c>
      <c r="AD31" s="110">
        <v>0</v>
      </c>
      <c r="AE31" s="116">
        <f>AD31*D31</f>
        <v>0</v>
      </c>
      <c r="AF31" s="110">
        <v>1</v>
      </c>
      <c r="AG31" s="116">
        <f>AF31*D31</f>
        <v>2000</v>
      </c>
      <c r="AH31" s="110">
        <v>0</v>
      </c>
      <c r="AI31" s="116">
        <f>AH31*D31</f>
        <v>0</v>
      </c>
      <c r="AJ31" s="110">
        <v>0</v>
      </c>
      <c r="AK31" s="116">
        <f>AJ31*D31</f>
        <v>0</v>
      </c>
      <c r="AL31" s="110">
        <v>0</v>
      </c>
      <c r="AM31" s="116">
        <f>AL31*D31</f>
        <v>0</v>
      </c>
    </row>
    <row r="32" spans="1:39" ht="57.6" x14ac:dyDescent="0.3">
      <c r="A32" s="130">
        <v>133</v>
      </c>
      <c r="B32" s="86" t="s">
        <v>187</v>
      </c>
      <c r="C32" s="90" t="s">
        <v>66</v>
      </c>
      <c r="D32" s="131">
        <v>62</v>
      </c>
      <c r="E32" s="131">
        <v>74772</v>
      </c>
      <c r="F32" s="124">
        <v>600</v>
      </c>
      <c r="G32" s="125">
        <f>F32*D32</f>
        <v>37200</v>
      </c>
      <c r="H32" s="124">
        <v>0</v>
      </c>
      <c r="I32" s="125">
        <f>H32*D32</f>
        <v>0</v>
      </c>
      <c r="J32" s="110">
        <v>0</v>
      </c>
      <c r="K32" s="116">
        <f>J32*D32</f>
        <v>0</v>
      </c>
      <c r="L32" s="110">
        <v>0</v>
      </c>
      <c r="M32" s="116">
        <f>L32*D32</f>
        <v>0</v>
      </c>
      <c r="N32" s="110">
        <v>3</v>
      </c>
      <c r="O32" s="116">
        <f>N32*D32</f>
        <v>186</v>
      </c>
      <c r="P32" s="110">
        <v>0</v>
      </c>
      <c r="Q32" s="116">
        <f>P32*D32</f>
        <v>0</v>
      </c>
      <c r="R32" s="110">
        <v>0</v>
      </c>
      <c r="S32" s="116">
        <f>R32*D32</f>
        <v>0</v>
      </c>
      <c r="T32" s="110">
        <v>0</v>
      </c>
      <c r="U32" s="116">
        <f>T32*D32</f>
        <v>0</v>
      </c>
      <c r="V32" s="110">
        <v>0</v>
      </c>
      <c r="W32" s="116">
        <f>V32*D32</f>
        <v>0</v>
      </c>
      <c r="X32" s="110">
        <v>0</v>
      </c>
      <c r="Y32" s="116">
        <f>X32*D32</f>
        <v>0</v>
      </c>
      <c r="Z32" s="110">
        <v>0</v>
      </c>
      <c r="AA32" s="116">
        <f>Z32*D32</f>
        <v>0</v>
      </c>
      <c r="AB32" s="110">
        <v>0</v>
      </c>
      <c r="AC32" s="116">
        <f>AB32*D32</f>
        <v>0</v>
      </c>
      <c r="AD32" s="110">
        <v>0</v>
      </c>
      <c r="AE32" s="116">
        <f>AD32*D32</f>
        <v>0</v>
      </c>
      <c r="AF32" s="110">
        <v>0</v>
      </c>
      <c r="AG32" s="116">
        <f>AF32*D32</f>
        <v>0</v>
      </c>
      <c r="AH32" s="110">
        <v>0</v>
      </c>
      <c r="AI32" s="116">
        <f>AH32*D32</f>
        <v>0</v>
      </c>
      <c r="AJ32" s="110">
        <v>0</v>
      </c>
      <c r="AK32" s="116">
        <f>AJ32*D32</f>
        <v>0</v>
      </c>
      <c r="AL32" s="110">
        <v>0</v>
      </c>
      <c r="AM32" s="116">
        <f>AL32*D32</f>
        <v>0</v>
      </c>
    </row>
    <row r="33" spans="1:39" ht="86.4" x14ac:dyDescent="0.3">
      <c r="A33" s="130">
        <v>134</v>
      </c>
      <c r="B33" s="86" t="s">
        <v>188</v>
      </c>
      <c r="C33" s="90" t="s">
        <v>66</v>
      </c>
      <c r="D33" s="131">
        <v>700</v>
      </c>
      <c r="E33" s="131">
        <v>88200</v>
      </c>
      <c r="F33" s="124">
        <v>25</v>
      </c>
      <c r="G33" s="125">
        <f>F33*D33</f>
        <v>17500</v>
      </c>
      <c r="H33" s="124">
        <v>25</v>
      </c>
      <c r="I33" s="125">
        <f>H33*D33</f>
        <v>17500</v>
      </c>
      <c r="J33" s="110">
        <v>0</v>
      </c>
      <c r="K33" s="116">
        <f>J33*D33</f>
        <v>0</v>
      </c>
      <c r="L33" s="110">
        <v>3</v>
      </c>
      <c r="M33" s="116">
        <f>L33*D33</f>
        <v>2100</v>
      </c>
      <c r="N33" s="110">
        <v>2</v>
      </c>
      <c r="O33" s="116">
        <f>N33*D33</f>
        <v>1400</v>
      </c>
      <c r="P33" s="110">
        <v>0</v>
      </c>
      <c r="Q33" s="116">
        <f>P33*D33</f>
        <v>0</v>
      </c>
      <c r="R33" s="110">
        <v>2</v>
      </c>
      <c r="S33" s="116">
        <f>R33*D33</f>
        <v>1400</v>
      </c>
      <c r="T33" s="110">
        <v>1</v>
      </c>
      <c r="U33" s="116">
        <f>T33*D33</f>
        <v>700</v>
      </c>
      <c r="V33" s="110">
        <v>0</v>
      </c>
      <c r="W33" s="116">
        <f>V33*D33</f>
        <v>0</v>
      </c>
      <c r="X33" s="110">
        <v>0</v>
      </c>
      <c r="Y33" s="116">
        <f>X33*D33</f>
        <v>0</v>
      </c>
      <c r="Z33" s="110">
        <v>2</v>
      </c>
      <c r="AA33" s="116">
        <f>Z33*D33</f>
        <v>1400</v>
      </c>
      <c r="AB33" s="110">
        <v>0</v>
      </c>
      <c r="AC33" s="116">
        <f>AB33*D33</f>
        <v>0</v>
      </c>
      <c r="AD33" s="110">
        <v>1</v>
      </c>
      <c r="AE33" s="116">
        <f>AD33*D33</f>
        <v>700</v>
      </c>
      <c r="AF33" s="110">
        <v>6</v>
      </c>
      <c r="AG33" s="116">
        <f>AF33*D33</f>
        <v>4200</v>
      </c>
      <c r="AH33" s="110">
        <v>0</v>
      </c>
      <c r="AI33" s="116">
        <f>AH33*D33</f>
        <v>0</v>
      </c>
      <c r="AJ33" s="110">
        <v>0</v>
      </c>
      <c r="AK33" s="116">
        <f>AJ33*D33</f>
        <v>0</v>
      </c>
      <c r="AL33" s="110">
        <v>0</v>
      </c>
      <c r="AM33" s="116">
        <f>AL33*D33</f>
        <v>0</v>
      </c>
    </row>
    <row r="34" spans="1:39" ht="43.2" x14ac:dyDescent="0.3">
      <c r="A34" s="130">
        <v>135</v>
      </c>
      <c r="B34" s="86" t="s">
        <v>189</v>
      </c>
      <c r="C34" s="90" t="s">
        <v>66</v>
      </c>
      <c r="D34" s="131">
        <v>200</v>
      </c>
      <c r="E34" s="131">
        <v>3200</v>
      </c>
      <c r="F34" s="124">
        <v>0</v>
      </c>
      <c r="G34" s="125">
        <f>F34*D34</f>
        <v>0</v>
      </c>
      <c r="H34" s="124">
        <v>0</v>
      </c>
      <c r="I34" s="125">
        <f>H34*D34</f>
        <v>0</v>
      </c>
      <c r="J34" s="110">
        <v>0</v>
      </c>
      <c r="K34" s="116">
        <f>J34*D34</f>
        <v>0</v>
      </c>
      <c r="L34" s="110">
        <v>5</v>
      </c>
      <c r="M34" s="116">
        <f>L34*D34</f>
        <v>1000</v>
      </c>
      <c r="N34" s="110">
        <v>0</v>
      </c>
      <c r="O34" s="116">
        <f>N34*D34</f>
        <v>0</v>
      </c>
      <c r="P34" s="110">
        <v>0</v>
      </c>
      <c r="Q34" s="116">
        <f>P34*D34</f>
        <v>0</v>
      </c>
      <c r="R34" s="110">
        <v>1</v>
      </c>
      <c r="S34" s="116">
        <f>R34*D34</f>
        <v>200</v>
      </c>
      <c r="T34" s="110">
        <v>1</v>
      </c>
      <c r="U34" s="116">
        <f>T34*D34</f>
        <v>200</v>
      </c>
      <c r="V34" s="110">
        <v>0</v>
      </c>
      <c r="W34" s="116">
        <f>V34*D34</f>
        <v>0</v>
      </c>
      <c r="X34" s="110">
        <v>0</v>
      </c>
      <c r="Y34" s="116">
        <f>X34*D34</f>
        <v>0</v>
      </c>
      <c r="Z34" s="110">
        <v>2</v>
      </c>
      <c r="AA34" s="116">
        <f>Z34*D34</f>
        <v>400</v>
      </c>
      <c r="AB34" s="110">
        <v>0</v>
      </c>
      <c r="AC34" s="116">
        <f>AB34*D34</f>
        <v>0</v>
      </c>
      <c r="AD34" s="110">
        <v>0</v>
      </c>
      <c r="AE34" s="116">
        <f>AD34*D34</f>
        <v>0</v>
      </c>
      <c r="AF34" s="110">
        <v>1</v>
      </c>
      <c r="AG34" s="116">
        <f>AF34*D34</f>
        <v>200</v>
      </c>
      <c r="AH34" s="110">
        <v>0</v>
      </c>
      <c r="AI34" s="116">
        <f>AH34*D34</f>
        <v>0</v>
      </c>
      <c r="AJ34" s="110">
        <v>0</v>
      </c>
      <c r="AK34" s="116">
        <f>AJ34*D34</f>
        <v>0</v>
      </c>
      <c r="AL34" s="110">
        <v>0</v>
      </c>
      <c r="AM34" s="116">
        <f>AL34*D34</f>
        <v>0</v>
      </c>
    </row>
    <row r="35" spans="1:39" ht="72" x14ac:dyDescent="0.3">
      <c r="A35" s="130">
        <v>136</v>
      </c>
      <c r="B35" s="86" t="s">
        <v>190</v>
      </c>
      <c r="C35" s="90" t="s">
        <v>66</v>
      </c>
      <c r="D35" s="131">
        <v>300</v>
      </c>
      <c r="E35" s="131">
        <v>22200</v>
      </c>
      <c r="F35" s="124">
        <v>0</v>
      </c>
      <c r="G35" s="125">
        <f>F35*D35</f>
        <v>0</v>
      </c>
      <c r="H35" s="124">
        <v>25</v>
      </c>
      <c r="I35" s="125">
        <f>H35*D35</f>
        <v>7500</v>
      </c>
      <c r="J35" s="110">
        <v>0</v>
      </c>
      <c r="K35" s="116">
        <f>J35*D35</f>
        <v>0</v>
      </c>
      <c r="L35" s="110">
        <v>3</v>
      </c>
      <c r="M35" s="116">
        <f>L35*D35</f>
        <v>900</v>
      </c>
      <c r="N35" s="110">
        <v>2</v>
      </c>
      <c r="O35" s="116">
        <f>N35*D35</f>
        <v>600</v>
      </c>
      <c r="P35" s="110">
        <v>0</v>
      </c>
      <c r="Q35" s="116">
        <f>P35*D35</f>
        <v>0</v>
      </c>
      <c r="R35" s="110">
        <v>4</v>
      </c>
      <c r="S35" s="116">
        <f>R35*D35</f>
        <v>1200</v>
      </c>
      <c r="T35" s="110">
        <v>0</v>
      </c>
      <c r="U35" s="116">
        <f>T35*D35</f>
        <v>0</v>
      </c>
      <c r="V35" s="110">
        <v>0</v>
      </c>
      <c r="W35" s="116">
        <f>V35*D35</f>
        <v>0</v>
      </c>
      <c r="X35" s="110">
        <v>0</v>
      </c>
      <c r="Y35" s="116">
        <f>X35*D35</f>
        <v>0</v>
      </c>
      <c r="Z35" s="110">
        <v>2</v>
      </c>
      <c r="AA35" s="116">
        <f>Z35*D35</f>
        <v>600</v>
      </c>
      <c r="AB35" s="110">
        <v>1</v>
      </c>
      <c r="AC35" s="116">
        <f>AB35*D35</f>
        <v>300</v>
      </c>
      <c r="AD35" s="110">
        <v>0</v>
      </c>
      <c r="AE35" s="116">
        <f>AD35*D35</f>
        <v>0</v>
      </c>
      <c r="AF35" s="110">
        <v>2</v>
      </c>
      <c r="AG35" s="116">
        <f>AF35*D35</f>
        <v>600</v>
      </c>
      <c r="AH35" s="110">
        <v>0</v>
      </c>
      <c r="AI35" s="116">
        <f>AH35*D35</f>
        <v>0</v>
      </c>
      <c r="AJ35" s="110">
        <v>0</v>
      </c>
      <c r="AK35" s="116">
        <f>AJ35*D35</f>
        <v>0</v>
      </c>
      <c r="AL35" s="110">
        <v>0</v>
      </c>
      <c r="AM35" s="116">
        <f>AL35*D35</f>
        <v>0</v>
      </c>
    </row>
    <row r="36" spans="1:39" ht="28.8" x14ac:dyDescent="0.3">
      <c r="A36" s="130">
        <v>137</v>
      </c>
      <c r="B36" s="86" t="s">
        <v>191</v>
      </c>
      <c r="C36" s="90" t="s">
        <v>66</v>
      </c>
      <c r="D36" s="131">
        <v>1090</v>
      </c>
      <c r="E36" s="131">
        <v>8720</v>
      </c>
      <c r="F36" s="124">
        <v>0</v>
      </c>
      <c r="G36" s="125">
        <f>F36*D36</f>
        <v>0</v>
      </c>
      <c r="H36" s="124">
        <v>0</v>
      </c>
      <c r="I36" s="125">
        <f>H36*D36</f>
        <v>0</v>
      </c>
      <c r="J36" s="110">
        <v>0</v>
      </c>
      <c r="K36" s="116">
        <f>J36*D36</f>
        <v>0</v>
      </c>
      <c r="L36" s="110">
        <v>0</v>
      </c>
      <c r="M36" s="116">
        <f>L36*D36</f>
        <v>0</v>
      </c>
      <c r="N36" s="110">
        <v>0</v>
      </c>
      <c r="O36" s="116">
        <f>N36*D36</f>
        <v>0</v>
      </c>
      <c r="P36" s="110">
        <v>0</v>
      </c>
      <c r="Q36" s="116">
        <f>P36*D36</f>
        <v>0</v>
      </c>
      <c r="R36" s="110">
        <v>1</v>
      </c>
      <c r="S36" s="116">
        <f>R36*D36</f>
        <v>1090</v>
      </c>
      <c r="T36" s="110">
        <v>0</v>
      </c>
      <c r="U36" s="116">
        <f>T36*D36</f>
        <v>0</v>
      </c>
      <c r="V36" s="110">
        <v>0</v>
      </c>
      <c r="W36" s="116">
        <f>V36*D36</f>
        <v>0</v>
      </c>
      <c r="X36" s="110">
        <v>0</v>
      </c>
      <c r="Y36" s="116">
        <f>X36*D36</f>
        <v>0</v>
      </c>
      <c r="Z36" s="110">
        <v>0</v>
      </c>
      <c r="AA36" s="116">
        <f>Z36*D36</f>
        <v>0</v>
      </c>
      <c r="AB36" s="110">
        <v>2</v>
      </c>
      <c r="AC36" s="116">
        <f>AB36*D36</f>
        <v>2180</v>
      </c>
      <c r="AD36" s="110">
        <v>0</v>
      </c>
      <c r="AE36" s="116">
        <f>AD36*D36</f>
        <v>0</v>
      </c>
      <c r="AF36" s="110">
        <v>2</v>
      </c>
      <c r="AG36" s="116">
        <f>AF36*D36</f>
        <v>2180</v>
      </c>
      <c r="AH36" s="110">
        <v>0</v>
      </c>
      <c r="AI36" s="116">
        <f>AH36*D36</f>
        <v>0</v>
      </c>
      <c r="AJ36" s="110">
        <v>0</v>
      </c>
      <c r="AK36" s="116">
        <f>AJ36*D36</f>
        <v>0</v>
      </c>
      <c r="AL36" s="110">
        <v>0</v>
      </c>
      <c r="AM36" s="116">
        <f>AL36*D36</f>
        <v>0</v>
      </c>
    </row>
    <row r="37" spans="1:39" ht="28.8" x14ac:dyDescent="0.3">
      <c r="A37" s="130">
        <v>138</v>
      </c>
      <c r="B37" s="86" t="s">
        <v>192</v>
      </c>
      <c r="C37" s="90" t="s">
        <v>66</v>
      </c>
      <c r="D37" s="131">
        <v>650</v>
      </c>
      <c r="E37" s="131">
        <v>1300</v>
      </c>
      <c r="F37" s="124">
        <v>0</v>
      </c>
      <c r="G37" s="125">
        <f>F37*D37</f>
        <v>0</v>
      </c>
      <c r="H37" s="124">
        <v>0</v>
      </c>
      <c r="I37" s="125">
        <f>H37*D37</f>
        <v>0</v>
      </c>
      <c r="J37" s="110">
        <v>0</v>
      </c>
      <c r="K37" s="116">
        <f>J37*D37</f>
        <v>0</v>
      </c>
      <c r="L37" s="110">
        <v>0</v>
      </c>
      <c r="M37" s="116">
        <f>L37*D37</f>
        <v>0</v>
      </c>
      <c r="N37" s="110">
        <v>0</v>
      </c>
      <c r="O37" s="116">
        <f>N37*D37</f>
        <v>0</v>
      </c>
      <c r="P37" s="110">
        <v>0</v>
      </c>
      <c r="Q37" s="116">
        <f>P37*D37</f>
        <v>0</v>
      </c>
      <c r="R37" s="110">
        <v>0</v>
      </c>
      <c r="S37" s="116">
        <f>R37*D37</f>
        <v>0</v>
      </c>
      <c r="T37" s="110">
        <v>0</v>
      </c>
      <c r="U37" s="116">
        <f>T37*D37</f>
        <v>0</v>
      </c>
      <c r="V37" s="110">
        <v>0</v>
      </c>
      <c r="W37" s="116">
        <f>V37*D37</f>
        <v>0</v>
      </c>
      <c r="X37" s="110">
        <v>0</v>
      </c>
      <c r="Y37" s="116">
        <f>X37*D37</f>
        <v>0</v>
      </c>
      <c r="Z37" s="110">
        <v>0</v>
      </c>
      <c r="AA37" s="116">
        <f>Z37*D37</f>
        <v>0</v>
      </c>
      <c r="AB37" s="110">
        <v>1</v>
      </c>
      <c r="AC37" s="116">
        <f>AB37*D37</f>
        <v>650</v>
      </c>
      <c r="AD37" s="110">
        <v>0</v>
      </c>
      <c r="AE37" s="116">
        <f>AD37*D37</f>
        <v>0</v>
      </c>
      <c r="AF37" s="110">
        <v>0</v>
      </c>
      <c r="AG37" s="116">
        <f>AF37*D37</f>
        <v>0</v>
      </c>
      <c r="AH37" s="110">
        <v>0</v>
      </c>
      <c r="AI37" s="116">
        <f>AH37*D37</f>
        <v>0</v>
      </c>
      <c r="AJ37" s="110">
        <v>0</v>
      </c>
      <c r="AK37" s="116">
        <f>AJ37*D37</f>
        <v>0</v>
      </c>
      <c r="AL37" s="110">
        <v>0</v>
      </c>
      <c r="AM37" s="116">
        <f>AL37*D37</f>
        <v>0</v>
      </c>
    </row>
    <row r="38" spans="1:39" ht="43.2" x14ac:dyDescent="0.3">
      <c r="A38" s="130">
        <v>139</v>
      </c>
      <c r="B38" s="86" t="s">
        <v>193</v>
      </c>
      <c r="C38" s="90" t="s">
        <v>66</v>
      </c>
      <c r="D38" s="131">
        <v>700</v>
      </c>
      <c r="E38" s="131">
        <v>1400</v>
      </c>
      <c r="F38" s="124">
        <v>0</v>
      </c>
      <c r="G38" s="125">
        <f>F38*D38</f>
        <v>0</v>
      </c>
      <c r="H38" s="124">
        <v>0</v>
      </c>
      <c r="I38" s="125">
        <f>H38*D38</f>
        <v>0</v>
      </c>
      <c r="J38" s="110">
        <v>0</v>
      </c>
      <c r="K38" s="116">
        <f>J38*D38</f>
        <v>0</v>
      </c>
      <c r="L38" s="110">
        <v>0</v>
      </c>
      <c r="M38" s="116">
        <f>L38*D38</f>
        <v>0</v>
      </c>
      <c r="N38" s="110">
        <v>0</v>
      </c>
      <c r="O38" s="116">
        <f>N38*D38</f>
        <v>0</v>
      </c>
      <c r="P38" s="110">
        <v>0</v>
      </c>
      <c r="Q38" s="116">
        <f>P38*D38</f>
        <v>0</v>
      </c>
      <c r="R38" s="110">
        <v>0</v>
      </c>
      <c r="S38" s="116">
        <f>R38*D38</f>
        <v>0</v>
      </c>
      <c r="T38" s="110">
        <v>0</v>
      </c>
      <c r="U38" s="116">
        <f>T38*D38</f>
        <v>0</v>
      </c>
      <c r="V38" s="110">
        <v>0</v>
      </c>
      <c r="W38" s="116">
        <f>V38*D38</f>
        <v>0</v>
      </c>
      <c r="X38" s="110">
        <v>0</v>
      </c>
      <c r="Y38" s="116">
        <f>X38*D38</f>
        <v>0</v>
      </c>
      <c r="Z38" s="110">
        <v>0</v>
      </c>
      <c r="AA38" s="116">
        <f>Z38*D38</f>
        <v>0</v>
      </c>
      <c r="AB38" s="110">
        <v>1</v>
      </c>
      <c r="AC38" s="116">
        <f>AB38*D38</f>
        <v>700</v>
      </c>
      <c r="AD38" s="110">
        <v>0</v>
      </c>
      <c r="AE38" s="116">
        <f>AD38*D38</f>
        <v>0</v>
      </c>
      <c r="AF38" s="110">
        <v>0</v>
      </c>
      <c r="AG38" s="116">
        <f>AF38*D38</f>
        <v>0</v>
      </c>
      <c r="AH38" s="110">
        <v>0</v>
      </c>
      <c r="AI38" s="116">
        <f>AH38*D38</f>
        <v>0</v>
      </c>
      <c r="AJ38" s="110">
        <v>0</v>
      </c>
      <c r="AK38" s="116">
        <f>AJ38*D38</f>
        <v>0</v>
      </c>
      <c r="AL38" s="110">
        <v>0</v>
      </c>
      <c r="AM38" s="116">
        <f>AL38*D38</f>
        <v>0</v>
      </c>
    </row>
    <row r="39" spans="1:39" ht="28.8" x14ac:dyDescent="0.3">
      <c r="A39" s="130">
        <v>140</v>
      </c>
      <c r="B39" s="86" t="s">
        <v>194</v>
      </c>
      <c r="C39" s="90" t="s">
        <v>66</v>
      </c>
      <c r="D39" s="131">
        <v>61.99</v>
      </c>
      <c r="E39" s="131">
        <v>991.84</v>
      </c>
      <c r="F39" s="124">
        <v>0</v>
      </c>
      <c r="G39" s="125">
        <f>F39*D39</f>
        <v>0</v>
      </c>
      <c r="H39" s="124">
        <v>0</v>
      </c>
      <c r="I39" s="125">
        <f>H39*D39</f>
        <v>0</v>
      </c>
      <c r="J39" s="110">
        <v>0</v>
      </c>
      <c r="K39" s="116">
        <f>J39*D39</f>
        <v>0</v>
      </c>
      <c r="L39" s="110">
        <v>3</v>
      </c>
      <c r="M39" s="116">
        <f>L39*D39</f>
        <v>185.97</v>
      </c>
      <c r="N39" s="110">
        <v>0</v>
      </c>
      <c r="O39" s="116">
        <f>N39*D39</f>
        <v>0</v>
      </c>
      <c r="P39" s="110">
        <v>0</v>
      </c>
      <c r="Q39" s="116">
        <f>P39*D39</f>
        <v>0</v>
      </c>
      <c r="R39" s="110">
        <v>0</v>
      </c>
      <c r="S39" s="116">
        <f>R39*D39</f>
        <v>0</v>
      </c>
      <c r="T39" s="110">
        <v>0</v>
      </c>
      <c r="U39" s="116">
        <f>T39*D39</f>
        <v>0</v>
      </c>
      <c r="V39" s="110">
        <v>0</v>
      </c>
      <c r="W39" s="116">
        <f>V39*D39</f>
        <v>0</v>
      </c>
      <c r="X39" s="110">
        <v>0</v>
      </c>
      <c r="Y39" s="116">
        <f>X39*D39</f>
        <v>0</v>
      </c>
      <c r="Z39" s="110">
        <v>0</v>
      </c>
      <c r="AA39" s="116">
        <f>Z39*D39</f>
        <v>0</v>
      </c>
      <c r="AB39" s="110">
        <v>0</v>
      </c>
      <c r="AC39" s="116">
        <f>AB39*D39</f>
        <v>0</v>
      </c>
      <c r="AD39" s="110">
        <v>0</v>
      </c>
      <c r="AE39" s="116">
        <f>AD39*D39</f>
        <v>0</v>
      </c>
      <c r="AF39" s="110">
        <v>10</v>
      </c>
      <c r="AG39" s="116">
        <f>AF39*D39</f>
        <v>619.9</v>
      </c>
      <c r="AH39" s="110">
        <v>0</v>
      </c>
      <c r="AI39" s="116">
        <f>AH39*D39</f>
        <v>0</v>
      </c>
      <c r="AJ39" s="110">
        <v>0</v>
      </c>
      <c r="AK39" s="116">
        <f>AJ39*D39</f>
        <v>0</v>
      </c>
      <c r="AL39" s="110">
        <v>0</v>
      </c>
      <c r="AM39" s="116">
        <f>AL39*D39</f>
        <v>0</v>
      </c>
    </row>
    <row r="40" spans="1:39" ht="28.8" x14ac:dyDescent="0.3">
      <c r="A40" s="130">
        <v>141</v>
      </c>
      <c r="B40" s="86" t="s">
        <v>195</v>
      </c>
      <c r="C40" s="90" t="s">
        <v>66</v>
      </c>
      <c r="D40" s="131">
        <v>108.93</v>
      </c>
      <c r="E40" s="131">
        <v>326.79000000000002</v>
      </c>
      <c r="F40" s="124">
        <v>0</v>
      </c>
      <c r="G40" s="125">
        <f>F40*D40</f>
        <v>0</v>
      </c>
      <c r="H40" s="124">
        <v>0</v>
      </c>
      <c r="I40" s="125">
        <f>H40*D40</f>
        <v>0</v>
      </c>
      <c r="J40" s="110">
        <v>0</v>
      </c>
      <c r="K40" s="116">
        <f>J40*D40</f>
        <v>0</v>
      </c>
      <c r="L40" s="110">
        <v>0</v>
      </c>
      <c r="M40" s="116">
        <f>L40*D40</f>
        <v>0</v>
      </c>
      <c r="N40" s="110">
        <v>3</v>
      </c>
      <c r="O40" s="116">
        <f>N40*D40</f>
        <v>326.79000000000002</v>
      </c>
      <c r="P40" s="110">
        <v>0</v>
      </c>
      <c r="Q40" s="116">
        <f>P40*D40</f>
        <v>0</v>
      </c>
      <c r="R40" s="110">
        <v>0</v>
      </c>
      <c r="S40" s="116">
        <f>R40*D40</f>
        <v>0</v>
      </c>
      <c r="T40" s="110">
        <v>0</v>
      </c>
      <c r="U40" s="116">
        <f>T40*D40</f>
        <v>0</v>
      </c>
      <c r="V40" s="110">
        <v>0</v>
      </c>
      <c r="W40" s="116">
        <f>V40*D40</f>
        <v>0</v>
      </c>
      <c r="X40" s="110">
        <v>0</v>
      </c>
      <c r="Y40" s="116">
        <f>X40*D40</f>
        <v>0</v>
      </c>
      <c r="Z40" s="110">
        <v>0</v>
      </c>
      <c r="AA40" s="116">
        <f>Z40*D40</f>
        <v>0</v>
      </c>
      <c r="AB40" s="110">
        <v>0</v>
      </c>
      <c r="AC40" s="116">
        <f>AB40*D40</f>
        <v>0</v>
      </c>
      <c r="AD40" s="110">
        <v>0</v>
      </c>
      <c r="AE40" s="116">
        <f>AD40*D40</f>
        <v>0</v>
      </c>
      <c r="AF40" s="110">
        <v>0</v>
      </c>
      <c r="AG40" s="116">
        <f>AF40*D40</f>
        <v>0</v>
      </c>
      <c r="AH40" s="110">
        <v>0</v>
      </c>
      <c r="AI40" s="116">
        <f>AH40*D40</f>
        <v>0</v>
      </c>
      <c r="AJ40" s="110">
        <v>0</v>
      </c>
      <c r="AK40" s="116">
        <f>AJ40*D40</f>
        <v>0</v>
      </c>
      <c r="AL40" s="110">
        <v>0</v>
      </c>
      <c r="AM40" s="116">
        <f>AL40*D40</f>
        <v>0</v>
      </c>
    </row>
    <row r="41" spans="1:39" ht="28.8" x14ac:dyDescent="0.3">
      <c r="A41" s="130">
        <v>142</v>
      </c>
      <c r="B41" s="86" t="s">
        <v>196</v>
      </c>
      <c r="C41" s="90" t="s">
        <v>66</v>
      </c>
      <c r="D41" s="131">
        <v>900</v>
      </c>
      <c r="E41" s="131">
        <v>32400</v>
      </c>
      <c r="F41" s="124">
        <v>18</v>
      </c>
      <c r="G41" s="125">
        <f>F41*D41</f>
        <v>16200</v>
      </c>
      <c r="H41" s="124">
        <v>0</v>
      </c>
      <c r="I41" s="125">
        <f>H41*D41</f>
        <v>0</v>
      </c>
      <c r="J41" s="110">
        <v>0</v>
      </c>
      <c r="K41" s="116">
        <f>J41*D41</f>
        <v>0</v>
      </c>
      <c r="L41" s="110">
        <v>0</v>
      </c>
      <c r="M41" s="116">
        <f>L41*D41</f>
        <v>0</v>
      </c>
      <c r="N41" s="110">
        <v>0</v>
      </c>
      <c r="O41" s="116">
        <f>N41*D41</f>
        <v>0</v>
      </c>
      <c r="P41" s="110">
        <v>0</v>
      </c>
      <c r="Q41" s="116">
        <f>P41*D41</f>
        <v>0</v>
      </c>
      <c r="R41" s="110">
        <v>0</v>
      </c>
      <c r="S41" s="116">
        <f>R41*D41</f>
        <v>0</v>
      </c>
      <c r="T41" s="110">
        <v>0</v>
      </c>
      <c r="U41" s="116">
        <f>T41*D41</f>
        <v>0</v>
      </c>
      <c r="V41" s="110">
        <v>0</v>
      </c>
      <c r="W41" s="116">
        <f>V41*D41</f>
        <v>0</v>
      </c>
      <c r="X41" s="110">
        <v>0</v>
      </c>
      <c r="Y41" s="116">
        <f>X41*D41</f>
        <v>0</v>
      </c>
      <c r="Z41" s="110">
        <v>0</v>
      </c>
      <c r="AA41" s="116">
        <f>Z41*D41</f>
        <v>0</v>
      </c>
      <c r="AB41" s="110">
        <v>0</v>
      </c>
      <c r="AC41" s="116">
        <f>AB41*D41</f>
        <v>0</v>
      </c>
      <c r="AD41" s="110">
        <v>0</v>
      </c>
      <c r="AE41" s="116">
        <f>AD41*D41</f>
        <v>0</v>
      </c>
      <c r="AF41" s="110">
        <v>0</v>
      </c>
      <c r="AG41" s="116">
        <f>AF41*D41</f>
        <v>0</v>
      </c>
      <c r="AH41" s="110">
        <v>0</v>
      </c>
      <c r="AI41" s="116">
        <f>AH41*D41</f>
        <v>0</v>
      </c>
      <c r="AJ41" s="110">
        <v>0</v>
      </c>
      <c r="AK41" s="116">
        <f>AJ41*D41</f>
        <v>0</v>
      </c>
      <c r="AL41" s="110">
        <v>0</v>
      </c>
      <c r="AM41" s="116">
        <f>AL41*D41</f>
        <v>0</v>
      </c>
    </row>
    <row r="42" spans="1:39" x14ac:dyDescent="0.3">
      <c r="A42" s="130">
        <v>143</v>
      </c>
      <c r="B42" s="86" t="s">
        <v>197</v>
      </c>
      <c r="C42" s="90" t="s">
        <v>66</v>
      </c>
      <c r="D42" s="131">
        <v>320</v>
      </c>
      <c r="E42" s="131">
        <v>320</v>
      </c>
      <c r="F42" s="124">
        <v>0</v>
      </c>
      <c r="G42" s="125">
        <f>F42*D42</f>
        <v>0</v>
      </c>
      <c r="H42" s="124">
        <v>0</v>
      </c>
      <c r="I42" s="125">
        <f>H42*D42</f>
        <v>0</v>
      </c>
      <c r="J42" s="110">
        <v>0</v>
      </c>
      <c r="K42" s="116">
        <f>J42*D42</f>
        <v>0</v>
      </c>
      <c r="L42" s="110">
        <v>0</v>
      </c>
      <c r="M42" s="116">
        <f>L42*D42</f>
        <v>0</v>
      </c>
      <c r="N42" s="110">
        <v>0</v>
      </c>
      <c r="O42" s="116">
        <f>N42*D42</f>
        <v>0</v>
      </c>
      <c r="P42" s="110">
        <v>0</v>
      </c>
      <c r="Q42" s="116">
        <f>P42*D42</f>
        <v>0</v>
      </c>
      <c r="R42" s="110">
        <v>0</v>
      </c>
      <c r="S42" s="116">
        <f>R42*D42</f>
        <v>0</v>
      </c>
      <c r="T42" s="110">
        <v>0</v>
      </c>
      <c r="U42" s="116">
        <f>T42*D42</f>
        <v>0</v>
      </c>
      <c r="V42" s="110">
        <v>0</v>
      </c>
      <c r="W42" s="116">
        <f>V42*D42</f>
        <v>0</v>
      </c>
      <c r="X42" s="110">
        <v>0</v>
      </c>
      <c r="Y42" s="116">
        <f>X42*D42</f>
        <v>0</v>
      </c>
      <c r="Z42" s="110">
        <v>0</v>
      </c>
      <c r="AA42" s="116">
        <f>Z42*D42</f>
        <v>0</v>
      </c>
      <c r="AB42" s="110">
        <v>0</v>
      </c>
      <c r="AC42" s="116">
        <f>AB42*D42</f>
        <v>0</v>
      </c>
      <c r="AD42" s="110">
        <v>0</v>
      </c>
      <c r="AE42" s="116">
        <f>AD42*D42</f>
        <v>0</v>
      </c>
      <c r="AF42" s="110">
        <v>0</v>
      </c>
      <c r="AG42" s="116">
        <f>AF42*D42</f>
        <v>0</v>
      </c>
      <c r="AH42" s="110">
        <v>0</v>
      </c>
      <c r="AI42" s="116">
        <f>AH42*D42</f>
        <v>0</v>
      </c>
      <c r="AJ42" s="110">
        <v>0</v>
      </c>
      <c r="AK42" s="116">
        <f>AJ42*D42</f>
        <v>0</v>
      </c>
      <c r="AL42" s="110">
        <v>0</v>
      </c>
      <c r="AM42" s="116">
        <f>AL42*D42</f>
        <v>0</v>
      </c>
    </row>
    <row r="43" spans="1:39" ht="28.8" x14ac:dyDescent="0.3">
      <c r="A43" s="130">
        <v>144</v>
      </c>
      <c r="B43" s="86" t="s">
        <v>198</v>
      </c>
      <c r="C43" s="90" t="s">
        <v>66</v>
      </c>
      <c r="D43" s="131">
        <v>750</v>
      </c>
      <c r="E43" s="131">
        <v>750</v>
      </c>
      <c r="F43" s="124">
        <v>0</v>
      </c>
      <c r="G43" s="125">
        <f>F43*D43</f>
        <v>0</v>
      </c>
      <c r="H43" s="124">
        <v>0</v>
      </c>
      <c r="I43" s="125">
        <f>H43*D43</f>
        <v>0</v>
      </c>
      <c r="J43" s="110">
        <v>0</v>
      </c>
      <c r="K43" s="116">
        <f>J43*D43</f>
        <v>0</v>
      </c>
      <c r="L43" s="110">
        <v>0</v>
      </c>
      <c r="M43" s="116">
        <f>L43*D43</f>
        <v>0</v>
      </c>
      <c r="N43" s="110">
        <v>0</v>
      </c>
      <c r="O43" s="116">
        <f>N43*D43</f>
        <v>0</v>
      </c>
      <c r="P43" s="110">
        <v>0</v>
      </c>
      <c r="Q43" s="116">
        <f>P43*D43</f>
        <v>0</v>
      </c>
      <c r="R43" s="110">
        <v>0</v>
      </c>
      <c r="S43" s="116">
        <f>R43*D43</f>
        <v>0</v>
      </c>
      <c r="T43" s="110">
        <v>0</v>
      </c>
      <c r="U43" s="116">
        <f>T43*D43</f>
        <v>0</v>
      </c>
      <c r="V43" s="110">
        <v>0</v>
      </c>
      <c r="W43" s="116">
        <f>V43*D43</f>
        <v>0</v>
      </c>
      <c r="X43" s="110">
        <v>0</v>
      </c>
      <c r="Y43" s="116">
        <f>X43*D43</f>
        <v>0</v>
      </c>
      <c r="Z43" s="110">
        <v>0</v>
      </c>
      <c r="AA43" s="116">
        <f>Z43*D43</f>
        <v>0</v>
      </c>
      <c r="AB43" s="110">
        <v>0</v>
      </c>
      <c r="AC43" s="116">
        <f>AB43*D43</f>
        <v>0</v>
      </c>
      <c r="AD43" s="110">
        <v>0</v>
      </c>
      <c r="AE43" s="116">
        <f>AD43*D43</f>
        <v>0</v>
      </c>
      <c r="AF43" s="110">
        <v>0</v>
      </c>
      <c r="AG43" s="116">
        <f>AF43*D43</f>
        <v>0</v>
      </c>
      <c r="AH43" s="110">
        <v>0</v>
      </c>
      <c r="AI43" s="116">
        <f>AH43*D43</f>
        <v>0</v>
      </c>
      <c r="AJ43" s="110">
        <v>0</v>
      </c>
      <c r="AK43" s="116">
        <f>AJ43*D43</f>
        <v>0</v>
      </c>
      <c r="AL43" s="110">
        <v>0</v>
      </c>
      <c r="AM43" s="116">
        <f>AL43*D43</f>
        <v>0</v>
      </c>
    </row>
    <row r="44" spans="1:39" ht="28.8" x14ac:dyDescent="0.3">
      <c r="A44" s="130">
        <v>145</v>
      </c>
      <c r="B44" s="86" t="s">
        <v>199</v>
      </c>
      <c r="C44" s="90" t="s">
        <v>66</v>
      </c>
      <c r="D44" s="131">
        <v>488.76</v>
      </c>
      <c r="E44" s="131">
        <v>4887.6000000000004</v>
      </c>
      <c r="F44" s="124">
        <v>0</v>
      </c>
      <c r="G44" s="125">
        <f>F44*D44</f>
        <v>0</v>
      </c>
      <c r="H44" s="124">
        <v>0</v>
      </c>
      <c r="I44" s="125">
        <f>H44*D44</f>
        <v>0</v>
      </c>
      <c r="J44" s="110">
        <v>5</v>
      </c>
      <c r="K44" s="116">
        <f>J44*D44</f>
        <v>2443.8000000000002</v>
      </c>
      <c r="L44" s="110">
        <v>0</v>
      </c>
      <c r="M44" s="116">
        <f>L44*D44</f>
        <v>0</v>
      </c>
      <c r="N44" s="110">
        <v>0</v>
      </c>
      <c r="O44" s="116">
        <f>N44*D44</f>
        <v>0</v>
      </c>
      <c r="P44" s="110">
        <v>0</v>
      </c>
      <c r="Q44" s="116">
        <f>P44*D44</f>
        <v>0</v>
      </c>
      <c r="R44" s="110">
        <v>0</v>
      </c>
      <c r="S44" s="116">
        <f>R44*D44</f>
        <v>0</v>
      </c>
      <c r="T44" s="110">
        <v>0</v>
      </c>
      <c r="U44" s="116">
        <f>T44*D44</f>
        <v>0</v>
      </c>
      <c r="V44" s="110">
        <v>0</v>
      </c>
      <c r="W44" s="116">
        <f>V44*D44</f>
        <v>0</v>
      </c>
      <c r="X44" s="110">
        <v>0</v>
      </c>
      <c r="Y44" s="116">
        <f>X44*D44</f>
        <v>0</v>
      </c>
      <c r="Z44" s="110">
        <v>0</v>
      </c>
      <c r="AA44" s="116">
        <f>Z44*D44</f>
        <v>0</v>
      </c>
      <c r="AB44" s="110">
        <v>0</v>
      </c>
      <c r="AC44" s="116">
        <f>AB44*D44</f>
        <v>0</v>
      </c>
      <c r="AD44" s="110">
        <v>0</v>
      </c>
      <c r="AE44" s="116">
        <f>AD44*D44</f>
        <v>0</v>
      </c>
      <c r="AF44" s="110">
        <v>0</v>
      </c>
      <c r="AG44" s="116">
        <f>AF44*D44</f>
        <v>0</v>
      </c>
      <c r="AH44" s="110">
        <v>0</v>
      </c>
      <c r="AI44" s="116">
        <f>AH44*D44</f>
        <v>0</v>
      </c>
      <c r="AJ44" s="110">
        <v>0</v>
      </c>
      <c r="AK44" s="116">
        <f>AJ44*D44</f>
        <v>0</v>
      </c>
      <c r="AL44" s="110">
        <v>0</v>
      </c>
      <c r="AM44" s="116">
        <f>AL44*D44</f>
        <v>0</v>
      </c>
    </row>
    <row r="45" spans="1:39" ht="57.6" x14ac:dyDescent="0.3">
      <c r="A45" s="130">
        <v>146</v>
      </c>
      <c r="B45" s="86" t="s">
        <v>200</v>
      </c>
      <c r="C45" s="90" t="s">
        <v>66</v>
      </c>
      <c r="D45" s="131">
        <v>1840</v>
      </c>
      <c r="E45" s="131">
        <v>9200</v>
      </c>
      <c r="F45" s="124">
        <v>0</v>
      </c>
      <c r="G45" s="125">
        <f>F45*D45</f>
        <v>0</v>
      </c>
      <c r="H45" s="124">
        <v>2</v>
      </c>
      <c r="I45" s="125">
        <f>H45*D45</f>
        <v>3680</v>
      </c>
      <c r="J45" s="110">
        <v>0</v>
      </c>
      <c r="K45" s="116">
        <f>J45*D45</f>
        <v>0</v>
      </c>
      <c r="L45" s="110">
        <v>0</v>
      </c>
      <c r="M45" s="116">
        <f>L45*D45</f>
        <v>0</v>
      </c>
      <c r="N45" s="110">
        <v>0</v>
      </c>
      <c r="O45" s="116">
        <f>N45*D45</f>
        <v>0</v>
      </c>
      <c r="P45" s="110">
        <v>0</v>
      </c>
      <c r="Q45" s="116">
        <f>P45*D45</f>
        <v>0</v>
      </c>
      <c r="R45" s="110">
        <v>0</v>
      </c>
      <c r="S45" s="116">
        <f>R45*D45</f>
        <v>0</v>
      </c>
      <c r="T45" s="110">
        <v>0</v>
      </c>
      <c r="U45" s="116">
        <f>T45*D45</f>
        <v>0</v>
      </c>
      <c r="V45" s="110">
        <v>0</v>
      </c>
      <c r="W45" s="116">
        <f>V45*D45</f>
        <v>0</v>
      </c>
      <c r="X45" s="110">
        <v>0</v>
      </c>
      <c r="Y45" s="116">
        <f>X45*D45</f>
        <v>0</v>
      </c>
      <c r="Z45" s="110">
        <v>0</v>
      </c>
      <c r="AA45" s="116">
        <f>Z45*D45</f>
        <v>0</v>
      </c>
      <c r="AB45" s="110">
        <v>0</v>
      </c>
      <c r="AC45" s="116">
        <f>AB45*D45</f>
        <v>0</v>
      </c>
      <c r="AD45" s="110">
        <v>0</v>
      </c>
      <c r="AE45" s="116">
        <f>AD45*D45</f>
        <v>0</v>
      </c>
      <c r="AF45" s="110">
        <v>0</v>
      </c>
      <c r="AG45" s="116">
        <f>AF45*D45</f>
        <v>0</v>
      </c>
      <c r="AH45" s="110">
        <v>0</v>
      </c>
      <c r="AI45" s="116">
        <f>AH45*D45</f>
        <v>0</v>
      </c>
      <c r="AJ45" s="110">
        <v>0</v>
      </c>
      <c r="AK45" s="116">
        <f>AJ45*D45</f>
        <v>0</v>
      </c>
      <c r="AL45" s="110">
        <v>0</v>
      </c>
      <c r="AM45" s="116">
        <f>AL45*D45</f>
        <v>0</v>
      </c>
    </row>
    <row r="46" spans="1:39" ht="86.4" x14ac:dyDescent="0.3">
      <c r="A46" s="130">
        <v>147</v>
      </c>
      <c r="B46" s="86" t="s">
        <v>201</v>
      </c>
      <c r="C46" s="90" t="s">
        <v>66</v>
      </c>
      <c r="D46" s="131">
        <v>59</v>
      </c>
      <c r="E46" s="131">
        <v>5310</v>
      </c>
      <c r="F46" s="124">
        <v>0</v>
      </c>
      <c r="G46" s="125">
        <f>F46*D46</f>
        <v>0</v>
      </c>
      <c r="H46" s="124">
        <v>10</v>
      </c>
      <c r="I46" s="125">
        <f>H46*D46</f>
        <v>590</v>
      </c>
      <c r="J46" s="110">
        <v>0</v>
      </c>
      <c r="K46" s="116">
        <f>J46*D46</f>
        <v>0</v>
      </c>
      <c r="L46" s="110">
        <v>3</v>
      </c>
      <c r="M46" s="116">
        <f>L46*D46</f>
        <v>177</v>
      </c>
      <c r="N46" s="110">
        <v>0</v>
      </c>
      <c r="O46" s="116">
        <f>N46*D46</f>
        <v>0</v>
      </c>
      <c r="P46" s="110">
        <v>0</v>
      </c>
      <c r="Q46" s="116">
        <f>P46*D46</f>
        <v>0</v>
      </c>
      <c r="R46" s="110">
        <v>2</v>
      </c>
      <c r="S46" s="116">
        <f>R46*D46</f>
        <v>118</v>
      </c>
      <c r="T46" s="110">
        <v>2</v>
      </c>
      <c r="U46" s="116">
        <f>T46*D46</f>
        <v>118</v>
      </c>
      <c r="V46" s="110">
        <v>0</v>
      </c>
      <c r="W46" s="116">
        <f>V46*D46</f>
        <v>0</v>
      </c>
      <c r="X46" s="110">
        <v>0</v>
      </c>
      <c r="Y46" s="116">
        <f>X46*D46</f>
        <v>0</v>
      </c>
      <c r="Z46" s="110">
        <v>3</v>
      </c>
      <c r="AA46" s="116">
        <f>Z46*D46</f>
        <v>177</v>
      </c>
      <c r="AB46" s="110">
        <v>0</v>
      </c>
      <c r="AC46" s="116">
        <f>AB46*D46</f>
        <v>0</v>
      </c>
      <c r="AD46" s="110">
        <v>0</v>
      </c>
      <c r="AE46" s="116">
        <f>AD46*D46</f>
        <v>0</v>
      </c>
      <c r="AF46" s="110">
        <v>5</v>
      </c>
      <c r="AG46" s="116">
        <f>AF46*D46</f>
        <v>295</v>
      </c>
      <c r="AH46" s="110">
        <v>0</v>
      </c>
      <c r="AI46" s="116">
        <f>AH46*D46</f>
        <v>0</v>
      </c>
      <c r="AJ46" s="110">
        <v>0</v>
      </c>
      <c r="AK46" s="116">
        <f>AJ46*D46</f>
        <v>0</v>
      </c>
      <c r="AL46" s="110">
        <v>0</v>
      </c>
      <c r="AM46" s="116">
        <f>AL46*D46</f>
        <v>0</v>
      </c>
    </row>
    <row r="47" spans="1:39" x14ac:dyDescent="0.3">
      <c r="A47" s="6"/>
      <c r="D47" s="21"/>
      <c r="E47" s="21"/>
      <c r="F47" s="7"/>
      <c r="G47" s="16"/>
      <c r="H47" s="7"/>
      <c r="I47" s="16"/>
      <c r="K47" s="15"/>
      <c r="M47" s="15"/>
      <c r="O47" s="15"/>
      <c r="Q47" s="15"/>
      <c r="S47" s="15"/>
      <c r="U47" s="15"/>
      <c r="V47" s="4"/>
      <c r="W47" s="15"/>
      <c r="X47" s="4"/>
      <c r="Y47" s="15"/>
      <c r="Z47" s="4"/>
      <c r="AA47" s="15"/>
      <c r="AC47" s="15"/>
      <c r="AD47" s="4"/>
      <c r="AE47" s="15"/>
      <c r="AG47" s="15"/>
      <c r="AH47" s="4"/>
      <c r="AI47" s="15"/>
      <c r="AJ47" s="4"/>
      <c r="AK47" s="15"/>
      <c r="AL47" s="4"/>
      <c r="AM47" s="15"/>
    </row>
    <row r="48" spans="1:39" x14ac:dyDescent="0.3">
      <c r="E48" s="14">
        <f>SUM(G48+I48+K48+M48+O48+Q48+S48+U48+W48+Y48+AA48+AC48+AE48+AG48+AI48+AK48+AM48)</f>
        <v>765582.74000000011</v>
      </c>
      <c r="G48" s="16">
        <f>SUM(G3:G47)</f>
        <v>585678.4</v>
      </c>
      <c r="H48" s="4"/>
      <c r="I48" s="16">
        <f>SUM(I3:I47)</f>
        <v>80546.880000000005</v>
      </c>
      <c r="K48" s="15">
        <f>SUM(K3:K47)</f>
        <v>6026.92</v>
      </c>
      <c r="M48" s="15">
        <f>SUM(M3:M47)</f>
        <v>13183.19</v>
      </c>
      <c r="O48" s="15">
        <f>SUM(O3:O47)</f>
        <v>8337.93</v>
      </c>
      <c r="Q48" s="15">
        <f>SUM(Q3:Q47)</f>
        <v>2232.08</v>
      </c>
      <c r="S48" s="15">
        <f>SUM(S3:S47)</f>
        <v>10187.94</v>
      </c>
      <c r="U48" s="15">
        <f>SUM(U3:U47)</f>
        <v>5438.04</v>
      </c>
      <c r="V48" s="4"/>
      <c r="W48" s="15">
        <f>SUM(W3:W47)</f>
        <v>0</v>
      </c>
      <c r="X48" s="4"/>
      <c r="Y48" s="15">
        <f>SUM(Y3:Y47)</f>
        <v>2581.4</v>
      </c>
      <c r="Z48" s="4"/>
      <c r="AA48" s="15">
        <f>SUM(AA3:AA47)</f>
        <v>5861.24</v>
      </c>
      <c r="AC48" s="15">
        <f>SUM(AC3:AC47)</f>
        <v>4749.04</v>
      </c>
      <c r="AD48" s="4"/>
      <c r="AE48" s="15">
        <f>SUM(AE3:AE47)</f>
        <v>3742</v>
      </c>
      <c r="AG48" s="15">
        <f>SUM(AG3:AG47)</f>
        <v>29027.88</v>
      </c>
      <c r="AH48" s="4"/>
      <c r="AI48" s="15">
        <f>SUM(AI3:AI47)</f>
        <v>7989.7999999999993</v>
      </c>
      <c r="AJ48" s="4"/>
      <c r="AK48" s="15">
        <f>SUM(AK3:AK47)</f>
        <v>0</v>
      </c>
      <c r="AL48" s="4"/>
      <c r="AM48" s="15">
        <f>SUM(AM3:AM47)</f>
        <v>0</v>
      </c>
    </row>
    <row r="49" spans="1:39" x14ac:dyDescent="0.3">
      <c r="G49" s="16"/>
      <c r="H49" s="4"/>
      <c r="I49" s="16"/>
      <c r="K49" s="15"/>
      <c r="M49" s="15"/>
      <c r="O49" s="15"/>
      <c r="Q49" s="15"/>
      <c r="S49" s="15"/>
      <c r="U49" s="15"/>
      <c r="V49" s="4"/>
      <c r="W49" s="15"/>
      <c r="X49" s="4"/>
      <c r="Y49" s="15"/>
      <c r="Z49" s="4"/>
      <c r="AA49" s="15"/>
      <c r="AC49" s="15"/>
      <c r="AD49" s="4"/>
      <c r="AE49" s="15"/>
      <c r="AG49" s="15"/>
      <c r="AH49" s="4"/>
      <c r="AI49" s="15"/>
      <c r="AJ49" s="4"/>
      <c r="AK49" s="15"/>
      <c r="AL49" s="4"/>
      <c r="AM49" s="15"/>
    </row>
    <row r="50" spans="1:39" x14ac:dyDescent="0.3">
      <c r="G50" s="16"/>
      <c r="H50" s="4"/>
      <c r="I50" s="16"/>
      <c r="K50" s="15"/>
      <c r="M50" s="15"/>
      <c r="O50" s="15"/>
      <c r="Q50" s="15"/>
      <c r="S50" s="15"/>
      <c r="U50" s="15"/>
      <c r="V50" s="4"/>
      <c r="W50" s="15"/>
      <c r="X50" s="4"/>
      <c r="Y50" s="15"/>
      <c r="Z50" s="4"/>
      <c r="AA50" s="15"/>
      <c r="AC50" s="15"/>
      <c r="AD50" s="4"/>
      <c r="AE50" s="15"/>
      <c r="AG50" s="15"/>
      <c r="AH50" s="4"/>
      <c r="AI50" s="15"/>
      <c r="AJ50" s="4"/>
      <c r="AK50" s="15"/>
      <c r="AL50" s="4"/>
      <c r="AM50" s="15"/>
    </row>
    <row r="51" spans="1:39" x14ac:dyDescent="0.3">
      <c r="A51" s="6"/>
      <c r="D51" s="21"/>
      <c r="E51" s="21"/>
      <c r="F51" s="7"/>
      <c r="G51" s="16"/>
      <c r="H51" s="7"/>
      <c r="I51" s="16"/>
      <c r="K51" s="15"/>
      <c r="M51" s="15"/>
      <c r="O51" s="15"/>
      <c r="Q51" s="15"/>
      <c r="S51" s="15"/>
      <c r="U51" s="15"/>
      <c r="V51" s="4"/>
      <c r="W51" s="15"/>
      <c r="X51" s="4"/>
      <c r="Y51" s="15"/>
      <c r="Z51" s="4"/>
      <c r="AA51" s="15"/>
      <c r="AC51" s="15"/>
      <c r="AD51" s="4"/>
      <c r="AE51" s="15"/>
      <c r="AG51" s="15"/>
      <c r="AH51" s="4"/>
      <c r="AI51" s="15"/>
      <c r="AJ51" s="4"/>
      <c r="AK51" s="15"/>
      <c r="AL51" s="4"/>
      <c r="AM51" s="15"/>
    </row>
    <row r="52" spans="1:39" x14ac:dyDescent="0.3">
      <c r="G52" s="16"/>
      <c r="H52" s="4"/>
      <c r="I52" s="16"/>
      <c r="K52" s="15"/>
      <c r="M52" s="15"/>
      <c r="O52" s="15"/>
      <c r="Q52" s="15"/>
      <c r="S52" s="15"/>
      <c r="U52" s="15"/>
      <c r="V52" s="4"/>
      <c r="W52" s="15"/>
      <c r="X52" s="4"/>
      <c r="Y52" s="15"/>
      <c r="Z52" s="4"/>
      <c r="AA52" s="15"/>
      <c r="AC52" s="15"/>
      <c r="AD52" s="4"/>
      <c r="AE52" s="15"/>
      <c r="AG52" s="15"/>
      <c r="AH52" s="4"/>
      <c r="AI52" s="15"/>
      <c r="AJ52" s="4"/>
      <c r="AK52" s="15"/>
      <c r="AL52" s="4"/>
      <c r="AM52" s="15"/>
    </row>
    <row r="53" spans="1:39" x14ac:dyDescent="0.3">
      <c r="G53" s="16"/>
      <c r="H53" s="4"/>
      <c r="I53" s="16"/>
      <c r="K53" s="15"/>
      <c r="M53" s="15"/>
      <c r="O53" s="15"/>
      <c r="Q53" s="15"/>
      <c r="S53" s="15"/>
      <c r="U53" s="15"/>
      <c r="V53" s="4"/>
      <c r="W53" s="15"/>
      <c r="X53" s="4"/>
      <c r="Y53" s="15"/>
      <c r="Z53" s="4"/>
      <c r="AA53" s="15"/>
      <c r="AC53" s="15"/>
      <c r="AD53" s="4"/>
      <c r="AE53" s="15"/>
      <c r="AG53" s="15"/>
      <c r="AH53" s="4"/>
      <c r="AI53" s="15"/>
      <c r="AJ53" s="4"/>
      <c r="AK53" s="15"/>
      <c r="AL53" s="4"/>
      <c r="AM53" s="15"/>
    </row>
    <row r="54" spans="1:39" x14ac:dyDescent="0.3">
      <c r="G54" s="16"/>
      <c r="H54" s="4"/>
      <c r="I54" s="16"/>
      <c r="K54" s="15"/>
      <c r="M54" s="15"/>
      <c r="O54" s="15"/>
      <c r="Q54" s="15"/>
      <c r="S54" s="15"/>
      <c r="U54" s="15"/>
      <c r="V54" s="4"/>
      <c r="W54" s="15"/>
      <c r="X54" s="4"/>
      <c r="Y54" s="15"/>
      <c r="Z54" s="4"/>
      <c r="AA54" s="15"/>
      <c r="AC54" s="15"/>
      <c r="AD54" s="4"/>
      <c r="AE54" s="15"/>
      <c r="AG54" s="15"/>
      <c r="AH54" s="4"/>
      <c r="AI54" s="15"/>
      <c r="AJ54" s="4"/>
      <c r="AK54" s="15"/>
      <c r="AL54" s="4"/>
      <c r="AM54" s="15"/>
    </row>
    <row r="55" spans="1:39" x14ac:dyDescent="0.3">
      <c r="G55" s="16"/>
      <c r="H55" s="4"/>
      <c r="I55" s="16"/>
      <c r="K55" s="15"/>
      <c r="M55" s="15"/>
      <c r="O55" s="15"/>
      <c r="Q55" s="15"/>
      <c r="S55" s="15"/>
      <c r="U55" s="15"/>
      <c r="V55" s="4"/>
      <c r="W55" s="15"/>
      <c r="X55" s="4"/>
      <c r="Y55" s="15"/>
      <c r="Z55" s="4"/>
      <c r="AA55" s="15"/>
      <c r="AC55" s="15"/>
      <c r="AD55" s="4"/>
      <c r="AE55" s="15"/>
      <c r="AG55" s="15"/>
      <c r="AH55" s="4"/>
      <c r="AI55" s="15"/>
      <c r="AJ55" s="4"/>
      <c r="AK55" s="15"/>
      <c r="AL55" s="4"/>
      <c r="AM55" s="15"/>
    </row>
    <row r="56" spans="1:39" x14ac:dyDescent="0.3">
      <c r="A56" s="6"/>
      <c r="D56" s="21"/>
      <c r="E56" s="21"/>
      <c r="F56" s="7"/>
      <c r="G56" s="16"/>
      <c r="H56" s="7"/>
      <c r="I56" s="16"/>
      <c r="K56" s="15"/>
      <c r="M56" s="15"/>
      <c r="O56" s="15"/>
      <c r="Q56" s="15"/>
      <c r="S56" s="15"/>
      <c r="U56" s="15"/>
      <c r="V56" s="4"/>
      <c r="W56" s="15"/>
      <c r="X56" s="4"/>
      <c r="Y56" s="15"/>
      <c r="Z56" s="4"/>
      <c r="AA56" s="15"/>
      <c r="AC56" s="15"/>
      <c r="AD56" s="4"/>
      <c r="AE56" s="15"/>
      <c r="AG56" s="15"/>
      <c r="AH56" s="4"/>
      <c r="AI56" s="15"/>
      <c r="AJ56" s="4"/>
      <c r="AK56" s="15"/>
      <c r="AL56" s="4"/>
      <c r="AM56" s="15"/>
    </row>
    <row r="57" spans="1:39" x14ac:dyDescent="0.3">
      <c r="G57" s="16"/>
      <c r="H57" s="4"/>
      <c r="I57" s="16"/>
      <c r="K57" s="15"/>
      <c r="M57" s="15"/>
      <c r="O57" s="15"/>
      <c r="Q57" s="15"/>
      <c r="S57" s="15"/>
      <c r="U57" s="15"/>
      <c r="V57" s="4"/>
      <c r="W57" s="15"/>
      <c r="X57" s="4"/>
      <c r="Y57" s="15"/>
      <c r="Z57" s="4"/>
      <c r="AA57" s="15"/>
      <c r="AC57" s="15"/>
      <c r="AD57" s="4"/>
      <c r="AE57" s="15"/>
      <c r="AG57" s="15"/>
      <c r="AH57" s="4"/>
      <c r="AI57" s="15"/>
      <c r="AJ57" s="4"/>
      <c r="AK57" s="15"/>
      <c r="AL57" s="4"/>
      <c r="AM57" s="15"/>
    </row>
    <row r="58" spans="1:39" x14ac:dyDescent="0.3">
      <c r="G58" s="16"/>
      <c r="H58" s="4"/>
      <c r="I58" s="16"/>
      <c r="K58" s="15"/>
      <c r="M58" s="15"/>
      <c r="O58" s="15"/>
      <c r="Q58" s="15"/>
      <c r="S58" s="15"/>
      <c r="U58" s="15"/>
      <c r="V58" s="4"/>
      <c r="W58" s="15"/>
      <c r="X58" s="4"/>
      <c r="Y58" s="15"/>
      <c r="Z58" s="4"/>
      <c r="AA58" s="15"/>
      <c r="AC58" s="15"/>
      <c r="AD58" s="4"/>
      <c r="AE58" s="15"/>
      <c r="AG58" s="15"/>
      <c r="AH58" s="4"/>
      <c r="AI58" s="15"/>
      <c r="AJ58" s="4"/>
      <c r="AK58" s="15"/>
      <c r="AL58" s="4"/>
      <c r="AM58" s="15"/>
    </row>
    <row r="59" spans="1:39" x14ac:dyDescent="0.3">
      <c r="A59" s="6"/>
      <c r="D59" s="22"/>
      <c r="E59" s="22"/>
      <c r="F59" s="7"/>
      <c r="G59" s="16"/>
      <c r="H59" s="7"/>
      <c r="I59" s="16"/>
      <c r="K59" s="15"/>
      <c r="M59" s="15"/>
      <c r="O59" s="15"/>
      <c r="Q59" s="15"/>
      <c r="S59" s="15"/>
      <c r="U59" s="15"/>
      <c r="V59" s="4"/>
      <c r="W59" s="15"/>
      <c r="X59" s="4"/>
      <c r="Y59" s="15"/>
      <c r="Z59" s="4"/>
      <c r="AA59" s="15"/>
      <c r="AC59" s="15"/>
      <c r="AD59" s="4"/>
      <c r="AE59" s="15"/>
      <c r="AG59" s="15"/>
      <c r="AH59" s="4"/>
      <c r="AI59" s="15"/>
      <c r="AJ59" s="4"/>
      <c r="AK59" s="15"/>
      <c r="AL59" s="4"/>
      <c r="AM59" s="15"/>
    </row>
    <row r="60" spans="1:39" x14ac:dyDescent="0.3">
      <c r="G60" s="16"/>
      <c r="H60" s="4"/>
      <c r="I60" s="16"/>
      <c r="K60" s="15"/>
      <c r="M60" s="15"/>
      <c r="O60" s="15"/>
      <c r="Q60" s="15"/>
      <c r="S60" s="15"/>
      <c r="U60" s="15"/>
      <c r="V60" s="4"/>
      <c r="W60" s="15"/>
      <c r="X60" s="4"/>
      <c r="Y60" s="15"/>
      <c r="Z60" s="4"/>
      <c r="AA60" s="15"/>
      <c r="AC60" s="15"/>
      <c r="AD60" s="4"/>
      <c r="AE60" s="15"/>
      <c r="AG60" s="15"/>
      <c r="AH60" s="4"/>
      <c r="AI60" s="15"/>
      <c r="AJ60" s="4"/>
      <c r="AK60" s="15"/>
      <c r="AL60" s="4"/>
      <c r="AM60" s="15"/>
    </row>
    <row r="61" spans="1:39" x14ac:dyDescent="0.3">
      <c r="A61" s="6"/>
      <c r="D61" s="22"/>
      <c r="E61" s="22"/>
      <c r="F61" s="7"/>
      <c r="G61" s="16"/>
      <c r="H61" s="7"/>
      <c r="I61" s="16"/>
      <c r="K61" s="15"/>
      <c r="M61" s="15"/>
      <c r="O61" s="15"/>
      <c r="Q61" s="15"/>
      <c r="S61" s="15"/>
      <c r="U61" s="15"/>
      <c r="V61" s="4"/>
      <c r="W61" s="15"/>
      <c r="X61" s="4"/>
      <c r="Y61" s="15"/>
      <c r="Z61" s="4"/>
      <c r="AA61" s="15"/>
      <c r="AC61" s="15"/>
      <c r="AD61" s="4"/>
      <c r="AE61" s="15"/>
      <c r="AG61" s="15"/>
      <c r="AH61" s="4"/>
      <c r="AI61" s="15"/>
      <c r="AJ61" s="4"/>
      <c r="AK61" s="15"/>
      <c r="AL61" s="4"/>
      <c r="AM61" s="15"/>
    </row>
    <row r="62" spans="1:39" x14ac:dyDescent="0.3">
      <c r="A62" s="6"/>
      <c r="D62" s="22"/>
      <c r="E62" s="22"/>
      <c r="F62" s="7"/>
      <c r="G62" s="16"/>
      <c r="H62" s="7"/>
      <c r="I62" s="16"/>
      <c r="K62" s="15"/>
      <c r="M62" s="15"/>
      <c r="O62" s="15"/>
      <c r="Q62" s="15"/>
      <c r="S62" s="15"/>
      <c r="U62" s="15"/>
      <c r="V62" s="4"/>
      <c r="W62" s="15"/>
      <c r="X62" s="4"/>
      <c r="Y62" s="15"/>
      <c r="Z62" s="4"/>
      <c r="AA62" s="15"/>
      <c r="AC62" s="15"/>
      <c r="AD62" s="4"/>
      <c r="AE62" s="15"/>
      <c r="AG62" s="15"/>
      <c r="AH62" s="4"/>
      <c r="AI62" s="15"/>
      <c r="AJ62" s="4"/>
      <c r="AK62" s="15"/>
      <c r="AL62" s="4"/>
      <c r="AM62" s="15"/>
    </row>
    <row r="63" spans="1:39" x14ac:dyDescent="0.3">
      <c r="G63" s="16"/>
      <c r="H63" s="4"/>
      <c r="I63" s="16"/>
      <c r="K63" s="15"/>
      <c r="M63" s="15"/>
      <c r="O63" s="15"/>
      <c r="Q63" s="15"/>
      <c r="S63" s="15"/>
      <c r="U63" s="15"/>
      <c r="V63" s="4"/>
      <c r="W63" s="15"/>
      <c r="X63" s="4"/>
      <c r="Y63" s="15"/>
      <c r="Z63" s="4"/>
      <c r="AA63" s="15"/>
      <c r="AC63" s="15"/>
      <c r="AD63" s="4"/>
      <c r="AE63" s="15"/>
      <c r="AG63" s="15"/>
      <c r="AH63" s="4"/>
      <c r="AI63" s="15"/>
      <c r="AJ63" s="4"/>
      <c r="AK63" s="15"/>
      <c r="AL63" s="4"/>
      <c r="AM63" s="15"/>
    </row>
    <row r="64" spans="1:39" x14ac:dyDescent="0.3">
      <c r="G64" s="16"/>
      <c r="H64" s="4"/>
      <c r="I64" s="16"/>
      <c r="K64" s="15"/>
      <c r="M64" s="15"/>
      <c r="O64" s="15"/>
      <c r="Q64" s="15"/>
      <c r="S64" s="15"/>
      <c r="U64" s="15"/>
      <c r="V64" s="4"/>
      <c r="W64" s="15"/>
      <c r="X64" s="4"/>
      <c r="Y64" s="15"/>
      <c r="Z64" s="4"/>
      <c r="AA64" s="15"/>
      <c r="AC64" s="15"/>
      <c r="AD64" s="4"/>
      <c r="AE64" s="15"/>
      <c r="AG64" s="15"/>
      <c r="AH64" s="4"/>
      <c r="AI64" s="15"/>
      <c r="AJ64" s="4"/>
      <c r="AK64" s="15"/>
      <c r="AL64" s="4"/>
      <c r="AM64" s="15"/>
    </row>
    <row r="65" spans="1:39" x14ac:dyDescent="0.3">
      <c r="G65" s="16"/>
      <c r="H65" s="4"/>
      <c r="I65" s="16"/>
      <c r="K65" s="15"/>
      <c r="M65" s="15"/>
      <c r="O65" s="15"/>
      <c r="Q65" s="15"/>
      <c r="S65" s="15"/>
      <c r="U65" s="15"/>
      <c r="V65" s="4"/>
      <c r="W65" s="15"/>
      <c r="X65" s="4"/>
      <c r="Y65" s="15"/>
      <c r="Z65" s="4"/>
      <c r="AA65" s="15"/>
      <c r="AC65" s="15"/>
      <c r="AD65" s="4"/>
      <c r="AE65" s="15"/>
      <c r="AG65" s="15"/>
      <c r="AH65" s="4"/>
      <c r="AI65" s="15"/>
      <c r="AJ65" s="4"/>
      <c r="AK65" s="15"/>
      <c r="AL65" s="4"/>
      <c r="AM65" s="15"/>
    </row>
    <row r="66" spans="1:39" x14ac:dyDescent="0.3">
      <c r="G66" s="16"/>
      <c r="H66" s="4"/>
      <c r="I66" s="16"/>
      <c r="K66" s="15"/>
      <c r="M66" s="15"/>
      <c r="O66" s="15"/>
      <c r="Q66" s="15"/>
      <c r="S66" s="15"/>
      <c r="U66" s="15"/>
      <c r="V66" s="4"/>
      <c r="W66" s="15"/>
      <c r="X66" s="4"/>
      <c r="Y66" s="15"/>
      <c r="Z66" s="4"/>
      <c r="AA66" s="15"/>
      <c r="AC66" s="15"/>
      <c r="AD66" s="4"/>
      <c r="AE66" s="15"/>
      <c r="AG66" s="15"/>
      <c r="AH66" s="4"/>
      <c r="AI66" s="15"/>
      <c r="AJ66" s="4"/>
      <c r="AK66" s="15"/>
      <c r="AL66" s="4"/>
      <c r="AM66" s="15"/>
    </row>
    <row r="67" spans="1:39" x14ac:dyDescent="0.3">
      <c r="G67" s="16"/>
      <c r="H67" s="4"/>
      <c r="I67" s="16"/>
      <c r="K67" s="15"/>
      <c r="M67" s="15"/>
      <c r="O67" s="15"/>
      <c r="Q67" s="15"/>
      <c r="S67" s="15"/>
      <c r="U67" s="15"/>
      <c r="V67" s="4"/>
      <c r="W67" s="15"/>
      <c r="X67" s="4"/>
      <c r="Y67" s="15"/>
      <c r="Z67" s="4"/>
      <c r="AA67" s="15"/>
      <c r="AC67" s="15"/>
      <c r="AD67" s="4"/>
      <c r="AE67" s="15"/>
      <c r="AG67" s="15"/>
      <c r="AH67" s="4"/>
      <c r="AI67" s="15"/>
      <c r="AJ67" s="4"/>
      <c r="AK67" s="15"/>
      <c r="AL67" s="4"/>
      <c r="AM67" s="15"/>
    </row>
    <row r="68" spans="1:39" x14ac:dyDescent="0.3">
      <c r="B68" s="9"/>
      <c r="G68" s="16"/>
      <c r="H68" s="4"/>
      <c r="I68" s="16"/>
      <c r="K68" s="15"/>
      <c r="M68" s="15"/>
      <c r="O68" s="15"/>
      <c r="Q68" s="15"/>
      <c r="S68" s="15"/>
      <c r="U68" s="15"/>
      <c r="V68" s="4"/>
      <c r="W68" s="15"/>
      <c r="X68" s="4"/>
      <c r="Y68" s="15"/>
      <c r="Z68" s="4"/>
      <c r="AA68" s="15"/>
      <c r="AC68" s="15"/>
      <c r="AD68" s="4"/>
      <c r="AE68" s="15"/>
      <c r="AG68" s="15"/>
      <c r="AH68" s="4"/>
      <c r="AI68" s="15"/>
      <c r="AJ68" s="4"/>
      <c r="AK68" s="15"/>
      <c r="AL68" s="4"/>
      <c r="AM68" s="15"/>
    </row>
    <row r="69" spans="1:39" x14ac:dyDescent="0.3">
      <c r="B69" s="9"/>
      <c r="G69" s="16"/>
      <c r="H69" s="4"/>
      <c r="I69" s="16"/>
      <c r="K69" s="15"/>
      <c r="M69" s="15"/>
      <c r="O69" s="15"/>
      <c r="Q69" s="15"/>
      <c r="S69" s="15"/>
      <c r="U69" s="15"/>
      <c r="V69" s="4"/>
      <c r="W69" s="15"/>
      <c r="X69" s="4"/>
      <c r="Y69" s="15"/>
      <c r="Z69" s="4"/>
      <c r="AA69" s="15"/>
      <c r="AC69" s="15"/>
      <c r="AD69" s="4"/>
      <c r="AE69" s="15"/>
      <c r="AG69" s="15"/>
      <c r="AH69" s="4"/>
      <c r="AI69" s="15"/>
      <c r="AJ69" s="4"/>
      <c r="AK69" s="15"/>
      <c r="AL69" s="4"/>
      <c r="AM69" s="15"/>
    </row>
    <row r="70" spans="1:39" x14ac:dyDescent="0.3">
      <c r="B70" s="9"/>
      <c r="G70" s="16"/>
      <c r="H70" s="4"/>
      <c r="I70" s="16"/>
      <c r="K70" s="15"/>
      <c r="M70" s="15"/>
      <c r="O70" s="15"/>
      <c r="Q70" s="15"/>
      <c r="S70" s="15"/>
      <c r="U70" s="15"/>
      <c r="V70" s="4"/>
      <c r="W70" s="15"/>
      <c r="X70" s="4"/>
      <c r="Y70" s="15"/>
      <c r="Z70" s="4"/>
      <c r="AA70" s="15"/>
      <c r="AC70" s="15"/>
      <c r="AD70" s="4"/>
      <c r="AE70" s="15"/>
      <c r="AG70" s="15"/>
      <c r="AH70" s="4"/>
      <c r="AI70" s="15"/>
      <c r="AJ70" s="4"/>
      <c r="AK70" s="15"/>
      <c r="AL70" s="4"/>
      <c r="AM70" s="15"/>
    </row>
    <row r="71" spans="1:39" x14ac:dyDescent="0.3">
      <c r="A71" s="6"/>
      <c r="B71" s="9"/>
      <c r="D71" s="22"/>
      <c r="E71" s="22"/>
      <c r="F71" s="8"/>
      <c r="G71" s="16"/>
      <c r="H71" s="4"/>
      <c r="I71" s="16"/>
      <c r="K71" s="15"/>
      <c r="M71" s="15"/>
      <c r="O71" s="15"/>
      <c r="Q71" s="15"/>
      <c r="S71" s="15"/>
      <c r="U71" s="15"/>
      <c r="V71" s="4"/>
      <c r="W71" s="15"/>
      <c r="X71" s="4"/>
      <c r="Y71" s="15"/>
      <c r="Z71" s="4"/>
      <c r="AA71" s="15"/>
      <c r="AC71" s="15"/>
      <c r="AD71" s="4"/>
      <c r="AE71" s="15"/>
      <c r="AG71" s="15"/>
      <c r="AH71" s="4"/>
      <c r="AI71" s="15"/>
      <c r="AJ71" s="4"/>
      <c r="AK71" s="15"/>
      <c r="AL71" s="4"/>
      <c r="AM71" s="15"/>
    </row>
    <row r="72" spans="1:39" x14ac:dyDescent="0.3">
      <c r="A72" s="6"/>
      <c r="B72" s="9"/>
      <c r="D72" s="22"/>
      <c r="E72" s="22"/>
      <c r="F72" s="8"/>
      <c r="G72" s="16"/>
      <c r="H72" s="4"/>
      <c r="I72" s="16"/>
      <c r="K72" s="15"/>
      <c r="M72" s="15"/>
      <c r="O72" s="15"/>
      <c r="Q72" s="15"/>
      <c r="S72" s="15"/>
      <c r="U72" s="15"/>
      <c r="V72" s="4"/>
      <c r="W72" s="15"/>
      <c r="X72" s="4"/>
      <c r="Y72" s="15"/>
      <c r="Z72" s="4"/>
      <c r="AA72" s="15"/>
      <c r="AC72" s="15"/>
      <c r="AD72" s="4"/>
      <c r="AE72" s="15"/>
      <c r="AG72" s="15"/>
      <c r="AH72" s="4"/>
      <c r="AI72" s="15"/>
      <c r="AJ72" s="4"/>
      <c r="AK72" s="15"/>
      <c r="AL72" s="4"/>
      <c r="AM72" s="15"/>
    </row>
    <row r="73" spans="1:39" x14ac:dyDescent="0.3">
      <c r="A73" s="6"/>
      <c r="B73" s="9"/>
      <c r="D73" s="22"/>
      <c r="E73" s="22"/>
      <c r="F73" s="8"/>
      <c r="G73" s="16"/>
      <c r="H73" s="4"/>
      <c r="I73" s="16"/>
      <c r="K73" s="15"/>
      <c r="M73" s="15"/>
      <c r="O73" s="15"/>
      <c r="Q73" s="15"/>
      <c r="S73" s="15"/>
      <c r="U73" s="15"/>
      <c r="V73" s="4"/>
      <c r="W73" s="15"/>
      <c r="X73" s="4"/>
      <c r="Y73" s="15"/>
      <c r="Z73" s="4"/>
      <c r="AA73" s="15"/>
      <c r="AC73" s="15"/>
      <c r="AD73" s="4"/>
      <c r="AE73" s="15"/>
      <c r="AG73" s="15"/>
      <c r="AH73" s="4"/>
      <c r="AI73" s="15"/>
      <c r="AJ73" s="4"/>
      <c r="AK73" s="15"/>
      <c r="AL73" s="4"/>
      <c r="AM73" s="15"/>
    </row>
    <row r="74" spans="1:39" x14ac:dyDescent="0.3">
      <c r="B74" s="9"/>
      <c r="G74" s="16"/>
      <c r="H74" s="4"/>
      <c r="I74" s="16"/>
      <c r="K74" s="15"/>
      <c r="M74" s="15"/>
      <c r="O74" s="15"/>
      <c r="Q74" s="15"/>
      <c r="S74" s="15"/>
      <c r="U74" s="15"/>
      <c r="V74" s="4"/>
      <c r="W74" s="15"/>
      <c r="X74" s="4"/>
      <c r="Y74" s="15"/>
      <c r="Z74" s="4"/>
      <c r="AA74" s="15"/>
      <c r="AC74" s="15"/>
      <c r="AD74" s="4"/>
      <c r="AE74" s="15"/>
      <c r="AG74" s="15"/>
      <c r="AH74" s="4"/>
      <c r="AI74" s="15"/>
      <c r="AJ74" s="4"/>
      <c r="AK74" s="15"/>
      <c r="AL74" s="4"/>
      <c r="AM74" s="15"/>
    </row>
    <row r="75" spans="1:39" x14ac:dyDescent="0.3">
      <c r="B75" s="9"/>
      <c r="G75" s="16"/>
      <c r="H75" s="4"/>
      <c r="I75" s="16"/>
      <c r="K75" s="15"/>
      <c r="M75" s="15"/>
      <c r="O75" s="15"/>
      <c r="Q75" s="15"/>
      <c r="S75" s="15"/>
      <c r="U75" s="15"/>
      <c r="V75" s="4"/>
      <c r="W75" s="15"/>
      <c r="X75" s="4"/>
      <c r="Y75" s="15"/>
      <c r="Z75" s="4"/>
      <c r="AA75" s="15"/>
      <c r="AC75" s="15"/>
      <c r="AD75" s="4"/>
      <c r="AE75" s="15"/>
      <c r="AG75" s="15"/>
      <c r="AH75" s="4"/>
      <c r="AI75" s="15"/>
      <c r="AJ75" s="4"/>
      <c r="AK75" s="15"/>
      <c r="AL75" s="4"/>
      <c r="AM75" s="15"/>
    </row>
    <row r="76" spans="1:39" x14ac:dyDescent="0.3">
      <c r="B76" s="9"/>
      <c r="G76" s="16"/>
      <c r="H76" s="4"/>
      <c r="I76" s="16"/>
      <c r="K76" s="15"/>
      <c r="M76" s="15"/>
      <c r="O76" s="15"/>
      <c r="Q76" s="15"/>
      <c r="S76" s="15"/>
      <c r="U76" s="15"/>
      <c r="V76" s="4"/>
      <c r="W76" s="15"/>
      <c r="X76" s="4"/>
      <c r="Y76" s="15"/>
      <c r="Z76" s="4"/>
      <c r="AA76" s="15"/>
      <c r="AC76" s="15"/>
      <c r="AD76" s="4"/>
      <c r="AE76" s="15"/>
      <c r="AG76" s="15"/>
      <c r="AH76" s="4"/>
      <c r="AI76" s="15"/>
      <c r="AJ76" s="4"/>
      <c r="AK76" s="15"/>
      <c r="AL76" s="4"/>
      <c r="AM76" s="15"/>
    </row>
    <row r="77" spans="1:39" x14ac:dyDescent="0.3">
      <c r="B77" s="9"/>
      <c r="G77" s="16"/>
      <c r="H77" s="4"/>
      <c r="I77" s="16"/>
      <c r="K77" s="15"/>
      <c r="M77" s="15"/>
      <c r="O77" s="15"/>
      <c r="Q77" s="15"/>
      <c r="S77" s="15"/>
      <c r="U77" s="15"/>
      <c r="V77" s="4"/>
      <c r="W77" s="15"/>
      <c r="X77" s="4"/>
      <c r="Y77" s="15"/>
      <c r="Z77" s="4"/>
      <c r="AA77" s="15"/>
      <c r="AC77" s="15"/>
      <c r="AD77" s="4"/>
      <c r="AE77" s="15"/>
      <c r="AG77" s="15"/>
      <c r="AH77" s="4"/>
      <c r="AI77" s="15"/>
      <c r="AJ77" s="4"/>
      <c r="AK77" s="15"/>
      <c r="AL77" s="4"/>
      <c r="AM77" s="15"/>
    </row>
    <row r="78" spans="1:39" x14ac:dyDescent="0.3">
      <c r="B78" s="9"/>
      <c r="G78" s="16"/>
      <c r="H78" s="4"/>
      <c r="I78" s="16"/>
      <c r="K78" s="15"/>
      <c r="M78" s="15"/>
      <c r="O78" s="15"/>
      <c r="Q78" s="15"/>
      <c r="S78" s="15"/>
      <c r="U78" s="15"/>
      <c r="V78" s="4"/>
      <c r="W78" s="15"/>
      <c r="X78" s="4"/>
      <c r="Y78" s="15"/>
      <c r="Z78" s="4"/>
      <c r="AA78" s="15"/>
      <c r="AC78" s="15"/>
      <c r="AD78" s="4"/>
      <c r="AE78" s="15"/>
      <c r="AG78" s="15"/>
      <c r="AH78" s="4"/>
      <c r="AI78" s="15"/>
      <c r="AJ78" s="4"/>
      <c r="AK78" s="15"/>
      <c r="AL78" s="4"/>
      <c r="AM78" s="15"/>
    </row>
    <row r="80" spans="1:39" x14ac:dyDescent="0.3">
      <c r="D80" s="11"/>
      <c r="E80" s="11"/>
      <c r="F80" s="1"/>
      <c r="G80" s="17"/>
      <c r="H80" s="2"/>
      <c r="I80" s="11"/>
      <c r="K80" s="17"/>
      <c r="M80" s="17"/>
      <c r="O80" s="17"/>
      <c r="P80" s="1"/>
      <c r="Q80" s="17"/>
      <c r="R80" s="1"/>
      <c r="S80" s="17"/>
      <c r="T80" s="1"/>
      <c r="U80" s="17"/>
      <c r="V80" s="2"/>
      <c r="W80" s="11"/>
      <c r="X80" s="2"/>
      <c r="Y80" s="11"/>
      <c r="Z80" s="2"/>
      <c r="AA80" s="11"/>
      <c r="AB80" s="1"/>
      <c r="AC80" s="17"/>
      <c r="AD80" s="2"/>
      <c r="AE80" s="11"/>
      <c r="AF80" s="1"/>
      <c r="AG80" s="17"/>
      <c r="AH80" s="2"/>
      <c r="AI80" s="11"/>
      <c r="AJ80" s="2"/>
      <c r="AK80" s="11"/>
      <c r="AL80" s="2"/>
      <c r="AM80" s="11"/>
    </row>
  </sheetData>
  <autoFilter ref="A2:AM46" xr:uid="{00000000-0009-0000-0000-000000000000}">
    <sortState xmlns:xlrd2="http://schemas.microsoft.com/office/spreadsheetml/2017/richdata2" ref="A3:AM46">
      <sortCondition ref="B2:B46"/>
    </sortState>
  </autoFilter>
  <mergeCells count="1">
    <mergeCell ref="A1:E1"/>
  </mergeCells>
  <pageMargins left="0.511811024" right="0.511811024" top="0.78740157499999996" bottom="0.78740157499999996" header="0.31496062000000002" footer="0.31496062000000002"/>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3C45-C1A8-4260-90D9-4798053C5C62}">
  <sheetPr filterMode="1"/>
  <dimension ref="A1:AP294"/>
  <sheetViews>
    <sheetView zoomScale="90" zoomScaleNormal="90" workbookViewId="0">
      <pane xSplit="5" ySplit="2" topLeftCell="Z5" activePane="bottomRight" state="frozen"/>
      <selection pane="topRight" activeCell="G1" sqref="G1"/>
      <selection pane="bottomLeft" activeCell="A3" sqref="A3"/>
      <selection pane="bottomRight" activeCell="B2" sqref="B2"/>
    </sheetView>
  </sheetViews>
  <sheetFormatPr defaultColWidth="9.109375" defaultRowHeight="14.4" x14ac:dyDescent="0.3"/>
  <cols>
    <col min="1" max="1" width="6.109375" style="31" customWidth="1"/>
    <col min="2" max="2" width="68.88671875" style="27" customWidth="1"/>
    <col min="3" max="3" width="9.33203125" style="25" customWidth="1"/>
    <col min="4" max="4" width="14.33203125" style="30" bestFit="1" customWidth="1"/>
    <col min="5" max="5" width="17.6640625" style="30" customWidth="1"/>
    <col min="6" max="6" width="14.33203125" style="25" customWidth="1"/>
    <col min="7" max="7" width="16.44140625" style="25" customWidth="1"/>
    <col min="8" max="8" width="12" style="25" bestFit="1" customWidth="1"/>
    <col min="9" max="9" width="15" style="25" bestFit="1" customWidth="1"/>
    <col min="10" max="10" width="15.6640625" style="25" bestFit="1" customWidth="1"/>
    <col min="11" max="11" width="15.6640625" style="25" customWidth="1"/>
    <col min="12" max="12" width="7.44140625" style="25" customWidth="1"/>
    <col min="13" max="13" width="14.109375" style="26" bestFit="1" customWidth="1"/>
    <col min="14" max="14" width="8.6640625" style="25" customWidth="1"/>
    <col min="15" max="15" width="14.109375" style="26" bestFit="1" customWidth="1"/>
    <col min="16" max="16" width="10.6640625" style="25" customWidth="1"/>
    <col min="17" max="17" width="14.6640625" style="25" customWidth="1"/>
    <col min="18" max="18" width="11.44140625" style="25" customWidth="1"/>
    <col min="19" max="19" width="14.5546875" style="25" customWidth="1"/>
    <col min="20" max="20" width="11.44140625" style="25" customWidth="1"/>
    <col min="21" max="21" width="16.5546875" style="25" bestFit="1" customWidth="1"/>
    <col min="22" max="22" width="15.6640625" style="25" customWidth="1"/>
    <col min="23" max="23" width="15.33203125" style="25" customWidth="1"/>
    <col min="24" max="24" width="10.88671875" style="25" customWidth="1"/>
    <col min="25" max="25" width="15.5546875" style="25" bestFit="1" customWidth="1"/>
    <col min="26" max="26" width="8.109375" style="25" customWidth="1"/>
    <col min="27" max="27" width="13" style="25" customWidth="1"/>
    <col min="28" max="28" width="11" style="25" customWidth="1"/>
    <col min="29" max="29" width="12.5546875" style="25" customWidth="1"/>
    <col min="30" max="30" width="9" style="25" customWidth="1"/>
    <col min="31" max="31" width="13.109375" style="25" customWidth="1"/>
    <col min="32" max="32" width="8.109375" style="25" customWidth="1"/>
    <col min="33" max="33" width="12.6640625" style="25" customWidth="1"/>
    <col min="34" max="34" width="9.33203125" style="25" customWidth="1"/>
    <col min="35" max="35" width="13.5546875" style="25" customWidth="1"/>
    <col min="36" max="36" width="8.5546875" style="25" customWidth="1"/>
    <col min="37" max="37" width="13.44140625" style="25" customWidth="1"/>
    <col min="38" max="38" width="13.33203125" style="25" customWidth="1"/>
    <col min="39" max="39" width="17.44140625" style="25" bestFit="1" customWidth="1"/>
    <col min="40" max="40" width="12.33203125" style="25" customWidth="1"/>
    <col min="41" max="41" width="12.88671875" style="25" customWidth="1"/>
    <col min="42" max="42" width="11.6640625" style="27" customWidth="1"/>
    <col min="43" max="16384" width="9.109375" style="27"/>
  </cols>
  <sheetData>
    <row r="1" spans="1:42" x14ac:dyDescent="0.3">
      <c r="A1" s="154"/>
      <c r="B1" s="154"/>
      <c r="C1" s="154"/>
      <c r="D1" s="24"/>
      <c r="E1" s="24"/>
    </row>
    <row r="2" spans="1:42" s="29" customFormat="1" ht="28.8" x14ac:dyDescent="0.3">
      <c r="A2" s="97" t="s">
        <v>2015</v>
      </c>
      <c r="B2" s="107" t="s">
        <v>0</v>
      </c>
      <c r="C2" s="107" t="s">
        <v>1</v>
      </c>
      <c r="D2" s="107" t="s">
        <v>4</v>
      </c>
      <c r="E2" s="97" t="s">
        <v>5</v>
      </c>
      <c r="F2" s="107" t="s">
        <v>6</v>
      </c>
      <c r="G2" s="107" t="s">
        <v>203</v>
      </c>
      <c r="H2" s="107" t="s">
        <v>204</v>
      </c>
      <c r="I2" s="107" t="s">
        <v>205</v>
      </c>
      <c r="J2" s="107" t="s">
        <v>206</v>
      </c>
      <c r="K2" s="107" t="s">
        <v>207</v>
      </c>
      <c r="L2" s="107" t="s">
        <v>208</v>
      </c>
      <c r="M2" s="107" t="s">
        <v>209</v>
      </c>
      <c r="N2" s="107" t="s">
        <v>9</v>
      </c>
      <c r="O2" s="107" t="s">
        <v>210</v>
      </c>
      <c r="P2" s="107" t="s">
        <v>211</v>
      </c>
      <c r="Q2" s="107" t="s">
        <v>212</v>
      </c>
      <c r="R2" s="107" t="s">
        <v>11</v>
      </c>
      <c r="S2" s="107" t="s">
        <v>213</v>
      </c>
      <c r="T2" s="107" t="s">
        <v>12</v>
      </c>
      <c r="U2" s="107" t="s">
        <v>214</v>
      </c>
      <c r="V2" s="107" t="s">
        <v>13</v>
      </c>
      <c r="W2" s="107" t="s">
        <v>215</v>
      </c>
      <c r="X2" s="107" t="s">
        <v>14</v>
      </c>
      <c r="Y2" s="107" t="s">
        <v>216</v>
      </c>
      <c r="Z2" s="107" t="s">
        <v>15</v>
      </c>
      <c r="AA2" s="107" t="s">
        <v>217</v>
      </c>
      <c r="AB2" s="107" t="s">
        <v>16</v>
      </c>
      <c r="AC2" s="107" t="s">
        <v>218</v>
      </c>
      <c r="AD2" s="107" t="s">
        <v>17</v>
      </c>
      <c r="AE2" s="107" t="s">
        <v>219</v>
      </c>
      <c r="AF2" s="107" t="s">
        <v>18</v>
      </c>
      <c r="AG2" s="107" t="s">
        <v>220</v>
      </c>
      <c r="AH2" s="107" t="s">
        <v>19</v>
      </c>
      <c r="AI2" s="107" t="s">
        <v>221</v>
      </c>
      <c r="AJ2" s="107" t="s">
        <v>20</v>
      </c>
      <c r="AK2" s="107" t="s">
        <v>222</v>
      </c>
      <c r="AL2" s="107" t="s">
        <v>21</v>
      </c>
      <c r="AM2" s="107" t="s">
        <v>223</v>
      </c>
      <c r="AN2" s="107" t="s">
        <v>22</v>
      </c>
      <c r="AO2" s="107" t="s">
        <v>224</v>
      </c>
      <c r="AP2" s="28"/>
    </row>
    <row r="3" spans="1:42" ht="43.2" hidden="1" x14ac:dyDescent="0.3">
      <c r="A3" s="132">
        <v>148</v>
      </c>
      <c r="B3" s="133" t="s">
        <v>225</v>
      </c>
      <c r="C3" s="134" t="s">
        <v>226</v>
      </c>
      <c r="D3" s="135">
        <v>9.1999999999999993</v>
      </c>
      <c r="E3" s="135">
        <v>2033.2</v>
      </c>
      <c r="F3" s="134">
        <v>0</v>
      </c>
      <c r="G3" s="136">
        <f t="shared" ref="G3:G66" si="0">F3*D3</f>
        <v>0</v>
      </c>
      <c r="H3" s="134">
        <v>100</v>
      </c>
      <c r="I3" s="136">
        <f t="shared" ref="I3:I66" si="1">H3*D3</f>
        <v>919.99999999999989</v>
      </c>
      <c r="J3" s="134">
        <v>0</v>
      </c>
      <c r="K3" s="136">
        <f t="shared" ref="K3:K66" si="2">J3*D3</f>
        <v>0</v>
      </c>
      <c r="L3" s="134">
        <v>10</v>
      </c>
      <c r="M3" s="136">
        <f>L3*D3</f>
        <v>92</v>
      </c>
      <c r="N3" s="134">
        <v>0</v>
      </c>
      <c r="O3" s="136">
        <f>N3*D3</f>
        <v>0</v>
      </c>
      <c r="P3" s="134">
        <v>100</v>
      </c>
      <c r="Q3" s="136">
        <f>P3*D3</f>
        <v>919.99999999999989</v>
      </c>
      <c r="R3" s="134">
        <v>0</v>
      </c>
      <c r="S3" s="136">
        <f>R3*D3</f>
        <v>0</v>
      </c>
      <c r="T3" s="134">
        <v>0</v>
      </c>
      <c r="U3" s="136">
        <f>T3*D3</f>
        <v>0</v>
      </c>
      <c r="V3" s="134">
        <v>1</v>
      </c>
      <c r="W3" s="136">
        <f>V3*D3</f>
        <v>9.1999999999999993</v>
      </c>
      <c r="X3" s="134">
        <v>0</v>
      </c>
      <c r="Y3" s="136">
        <f>X3*D3</f>
        <v>0</v>
      </c>
      <c r="Z3" s="134">
        <v>0</v>
      </c>
      <c r="AA3" s="136">
        <f>Z3*D3</f>
        <v>0</v>
      </c>
      <c r="AB3" s="134">
        <v>0</v>
      </c>
      <c r="AC3" s="136">
        <f>AB3*D3</f>
        <v>0</v>
      </c>
      <c r="AD3" s="134">
        <v>0</v>
      </c>
      <c r="AE3" s="136">
        <f>AD3*D3</f>
        <v>0</v>
      </c>
      <c r="AF3" s="134">
        <v>0</v>
      </c>
      <c r="AG3" s="136">
        <f>AF3*D3</f>
        <v>0</v>
      </c>
      <c r="AH3" s="134">
        <v>10</v>
      </c>
      <c r="AI3" s="136">
        <f>AH3*D3</f>
        <v>92</v>
      </c>
      <c r="AJ3" s="134">
        <v>0</v>
      </c>
      <c r="AK3" s="136">
        <f>AJ3*D3</f>
        <v>0</v>
      </c>
      <c r="AL3" s="134">
        <v>0</v>
      </c>
      <c r="AM3" s="136">
        <f>AL3*D3</f>
        <v>0</v>
      </c>
      <c r="AN3" s="134">
        <v>0</v>
      </c>
      <c r="AO3" s="136">
        <f>AN3*D3</f>
        <v>0</v>
      </c>
    </row>
    <row r="4" spans="1:42" ht="43.2" hidden="1" x14ac:dyDescent="0.3">
      <c r="A4" s="132">
        <v>149</v>
      </c>
      <c r="B4" s="133" t="s">
        <v>227</v>
      </c>
      <c r="C4" s="134" t="s">
        <v>226</v>
      </c>
      <c r="D4" s="135">
        <v>12.22</v>
      </c>
      <c r="E4" s="135">
        <v>2688.4</v>
      </c>
      <c r="F4" s="134">
        <v>0</v>
      </c>
      <c r="G4" s="136">
        <f t="shared" si="0"/>
        <v>0</v>
      </c>
      <c r="H4" s="134">
        <v>100</v>
      </c>
      <c r="I4" s="136">
        <f t="shared" si="1"/>
        <v>1222</v>
      </c>
      <c r="J4" s="134">
        <v>0</v>
      </c>
      <c r="K4" s="136">
        <f t="shared" si="2"/>
        <v>0</v>
      </c>
      <c r="L4" s="134">
        <v>10</v>
      </c>
      <c r="M4" s="136">
        <f>L4*D4</f>
        <v>122.2</v>
      </c>
      <c r="N4" s="134">
        <v>0</v>
      </c>
      <c r="O4" s="136">
        <f>N4*D4</f>
        <v>0</v>
      </c>
      <c r="P4" s="134">
        <v>100</v>
      </c>
      <c r="Q4" s="136">
        <f>P4*D4</f>
        <v>1222</v>
      </c>
      <c r="R4" s="134">
        <v>0</v>
      </c>
      <c r="S4" s="136">
        <f>R4*D4</f>
        <v>0</v>
      </c>
      <c r="T4" s="134">
        <v>0</v>
      </c>
      <c r="U4" s="136">
        <f>T4*D4</f>
        <v>0</v>
      </c>
      <c r="V4" s="134">
        <v>0</v>
      </c>
      <c r="W4" s="136">
        <f>V4*D4</f>
        <v>0</v>
      </c>
      <c r="X4" s="134">
        <v>0</v>
      </c>
      <c r="Y4" s="136">
        <f>X4*D4</f>
        <v>0</v>
      </c>
      <c r="Z4" s="134">
        <v>0</v>
      </c>
      <c r="AA4" s="136">
        <f>Z4*D4</f>
        <v>0</v>
      </c>
      <c r="AB4" s="134">
        <v>0</v>
      </c>
      <c r="AC4" s="136">
        <f>AB4*D4</f>
        <v>0</v>
      </c>
      <c r="AD4" s="134">
        <v>0</v>
      </c>
      <c r="AE4" s="136">
        <f>AD4*D4</f>
        <v>0</v>
      </c>
      <c r="AF4" s="134">
        <v>0</v>
      </c>
      <c r="AG4" s="136">
        <f>AF4*D4</f>
        <v>0</v>
      </c>
      <c r="AH4" s="134">
        <v>10</v>
      </c>
      <c r="AI4" s="136">
        <f>AH4*D4</f>
        <v>122.2</v>
      </c>
      <c r="AJ4" s="134">
        <v>0</v>
      </c>
      <c r="AK4" s="136">
        <f>AJ4*D4</f>
        <v>0</v>
      </c>
      <c r="AL4" s="134">
        <v>0</v>
      </c>
      <c r="AM4" s="136">
        <f>AL4*D4</f>
        <v>0</v>
      </c>
      <c r="AN4" s="134">
        <v>0</v>
      </c>
      <c r="AO4" s="136">
        <f>AN4*D4</f>
        <v>0</v>
      </c>
    </row>
    <row r="5" spans="1:42" ht="72" x14ac:dyDescent="0.3">
      <c r="A5" s="132">
        <v>150</v>
      </c>
      <c r="B5" s="133" t="s">
        <v>228</v>
      </c>
      <c r="C5" s="134" t="s">
        <v>66</v>
      </c>
      <c r="D5" s="135">
        <v>28.7</v>
      </c>
      <c r="E5" s="135">
        <v>1779.4</v>
      </c>
      <c r="F5" s="134">
        <v>50</v>
      </c>
      <c r="G5" s="136">
        <f t="shared" si="0"/>
        <v>1435</v>
      </c>
      <c r="H5" s="134">
        <v>0</v>
      </c>
      <c r="I5" s="136">
        <f t="shared" si="1"/>
        <v>0</v>
      </c>
      <c r="J5" s="134">
        <v>10</v>
      </c>
      <c r="K5" s="136">
        <f t="shared" si="2"/>
        <v>287</v>
      </c>
      <c r="L5" s="134">
        <v>0</v>
      </c>
      <c r="M5" s="136">
        <f>L5*D5</f>
        <v>0</v>
      </c>
      <c r="N5" s="134">
        <v>0</v>
      </c>
      <c r="O5" s="136">
        <f>N5*D5</f>
        <v>0</v>
      </c>
      <c r="P5" s="134">
        <v>2</v>
      </c>
      <c r="Q5" s="136">
        <f>P5*D5</f>
        <v>57.4</v>
      </c>
      <c r="R5" s="134">
        <v>0</v>
      </c>
      <c r="S5" s="136">
        <f>R5*D5</f>
        <v>0</v>
      </c>
      <c r="T5" s="134">
        <v>0</v>
      </c>
      <c r="U5" s="136">
        <f>T5*D5</f>
        <v>0</v>
      </c>
      <c r="V5" s="134">
        <v>0</v>
      </c>
      <c r="W5" s="136">
        <f>V5*D5</f>
        <v>0</v>
      </c>
      <c r="X5" s="134">
        <v>0</v>
      </c>
      <c r="Y5" s="136">
        <f>X5*D5</f>
        <v>0</v>
      </c>
      <c r="Z5" s="134">
        <v>0</v>
      </c>
      <c r="AA5" s="136">
        <f>Z5*D5</f>
        <v>0</v>
      </c>
      <c r="AB5" s="134">
        <v>0</v>
      </c>
      <c r="AC5" s="136">
        <f>AB5*D5</f>
        <v>0</v>
      </c>
      <c r="AD5" s="134">
        <v>0</v>
      </c>
      <c r="AE5" s="136">
        <f>AD5*D5</f>
        <v>0</v>
      </c>
      <c r="AF5" s="134">
        <v>0</v>
      </c>
      <c r="AG5" s="136">
        <f>AF5*D5</f>
        <v>0</v>
      </c>
      <c r="AH5" s="134">
        <v>0</v>
      </c>
      <c r="AI5" s="136">
        <f>AH5*D5</f>
        <v>0</v>
      </c>
      <c r="AJ5" s="134">
        <v>0</v>
      </c>
      <c r="AK5" s="136">
        <f>AJ5*D5</f>
        <v>0</v>
      </c>
      <c r="AL5" s="134">
        <v>0</v>
      </c>
      <c r="AM5" s="136">
        <f>AL5*D5</f>
        <v>0</v>
      </c>
      <c r="AN5" s="134">
        <v>0</v>
      </c>
      <c r="AO5" s="136">
        <f>AN5*D5</f>
        <v>0</v>
      </c>
    </row>
    <row r="6" spans="1:42" ht="43.2" x14ac:dyDescent="0.3">
      <c r="A6" s="132">
        <v>151</v>
      </c>
      <c r="B6" s="133" t="s">
        <v>229</v>
      </c>
      <c r="C6" s="134" t="s">
        <v>230</v>
      </c>
      <c r="D6" s="135">
        <v>9.39</v>
      </c>
      <c r="E6" s="135">
        <v>215.97</v>
      </c>
      <c r="F6" s="134">
        <v>10</v>
      </c>
      <c r="G6" s="136">
        <f t="shared" si="0"/>
        <v>93.9</v>
      </c>
      <c r="H6" s="134">
        <v>0</v>
      </c>
      <c r="I6" s="136">
        <f t="shared" si="1"/>
        <v>0</v>
      </c>
      <c r="J6" s="134">
        <v>10</v>
      </c>
      <c r="K6" s="136">
        <f t="shared" si="2"/>
        <v>93.9</v>
      </c>
      <c r="L6" s="134">
        <v>0</v>
      </c>
      <c r="M6" s="136">
        <f>L6*D6</f>
        <v>0</v>
      </c>
      <c r="N6" s="134">
        <v>0</v>
      </c>
      <c r="O6" s="136">
        <f>N6*D6</f>
        <v>0</v>
      </c>
      <c r="P6" s="134">
        <v>3</v>
      </c>
      <c r="Q6" s="136">
        <f>P6*D6</f>
        <v>28.17</v>
      </c>
      <c r="R6" s="134">
        <v>0</v>
      </c>
      <c r="S6" s="136">
        <f>R6*D6</f>
        <v>0</v>
      </c>
      <c r="T6" s="134">
        <v>0</v>
      </c>
      <c r="U6" s="136">
        <f>T6*D6</f>
        <v>0</v>
      </c>
      <c r="V6" s="134">
        <v>0</v>
      </c>
      <c r="W6" s="136">
        <f>V6*D6</f>
        <v>0</v>
      </c>
      <c r="X6" s="134">
        <v>0</v>
      </c>
      <c r="Y6" s="136">
        <f>X6*D6</f>
        <v>0</v>
      </c>
      <c r="Z6" s="134">
        <v>0</v>
      </c>
      <c r="AA6" s="136">
        <f>Z6*D6</f>
        <v>0</v>
      </c>
      <c r="AB6" s="134">
        <v>0</v>
      </c>
      <c r="AC6" s="136">
        <f>AB6*D6</f>
        <v>0</v>
      </c>
      <c r="AD6" s="134">
        <v>0</v>
      </c>
      <c r="AE6" s="136">
        <f>AD6*D6</f>
        <v>0</v>
      </c>
      <c r="AF6" s="134">
        <v>0</v>
      </c>
      <c r="AG6" s="136">
        <f>AF6*D6</f>
        <v>0</v>
      </c>
      <c r="AH6" s="134">
        <v>0</v>
      </c>
      <c r="AI6" s="136">
        <f>AH6*D6</f>
        <v>0</v>
      </c>
      <c r="AJ6" s="134">
        <v>0</v>
      </c>
      <c r="AK6" s="136">
        <f>AJ6*D6</f>
        <v>0</v>
      </c>
      <c r="AL6" s="134">
        <v>0</v>
      </c>
      <c r="AM6" s="136">
        <f>AL6*D6</f>
        <v>0</v>
      </c>
      <c r="AN6" s="134">
        <v>0</v>
      </c>
      <c r="AO6" s="136">
        <f>AN6*D6</f>
        <v>0</v>
      </c>
    </row>
    <row r="7" spans="1:42" hidden="1" x14ac:dyDescent="0.3">
      <c r="A7" s="132">
        <v>152</v>
      </c>
      <c r="B7" s="133" t="s">
        <v>231</v>
      </c>
      <c r="C7" s="134" t="s">
        <v>232</v>
      </c>
      <c r="D7" s="135">
        <v>3.42</v>
      </c>
      <c r="E7" s="135">
        <v>513</v>
      </c>
      <c r="F7" s="134">
        <v>0</v>
      </c>
      <c r="G7" s="136">
        <f t="shared" si="0"/>
        <v>0</v>
      </c>
      <c r="H7" s="134">
        <v>35</v>
      </c>
      <c r="I7" s="136">
        <f t="shared" si="1"/>
        <v>119.7</v>
      </c>
      <c r="J7" s="134">
        <v>15</v>
      </c>
      <c r="K7" s="136">
        <f t="shared" si="2"/>
        <v>51.3</v>
      </c>
      <c r="L7" s="134">
        <v>0</v>
      </c>
      <c r="M7" s="136">
        <f>L7*D7</f>
        <v>0</v>
      </c>
      <c r="N7" s="134">
        <v>0</v>
      </c>
      <c r="O7" s="136">
        <f>N7*D7</f>
        <v>0</v>
      </c>
      <c r="P7" s="134">
        <v>100</v>
      </c>
      <c r="Q7" s="136">
        <f>P7*D7</f>
        <v>342</v>
      </c>
      <c r="R7" s="134">
        <v>0</v>
      </c>
      <c r="S7" s="136">
        <f>R7*D7</f>
        <v>0</v>
      </c>
      <c r="T7" s="134">
        <v>0</v>
      </c>
      <c r="U7" s="136">
        <f>T7*D7</f>
        <v>0</v>
      </c>
      <c r="V7" s="134">
        <v>0</v>
      </c>
      <c r="W7" s="136">
        <f>V7*D7</f>
        <v>0</v>
      </c>
      <c r="X7" s="134">
        <v>0</v>
      </c>
      <c r="Y7" s="136">
        <f>X7*D7</f>
        <v>0</v>
      </c>
      <c r="Z7" s="134">
        <v>0</v>
      </c>
      <c r="AA7" s="136">
        <f>Z7*D7</f>
        <v>0</v>
      </c>
      <c r="AB7" s="134">
        <v>0</v>
      </c>
      <c r="AC7" s="136">
        <f>AB7*D7</f>
        <v>0</v>
      </c>
      <c r="AD7" s="134">
        <v>0</v>
      </c>
      <c r="AE7" s="136">
        <f>AD7*D7</f>
        <v>0</v>
      </c>
      <c r="AF7" s="134">
        <v>0</v>
      </c>
      <c r="AG7" s="136">
        <f>AF7*D7</f>
        <v>0</v>
      </c>
      <c r="AH7" s="134">
        <v>0</v>
      </c>
      <c r="AI7" s="136">
        <f>AH7*D7</f>
        <v>0</v>
      </c>
      <c r="AJ7" s="134">
        <v>0</v>
      </c>
      <c r="AK7" s="136">
        <f>AJ7*D7</f>
        <v>0</v>
      </c>
      <c r="AL7" s="134">
        <v>0</v>
      </c>
      <c r="AM7" s="136">
        <f>AL7*D7</f>
        <v>0</v>
      </c>
      <c r="AN7" s="134">
        <v>0</v>
      </c>
      <c r="AO7" s="136">
        <f>AN7*D7</f>
        <v>0</v>
      </c>
    </row>
    <row r="8" spans="1:42" ht="28.8" x14ac:dyDescent="0.3">
      <c r="A8" s="132">
        <v>153</v>
      </c>
      <c r="B8" s="133" t="s">
        <v>233</v>
      </c>
      <c r="C8" s="134" t="s">
        <v>226</v>
      </c>
      <c r="D8" s="135">
        <v>17.48</v>
      </c>
      <c r="E8" s="135">
        <v>4072.84</v>
      </c>
      <c r="F8" s="134">
        <v>200</v>
      </c>
      <c r="G8" s="136">
        <f t="shared" si="0"/>
        <v>3496</v>
      </c>
      <c r="H8" s="134">
        <v>0</v>
      </c>
      <c r="I8" s="136">
        <f t="shared" si="1"/>
        <v>0</v>
      </c>
      <c r="J8" s="134">
        <v>30</v>
      </c>
      <c r="K8" s="136">
        <f t="shared" si="2"/>
        <v>524.4</v>
      </c>
      <c r="L8" s="134">
        <v>0</v>
      </c>
      <c r="M8" s="136">
        <f>L8*D8</f>
        <v>0</v>
      </c>
      <c r="N8" s="134">
        <v>0</v>
      </c>
      <c r="O8" s="136">
        <f>N8*D8</f>
        <v>0</v>
      </c>
      <c r="P8" s="134">
        <v>0</v>
      </c>
      <c r="Q8" s="136">
        <f>P8*D8</f>
        <v>0</v>
      </c>
      <c r="R8" s="134">
        <v>0</v>
      </c>
      <c r="S8" s="136">
        <f>R8*D8</f>
        <v>0</v>
      </c>
      <c r="T8" s="134">
        <v>0</v>
      </c>
      <c r="U8" s="136">
        <f>T8*D8</f>
        <v>0</v>
      </c>
      <c r="V8" s="134">
        <v>0</v>
      </c>
      <c r="W8" s="136">
        <f>V8*D8</f>
        <v>0</v>
      </c>
      <c r="X8" s="134">
        <v>0</v>
      </c>
      <c r="Y8" s="136">
        <f>X8*D8</f>
        <v>0</v>
      </c>
      <c r="Z8" s="134">
        <v>0</v>
      </c>
      <c r="AA8" s="136">
        <f>Z8*D8</f>
        <v>0</v>
      </c>
      <c r="AB8" s="134">
        <v>0</v>
      </c>
      <c r="AC8" s="136">
        <f>AB8*D8</f>
        <v>0</v>
      </c>
      <c r="AD8" s="134">
        <v>0</v>
      </c>
      <c r="AE8" s="136">
        <f>AD8*D8</f>
        <v>0</v>
      </c>
      <c r="AF8" s="134">
        <v>0</v>
      </c>
      <c r="AG8" s="136">
        <f>AF8*D8</f>
        <v>0</v>
      </c>
      <c r="AH8" s="134">
        <v>3</v>
      </c>
      <c r="AI8" s="136">
        <f>AH8*D8</f>
        <v>52.44</v>
      </c>
      <c r="AJ8" s="134">
        <v>0</v>
      </c>
      <c r="AK8" s="136">
        <f>AJ8*D8</f>
        <v>0</v>
      </c>
      <c r="AL8" s="134">
        <v>0</v>
      </c>
      <c r="AM8" s="136">
        <f>AL8*D8</f>
        <v>0</v>
      </c>
      <c r="AN8" s="134">
        <v>0</v>
      </c>
      <c r="AO8" s="136">
        <f>AN8*D8</f>
        <v>0</v>
      </c>
    </row>
    <row r="9" spans="1:42" ht="43.2" x14ac:dyDescent="0.3">
      <c r="A9" s="132">
        <v>154</v>
      </c>
      <c r="B9" s="133" t="s">
        <v>234</v>
      </c>
      <c r="C9" s="134" t="s">
        <v>226</v>
      </c>
      <c r="D9" s="135">
        <v>6.02</v>
      </c>
      <c r="E9" s="135">
        <v>3431.4</v>
      </c>
      <c r="F9" s="134">
        <v>200</v>
      </c>
      <c r="G9" s="136">
        <f t="shared" si="0"/>
        <v>1204</v>
      </c>
      <c r="H9" s="134">
        <v>150</v>
      </c>
      <c r="I9" s="136">
        <f t="shared" si="1"/>
        <v>902.99999999999989</v>
      </c>
      <c r="J9" s="134">
        <v>100</v>
      </c>
      <c r="K9" s="136">
        <f t="shared" si="2"/>
        <v>602</v>
      </c>
      <c r="L9" s="134">
        <v>0</v>
      </c>
      <c r="M9" s="136">
        <f>L9*D9</f>
        <v>0</v>
      </c>
      <c r="N9" s="134">
        <v>5</v>
      </c>
      <c r="O9" s="136">
        <f>N9*D9</f>
        <v>30.099999999999998</v>
      </c>
      <c r="P9" s="134">
        <v>100</v>
      </c>
      <c r="Q9" s="136">
        <f>P9*D9</f>
        <v>602</v>
      </c>
      <c r="R9" s="134">
        <v>0</v>
      </c>
      <c r="S9" s="136">
        <f>R9*D9</f>
        <v>0</v>
      </c>
      <c r="T9" s="134">
        <v>0</v>
      </c>
      <c r="U9" s="136">
        <f>T9*D9</f>
        <v>0</v>
      </c>
      <c r="V9" s="134">
        <v>0</v>
      </c>
      <c r="W9" s="136">
        <f>V9*D9</f>
        <v>0</v>
      </c>
      <c r="X9" s="134">
        <v>0</v>
      </c>
      <c r="Y9" s="136">
        <f>X9*D9</f>
        <v>0</v>
      </c>
      <c r="Z9" s="134">
        <v>0</v>
      </c>
      <c r="AA9" s="136">
        <f>Z9*D9</f>
        <v>0</v>
      </c>
      <c r="AB9" s="134">
        <v>0</v>
      </c>
      <c r="AC9" s="136">
        <f>AB9*D9</f>
        <v>0</v>
      </c>
      <c r="AD9" s="134">
        <v>0</v>
      </c>
      <c r="AE9" s="136">
        <f>AD9*D9</f>
        <v>0</v>
      </c>
      <c r="AF9" s="134">
        <v>0</v>
      </c>
      <c r="AG9" s="136">
        <f>AF9*D9</f>
        <v>0</v>
      </c>
      <c r="AH9" s="134">
        <v>0</v>
      </c>
      <c r="AI9" s="136">
        <f>AH9*D9</f>
        <v>0</v>
      </c>
      <c r="AJ9" s="134">
        <v>0</v>
      </c>
      <c r="AK9" s="136">
        <f>AJ9*D9</f>
        <v>0</v>
      </c>
      <c r="AL9" s="134">
        <v>0</v>
      </c>
      <c r="AM9" s="136">
        <f>AL9*D9</f>
        <v>0</v>
      </c>
      <c r="AN9" s="134">
        <v>0</v>
      </c>
      <c r="AO9" s="136">
        <f>AN9*D9</f>
        <v>0</v>
      </c>
    </row>
    <row r="10" spans="1:42" ht="57.6" hidden="1" x14ac:dyDescent="0.3">
      <c r="A10" s="132">
        <v>155</v>
      </c>
      <c r="B10" s="133" t="s">
        <v>235</v>
      </c>
      <c r="C10" s="134" t="s">
        <v>226</v>
      </c>
      <c r="D10" s="135">
        <v>17.100000000000001</v>
      </c>
      <c r="E10" s="135">
        <v>2120.4</v>
      </c>
      <c r="F10" s="134">
        <v>0</v>
      </c>
      <c r="G10" s="136">
        <f t="shared" si="0"/>
        <v>0</v>
      </c>
      <c r="H10" s="134">
        <v>0</v>
      </c>
      <c r="I10" s="136">
        <f t="shared" si="1"/>
        <v>0</v>
      </c>
      <c r="J10" s="134">
        <v>50</v>
      </c>
      <c r="K10" s="136">
        <f t="shared" si="2"/>
        <v>855.00000000000011</v>
      </c>
      <c r="L10" s="134">
        <v>10</v>
      </c>
      <c r="M10" s="136">
        <f>L10*D10</f>
        <v>171</v>
      </c>
      <c r="N10" s="134">
        <v>10</v>
      </c>
      <c r="O10" s="136">
        <f>N10*D10</f>
        <v>171</v>
      </c>
      <c r="P10" s="134">
        <v>50</v>
      </c>
      <c r="Q10" s="136">
        <f>P10*D10</f>
        <v>855.00000000000011</v>
      </c>
      <c r="R10" s="134">
        <v>0</v>
      </c>
      <c r="S10" s="136">
        <f>R10*D10</f>
        <v>0</v>
      </c>
      <c r="T10" s="134">
        <v>4</v>
      </c>
      <c r="U10" s="136">
        <f>T10*D10</f>
        <v>68.400000000000006</v>
      </c>
      <c r="V10" s="134">
        <v>0</v>
      </c>
      <c r="W10" s="136">
        <f>V10*D10</f>
        <v>0</v>
      </c>
      <c r="X10" s="134">
        <v>0</v>
      </c>
      <c r="Y10" s="136">
        <f>X10*D10</f>
        <v>0</v>
      </c>
      <c r="Z10" s="134">
        <v>0</v>
      </c>
      <c r="AA10" s="136">
        <f>Z10*D10</f>
        <v>0</v>
      </c>
      <c r="AB10" s="134">
        <v>0</v>
      </c>
      <c r="AC10" s="136">
        <f>AB10*D10</f>
        <v>0</v>
      </c>
      <c r="AD10" s="134">
        <v>0</v>
      </c>
      <c r="AE10" s="136">
        <f>AD10*D10</f>
        <v>0</v>
      </c>
      <c r="AF10" s="134">
        <v>0</v>
      </c>
      <c r="AG10" s="136">
        <f>AF10*D10</f>
        <v>0</v>
      </c>
      <c r="AH10" s="134">
        <v>0</v>
      </c>
      <c r="AI10" s="136">
        <f>AH10*D10</f>
        <v>0</v>
      </c>
      <c r="AJ10" s="134">
        <v>0</v>
      </c>
      <c r="AK10" s="136">
        <f>AJ10*D10</f>
        <v>0</v>
      </c>
      <c r="AL10" s="134">
        <v>0</v>
      </c>
      <c r="AM10" s="136">
        <f>AL10*D10</f>
        <v>0</v>
      </c>
      <c r="AN10" s="134">
        <v>0</v>
      </c>
      <c r="AO10" s="136">
        <f>AN10*D10</f>
        <v>0</v>
      </c>
    </row>
    <row r="11" spans="1:42" ht="57.6" x14ac:dyDescent="0.3">
      <c r="A11" s="132">
        <v>156</v>
      </c>
      <c r="B11" s="133" t="s">
        <v>236</v>
      </c>
      <c r="C11" s="134" t="s">
        <v>66</v>
      </c>
      <c r="D11" s="135">
        <v>23.8</v>
      </c>
      <c r="E11" s="135">
        <v>4403</v>
      </c>
      <c r="F11" s="134">
        <v>100</v>
      </c>
      <c r="G11" s="136">
        <f t="shared" si="0"/>
        <v>2380</v>
      </c>
      <c r="H11" s="134">
        <v>0</v>
      </c>
      <c r="I11" s="136">
        <f t="shared" si="1"/>
        <v>0</v>
      </c>
      <c r="J11" s="134">
        <v>0</v>
      </c>
      <c r="K11" s="136">
        <f t="shared" si="2"/>
        <v>0</v>
      </c>
      <c r="L11" s="134">
        <v>0</v>
      </c>
      <c r="M11" s="136">
        <f>L11*D11</f>
        <v>0</v>
      </c>
      <c r="N11" s="134">
        <v>0</v>
      </c>
      <c r="O11" s="136">
        <f>N11*D11</f>
        <v>0</v>
      </c>
      <c r="P11" s="134">
        <v>10</v>
      </c>
      <c r="Q11" s="136">
        <f>P11*D11</f>
        <v>238</v>
      </c>
      <c r="R11" s="134">
        <v>0</v>
      </c>
      <c r="S11" s="136">
        <f>R11*D11</f>
        <v>0</v>
      </c>
      <c r="T11" s="134">
        <v>3</v>
      </c>
      <c r="U11" s="136">
        <f>T11*D11</f>
        <v>71.400000000000006</v>
      </c>
      <c r="V11" s="134">
        <v>3</v>
      </c>
      <c r="W11" s="136">
        <f>V11*D11</f>
        <v>71.400000000000006</v>
      </c>
      <c r="X11" s="134">
        <v>2</v>
      </c>
      <c r="Y11" s="136">
        <f>X11*D11</f>
        <v>47.6</v>
      </c>
      <c r="Z11" s="134">
        <v>0</v>
      </c>
      <c r="AA11" s="136">
        <f>Z11*D11</f>
        <v>0</v>
      </c>
      <c r="AB11" s="134">
        <v>0</v>
      </c>
      <c r="AC11" s="136">
        <f>AB11*D11</f>
        <v>0</v>
      </c>
      <c r="AD11" s="134">
        <v>0</v>
      </c>
      <c r="AE11" s="136">
        <f>AD11*D11</f>
        <v>0</v>
      </c>
      <c r="AF11" s="134">
        <v>0</v>
      </c>
      <c r="AG11" s="136">
        <f>AF11*D11</f>
        <v>0</v>
      </c>
      <c r="AH11" s="134">
        <v>10</v>
      </c>
      <c r="AI11" s="136">
        <f>AH11*D11</f>
        <v>238</v>
      </c>
      <c r="AJ11" s="134">
        <v>2</v>
      </c>
      <c r="AK11" s="136">
        <f>AJ11*D11</f>
        <v>47.6</v>
      </c>
      <c r="AL11" s="134">
        <v>0</v>
      </c>
      <c r="AM11" s="136">
        <f>AL11*D11</f>
        <v>0</v>
      </c>
      <c r="AN11" s="134">
        <v>0</v>
      </c>
      <c r="AO11" s="136">
        <f>AN11*D11</f>
        <v>0</v>
      </c>
    </row>
    <row r="12" spans="1:42" ht="43.2" x14ac:dyDescent="0.3">
      <c r="A12" s="132">
        <v>157</v>
      </c>
      <c r="B12" s="133" t="s">
        <v>237</v>
      </c>
      <c r="C12" s="134" t="s">
        <v>66</v>
      </c>
      <c r="D12" s="135">
        <v>13.14</v>
      </c>
      <c r="E12" s="135">
        <v>2719.98</v>
      </c>
      <c r="F12" s="134">
        <v>100</v>
      </c>
      <c r="G12" s="136">
        <f t="shared" si="0"/>
        <v>1314</v>
      </c>
      <c r="H12" s="134">
        <v>0</v>
      </c>
      <c r="I12" s="136">
        <f t="shared" si="1"/>
        <v>0</v>
      </c>
      <c r="J12" s="134">
        <v>0</v>
      </c>
      <c r="K12" s="136">
        <f t="shared" si="2"/>
        <v>0</v>
      </c>
      <c r="L12" s="134">
        <v>0</v>
      </c>
      <c r="M12" s="136">
        <f>L12*D12</f>
        <v>0</v>
      </c>
      <c r="N12" s="134">
        <v>0</v>
      </c>
      <c r="O12" s="136">
        <f>N12*D12</f>
        <v>0</v>
      </c>
      <c r="P12" s="134">
        <v>20</v>
      </c>
      <c r="Q12" s="136">
        <f>P12*D12</f>
        <v>262.8</v>
      </c>
      <c r="R12" s="134">
        <v>1</v>
      </c>
      <c r="S12" s="136">
        <f>R12*D12</f>
        <v>13.14</v>
      </c>
      <c r="T12" s="134">
        <v>3</v>
      </c>
      <c r="U12" s="136">
        <f>T12*D12</f>
        <v>39.42</v>
      </c>
      <c r="V12" s="134">
        <v>3</v>
      </c>
      <c r="W12" s="136">
        <f>V12*D12</f>
        <v>39.42</v>
      </c>
      <c r="X12" s="134">
        <v>5</v>
      </c>
      <c r="Y12" s="136">
        <f>X12*D12</f>
        <v>65.7</v>
      </c>
      <c r="Z12" s="134">
        <v>0</v>
      </c>
      <c r="AA12" s="136">
        <f>Z12*D12</f>
        <v>0</v>
      </c>
      <c r="AB12" s="134">
        <v>5</v>
      </c>
      <c r="AC12" s="136">
        <f>AB12*D12</f>
        <v>65.7</v>
      </c>
      <c r="AD12" s="134">
        <v>0</v>
      </c>
      <c r="AE12" s="136">
        <f>AD12*D12</f>
        <v>0</v>
      </c>
      <c r="AF12" s="134">
        <v>0</v>
      </c>
      <c r="AG12" s="136">
        <f>AF12*D12</f>
        <v>0</v>
      </c>
      <c r="AH12" s="134">
        <v>3</v>
      </c>
      <c r="AI12" s="136">
        <f>AH12*D12</f>
        <v>39.42</v>
      </c>
      <c r="AJ12" s="134">
        <v>2</v>
      </c>
      <c r="AK12" s="136">
        <f>AJ12*D12</f>
        <v>26.28</v>
      </c>
      <c r="AL12" s="134">
        <v>4</v>
      </c>
      <c r="AM12" s="136">
        <f>AL12*D12</f>
        <v>52.56</v>
      </c>
      <c r="AN12" s="134">
        <v>6</v>
      </c>
      <c r="AO12" s="136">
        <f>AN12*D12</f>
        <v>78.84</v>
      </c>
    </row>
    <row r="13" spans="1:42" ht="43.2" hidden="1" x14ac:dyDescent="0.3">
      <c r="A13" s="132">
        <v>158</v>
      </c>
      <c r="B13" s="133" t="s">
        <v>238</v>
      </c>
      <c r="C13" s="134" t="s">
        <v>66</v>
      </c>
      <c r="D13" s="135">
        <v>23.27</v>
      </c>
      <c r="E13" s="135">
        <v>3793.01</v>
      </c>
      <c r="F13" s="134">
        <v>0</v>
      </c>
      <c r="G13" s="136">
        <f t="shared" si="0"/>
        <v>0</v>
      </c>
      <c r="H13" s="134">
        <v>0</v>
      </c>
      <c r="I13" s="136">
        <f t="shared" si="1"/>
        <v>0</v>
      </c>
      <c r="J13" s="134">
        <v>100</v>
      </c>
      <c r="K13" s="136">
        <f t="shared" si="2"/>
        <v>2327</v>
      </c>
      <c r="L13" s="134">
        <v>0</v>
      </c>
      <c r="M13" s="136">
        <f>L13*D13</f>
        <v>0</v>
      </c>
      <c r="N13" s="134">
        <v>10</v>
      </c>
      <c r="O13" s="136">
        <f>N13*D13</f>
        <v>232.7</v>
      </c>
      <c r="P13" s="134">
        <v>40</v>
      </c>
      <c r="Q13" s="136">
        <f>P13*D13</f>
        <v>930.8</v>
      </c>
      <c r="R13" s="134">
        <v>0</v>
      </c>
      <c r="S13" s="136">
        <f>R13*D13</f>
        <v>0</v>
      </c>
      <c r="T13" s="134">
        <v>0</v>
      </c>
      <c r="U13" s="136">
        <f>T13*D13</f>
        <v>0</v>
      </c>
      <c r="V13" s="134">
        <v>6</v>
      </c>
      <c r="W13" s="136">
        <f>V13*D13</f>
        <v>139.62</v>
      </c>
      <c r="X13" s="134">
        <v>0</v>
      </c>
      <c r="Y13" s="136">
        <f>X13*D13</f>
        <v>0</v>
      </c>
      <c r="Z13" s="134">
        <v>0</v>
      </c>
      <c r="AA13" s="136">
        <f>Z13*D13</f>
        <v>0</v>
      </c>
      <c r="AB13" s="134">
        <v>0</v>
      </c>
      <c r="AC13" s="136">
        <f>AB13*D13</f>
        <v>0</v>
      </c>
      <c r="AD13" s="134">
        <v>5</v>
      </c>
      <c r="AE13" s="136">
        <f>AD13*D13</f>
        <v>116.35</v>
      </c>
      <c r="AF13" s="134">
        <v>0</v>
      </c>
      <c r="AG13" s="136">
        <f>AF13*D13</f>
        <v>0</v>
      </c>
      <c r="AH13" s="134">
        <v>0</v>
      </c>
      <c r="AI13" s="136">
        <f>AH13*D13</f>
        <v>0</v>
      </c>
      <c r="AJ13" s="134">
        <v>2</v>
      </c>
      <c r="AK13" s="136">
        <f>AJ13*D13</f>
        <v>46.54</v>
      </c>
      <c r="AL13" s="134">
        <v>0</v>
      </c>
      <c r="AM13" s="136">
        <f>AL13*D13</f>
        <v>0</v>
      </c>
      <c r="AN13" s="134">
        <v>0</v>
      </c>
      <c r="AO13" s="136">
        <f>AN13*D13</f>
        <v>0</v>
      </c>
    </row>
    <row r="14" spans="1:42" ht="28.8" x14ac:dyDescent="0.3">
      <c r="A14" s="132">
        <v>159</v>
      </c>
      <c r="B14" s="133" t="s">
        <v>239</v>
      </c>
      <c r="C14" s="134" t="s">
        <v>66</v>
      </c>
      <c r="D14" s="135">
        <v>29.8</v>
      </c>
      <c r="E14" s="135">
        <v>5364</v>
      </c>
      <c r="F14" s="134">
        <v>50</v>
      </c>
      <c r="G14" s="136">
        <f t="shared" si="0"/>
        <v>1490</v>
      </c>
      <c r="H14" s="134">
        <v>8</v>
      </c>
      <c r="I14" s="136">
        <f t="shared" si="1"/>
        <v>238.4</v>
      </c>
      <c r="J14" s="134">
        <v>50</v>
      </c>
      <c r="K14" s="136">
        <f t="shared" si="2"/>
        <v>1490</v>
      </c>
      <c r="L14" s="134">
        <v>0</v>
      </c>
      <c r="M14" s="136">
        <f>L14*D14</f>
        <v>0</v>
      </c>
      <c r="N14" s="134">
        <v>5</v>
      </c>
      <c r="O14" s="136">
        <f>N14*D14</f>
        <v>149</v>
      </c>
      <c r="P14" s="134">
        <v>20</v>
      </c>
      <c r="Q14" s="136">
        <f>P14*D14</f>
        <v>596</v>
      </c>
      <c r="R14" s="134">
        <v>0</v>
      </c>
      <c r="S14" s="136">
        <f>R14*D14</f>
        <v>0</v>
      </c>
      <c r="T14" s="134">
        <v>0</v>
      </c>
      <c r="U14" s="136">
        <f>T14*D14</f>
        <v>0</v>
      </c>
      <c r="V14" s="134">
        <v>0</v>
      </c>
      <c r="W14" s="136">
        <f>V14*D14</f>
        <v>0</v>
      </c>
      <c r="X14" s="134">
        <v>0</v>
      </c>
      <c r="Y14" s="136">
        <f>X14*D14</f>
        <v>0</v>
      </c>
      <c r="Z14" s="134">
        <v>0</v>
      </c>
      <c r="AA14" s="136">
        <f>Z14*D14</f>
        <v>0</v>
      </c>
      <c r="AB14" s="134">
        <v>2</v>
      </c>
      <c r="AC14" s="136">
        <f>AB14*D14</f>
        <v>59.6</v>
      </c>
      <c r="AD14" s="134">
        <v>0</v>
      </c>
      <c r="AE14" s="136">
        <f>AD14*D14</f>
        <v>0</v>
      </c>
      <c r="AF14" s="134">
        <v>0</v>
      </c>
      <c r="AG14" s="136">
        <f>AF14*D14</f>
        <v>0</v>
      </c>
      <c r="AH14" s="134">
        <v>20</v>
      </c>
      <c r="AI14" s="136">
        <f>AH14*D14</f>
        <v>596</v>
      </c>
      <c r="AJ14" s="134">
        <v>0</v>
      </c>
      <c r="AK14" s="136">
        <f>AJ14*D14</f>
        <v>0</v>
      </c>
      <c r="AL14" s="134">
        <v>0</v>
      </c>
      <c r="AM14" s="136">
        <f>AL14*D14</f>
        <v>0</v>
      </c>
      <c r="AN14" s="134">
        <v>0</v>
      </c>
      <c r="AO14" s="136">
        <f>AN14*D14</f>
        <v>0</v>
      </c>
    </row>
    <row r="15" spans="1:42" ht="43.2" x14ac:dyDescent="0.3">
      <c r="A15" s="132">
        <v>160</v>
      </c>
      <c r="B15" s="133" t="s">
        <v>240</v>
      </c>
      <c r="C15" s="134" t="s">
        <v>66</v>
      </c>
      <c r="D15" s="135">
        <v>2.4700000000000002</v>
      </c>
      <c r="E15" s="135">
        <v>2951.65</v>
      </c>
      <c r="F15" s="134">
        <v>1000</v>
      </c>
      <c r="G15" s="136">
        <f t="shared" si="0"/>
        <v>2470</v>
      </c>
      <c r="H15" s="134">
        <v>105</v>
      </c>
      <c r="I15" s="136">
        <f t="shared" si="1"/>
        <v>259.35000000000002</v>
      </c>
      <c r="J15" s="134">
        <v>30</v>
      </c>
      <c r="K15" s="136">
        <f t="shared" si="2"/>
        <v>74.100000000000009</v>
      </c>
      <c r="L15" s="134">
        <v>0</v>
      </c>
      <c r="M15" s="136">
        <f>L15*D15</f>
        <v>0</v>
      </c>
      <c r="N15" s="134">
        <v>0</v>
      </c>
      <c r="O15" s="136">
        <f>N15*D15</f>
        <v>0</v>
      </c>
      <c r="P15" s="134">
        <v>25</v>
      </c>
      <c r="Q15" s="136">
        <f>P15*D15</f>
        <v>61.750000000000007</v>
      </c>
      <c r="R15" s="134">
        <v>0</v>
      </c>
      <c r="S15" s="136">
        <f>R15*D15</f>
        <v>0</v>
      </c>
      <c r="T15" s="134">
        <v>0</v>
      </c>
      <c r="U15" s="136">
        <f>T15*D15</f>
        <v>0</v>
      </c>
      <c r="V15" s="134">
        <v>0</v>
      </c>
      <c r="W15" s="136">
        <f>V15*D15</f>
        <v>0</v>
      </c>
      <c r="X15" s="134">
        <v>0</v>
      </c>
      <c r="Y15" s="136">
        <f>X15*D15</f>
        <v>0</v>
      </c>
      <c r="Z15" s="134">
        <v>0</v>
      </c>
      <c r="AA15" s="136">
        <f>Z15*D15</f>
        <v>0</v>
      </c>
      <c r="AB15" s="134">
        <v>0</v>
      </c>
      <c r="AC15" s="136">
        <f>AB15*D15</f>
        <v>0</v>
      </c>
      <c r="AD15" s="134">
        <v>0</v>
      </c>
      <c r="AE15" s="136">
        <f>AD15*D15</f>
        <v>0</v>
      </c>
      <c r="AF15" s="134">
        <v>0</v>
      </c>
      <c r="AG15" s="136">
        <f>AF15*D15</f>
        <v>0</v>
      </c>
      <c r="AH15" s="134">
        <v>0</v>
      </c>
      <c r="AI15" s="136">
        <f>AH15*D15</f>
        <v>0</v>
      </c>
      <c r="AJ15" s="134">
        <v>0</v>
      </c>
      <c r="AK15" s="136">
        <f>AJ15*D15</f>
        <v>0</v>
      </c>
      <c r="AL15" s="134">
        <v>0</v>
      </c>
      <c r="AM15" s="136">
        <f>AL15*D15</f>
        <v>0</v>
      </c>
      <c r="AN15" s="134">
        <v>0</v>
      </c>
      <c r="AO15" s="136">
        <f>AN15*D15</f>
        <v>0</v>
      </c>
    </row>
    <row r="16" spans="1:42" ht="28.8" hidden="1" x14ac:dyDescent="0.3">
      <c r="A16" s="132">
        <v>161</v>
      </c>
      <c r="B16" s="133" t="s">
        <v>241</v>
      </c>
      <c r="C16" s="134" t="s">
        <v>226</v>
      </c>
      <c r="D16" s="135">
        <v>17.53</v>
      </c>
      <c r="E16" s="135">
        <v>350.6</v>
      </c>
      <c r="F16" s="134">
        <v>0</v>
      </c>
      <c r="G16" s="136">
        <f t="shared" si="0"/>
        <v>0</v>
      </c>
      <c r="H16" s="134">
        <v>0</v>
      </c>
      <c r="I16" s="136">
        <f t="shared" si="1"/>
        <v>0</v>
      </c>
      <c r="J16" s="134">
        <v>0</v>
      </c>
      <c r="K16" s="136">
        <f t="shared" si="2"/>
        <v>0</v>
      </c>
      <c r="L16" s="134">
        <v>0</v>
      </c>
      <c r="M16" s="136">
        <f>L16*D16</f>
        <v>0</v>
      </c>
      <c r="N16" s="134">
        <v>0</v>
      </c>
      <c r="O16" s="136">
        <f>N16*D16</f>
        <v>0</v>
      </c>
      <c r="P16" s="134">
        <v>20</v>
      </c>
      <c r="Q16" s="136">
        <f>P16*D16</f>
        <v>350.6</v>
      </c>
      <c r="R16" s="134">
        <v>0</v>
      </c>
      <c r="S16" s="136">
        <f>R16*D16</f>
        <v>0</v>
      </c>
      <c r="T16" s="134">
        <v>0</v>
      </c>
      <c r="U16" s="136">
        <f>T16*D16</f>
        <v>0</v>
      </c>
      <c r="V16" s="134">
        <v>0</v>
      </c>
      <c r="W16" s="136">
        <f>V16*D16</f>
        <v>0</v>
      </c>
      <c r="X16" s="134">
        <v>0</v>
      </c>
      <c r="Y16" s="136">
        <f>X16*D16</f>
        <v>0</v>
      </c>
      <c r="Z16" s="134">
        <v>0</v>
      </c>
      <c r="AA16" s="136">
        <f>Z16*D16</f>
        <v>0</v>
      </c>
      <c r="AB16" s="134">
        <v>0</v>
      </c>
      <c r="AC16" s="136">
        <f>AB16*D16</f>
        <v>0</v>
      </c>
      <c r="AD16" s="134">
        <v>0</v>
      </c>
      <c r="AE16" s="136">
        <f>AD16*D16</f>
        <v>0</v>
      </c>
      <c r="AF16" s="134">
        <v>0</v>
      </c>
      <c r="AG16" s="136">
        <f>AF16*D16</f>
        <v>0</v>
      </c>
      <c r="AH16" s="134">
        <v>0</v>
      </c>
      <c r="AI16" s="136">
        <f>AH16*D16</f>
        <v>0</v>
      </c>
      <c r="AJ16" s="134">
        <v>0</v>
      </c>
      <c r="AK16" s="136">
        <f>AJ16*D16</f>
        <v>0</v>
      </c>
      <c r="AL16" s="134">
        <v>0</v>
      </c>
      <c r="AM16" s="136">
        <f>AL16*D16</f>
        <v>0</v>
      </c>
      <c r="AN16" s="134">
        <v>0</v>
      </c>
      <c r="AO16" s="136">
        <f>AN16*D16</f>
        <v>0</v>
      </c>
    </row>
    <row r="17" spans="1:41" ht="43.2" hidden="1" x14ac:dyDescent="0.3">
      <c r="A17" s="132">
        <v>162</v>
      </c>
      <c r="B17" s="133" t="s">
        <v>242</v>
      </c>
      <c r="C17" s="134" t="s">
        <v>66</v>
      </c>
      <c r="D17" s="135">
        <v>16.579999999999998</v>
      </c>
      <c r="E17" s="135">
        <v>547.14</v>
      </c>
      <c r="F17" s="134">
        <v>0</v>
      </c>
      <c r="G17" s="136">
        <f t="shared" si="0"/>
        <v>0</v>
      </c>
      <c r="H17" s="134">
        <v>0</v>
      </c>
      <c r="I17" s="136">
        <f t="shared" si="1"/>
        <v>0</v>
      </c>
      <c r="J17" s="134">
        <v>20</v>
      </c>
      <c r="K17" s="136">
        <f t="shared" si="2"/>
        <v>331.59999999999997</v>
      </c>
      <c r="L17" s="134">
        <v>0</v>
      </c>
      <c r="M17" s="136">
        <f>L17*D17</f>
        <v>0</v>
      </c>
      <c r="N17" s="134">
        <v>0</v>
      </c>
      <c r="O17" s="136">
        <f>N17*D17</f>
        <v>0</v>
      </c>
      <c r="P17" s="134">
        <v>0</v>
      </c>
      <c r="Q17" s="136">
        <f>P17*D17</f>
        <v>0</v>
      </c>
      <c r="R17" s="134">
        <v>0</v>
      </c>
      <c r="S17" s="136">
        <f>R17*D17</f>
        <v>0</v>
      </c>
      <c r="T17" s="134">
        <v>10</v>
      </c>
      <c r="U17" s="136">
        <f>T17*D17</f>
        <v>165.79999999999998</v>
      </c>
      <c r="V17" s="134">
        <v>0</v>
      </c>
      <c r="W17" s="136">
        <f>V17*D17</f>
        <v>0</v>
      </c>
      <c r="X17" s="134">
        <v>0</v>
      </c>
      <c r="Y17" s="136">
        <f>X17*D17</f>
        <v>0</v>
      </c>
      <c r="Z17" s="134">
        <v>0</v>
      </c>
      <c r="AA17" s="136">
        <f>Z17*D17</f>
        <v>0</v>
      </c>
      <c r="AB17" s="134">
        <v>3</v>
      </c>
      <c r="AC17" s="136">
        <f>AB17*D17</f>
        <v>49.739999999999995</v>
      </c>
      <c r="AD17" s="134">
        <v>0</v>
      </c>
      <c r="AE17" s="136">
        <f>AD17*D17</f>
        <v>0</v>
      </c>
      <c r="AF17" s="134">
        <v>0</v>
      </c>
      <c r="AG17" s="136">
        <f>AF17*D17</f>
        <v>0</v>
      </c>
      <c r="AH17" s="134">
        <v>0</v>
      </c>
      <c r="AI17" s="136">
        <f>AH17*D17</f>
        <v>0</v>
      </c>
      <c r="AJ17" s="134">
        <v>0</v>
      </c>
      <c r="AK17" s="136">
        <f>AJ17*D17</f>
        <v>0</v>
      </c>
      <c r="AL17" s="134">
        <v>0</v>
      </c>
      <c r="AM17" s="136">
        <f>AL17*D17</f>
        <v>0</v>
      </c>
      <c r="AN17" s="134">
        <v>0</v>
      </c>
      <c r="AO17" s="136">
        <f>AN17*D17</f>
        <v>0</v>
      </c>
    </row>
    <row r="18" spans="1:41" ht="28.8" x14ac:dyDescent="0.3">
      <c r="A18" s="132">
        <v>163</v>
      </c>
      <c r="B18" s="133" t="s">
        <v>243</v>
      </c>
      <c r="C18" s="134" t="s">
        <v>230</v>
      </c>
      <c r="D18" s="135">
        <v>2.76</v>
      </c>
      <c r="E18" s="135">
        <v>1435.2</v>
      </c>
      <c r="F18" s="134">
        <v>100</v>
      </c>
      <c r="G18" s="136">
        <f t="shared" si="0"/>
        <v>276</v>
      </c>
      <c r="H18" s="134">
        <v>200</v>
      </c>
      <c r="I18" s="136">
        <f t="shared" si="1"/>
        <v>552</v>
      </c>
      <c r="J18" s="134">
        <v>30</v>
      </c>
      <c r="K18" s="136">
        <f t="shared" si="2"/>
        <v>82.8</v>
      </c>
      <c r="L18" s="134">
        <v>3</v>
      </c>
      <c r="M18" s="136">
        <f>L18*D18</f>
        <v>8.2799999999999994</v>
      </c>
      <c r="N18" s="134">
        <v>10</v>
      </c>
      <c r="O18" s="136">
        <f>N18*D18</f>
        <v>27.599999999999998</v>
      </c>
      <c r="P18" s="134">
        <v>0</v>
      </c>
      <c r="Q18" s="136">
        <f>P18*D18</f>
        <v>0</v>
      </c>
      <c r="R18" s="134">
        <v>1</v>
      </c>
      <c r="S18" s="136">
        <f>R18*D18</f>
        <v>2.76</v>
      </c>
      <c r="T18" s="134">
        <v>0</v>
      </c>
      <c r="U18" s="136">
        <f>T18*D18</f>
        <v>0</v>
      </c>
      <c r="V18" s="134">
        <v>10</v>
      </c>
      <c r="W18" s="136">
        <f>V18*D18</f>
        <v>27.599999999999998</v>
      </c>
      <c r="X18" s="134">
        <v>0</v>
      </c>
      <c r="Y18" s="136">
        <f>X18*D18</f>
        <v>0</v>
      </c>
      <c r="Z18" s="134">
        <v>0</v>
      </c>
      <c r="AA18" s="136">
        <f>Z18*D18</f>
        <v>0</v>
      </c>
      <c r="AB18" s="134">
        <v>3</v>
      </c>
      <c r="AC18" s="136">
        <f>AB18*D18</f>
        <v>8.2799999999999994</v>
      </c>
      <c r="AD18" s="134">
        <v>1</v>
      </c>
      <c r="AE18" s="136">
        <f>AD18*D18</f>
        <v>2.76</v>
      </c>
      <c r="AF18" s="134">
        <v>0</v>
      </c>
      <c r="AG18" s="136">
        <f>AF18*D18</f>
        <v>0</v>
      </c>
      <c r="AH18" s="134">
        <v>20</v>
      </c>
      <c r="AI18" s="136">
        <f>AH18*D18</f>
        <v>55.199999999999996</v>
      </c>
      <c r="AJ18" s="134">
        <v>0</v>
      </c>
      <c r="AK18" s="136">
        <f>AJ18*D18</f>
        <v>0</v>
      </c>
      <c r="AL18" s="134">
        <v>3</v>
      </c>
      <c r="AM18" s="136">
        <f>AL18*D18</f>
        <v>8.2799999999999994</v>
      </c>
      <c r="AN18" s="134">
        <v>0</v>
      </c>
      <c r="AO18" s="136">
        <f>AN18*D18</f>
        <v>0</v>
      </c>
    </row>
    <row r="19" spans="1:41" x14ac:dyDescent="0.3">
      <c r="A19" s="132">
        <v>164</v>
      </c>
      <c r="B19" s="133" t="s">
        <v>244</v>
      </c>
      <c r="C19" s="134" t="s">
        <v>66</v>
      </c>
      <c r="D19" s="135">
        <v>83.88</v>
      </c>
      <c r="E19" s="135">
        <v>17363.16</v>
      </c>
      <c r="F19" s="134">
        <v>50</v>
      </c>
      <c r="G19" s="136">
        <f t="shared" si="0"/>
        <v>4194</v>
      </c>
      <c r="H19" s="134">
        <v>100</v>
      </c>
      <c r="I19" s="136">
        <f t="shared" si="1"/>
        <v>8388</v>
      </c>
      <c r="J19" s="134">
        <v>5</v>
      </c>
      <c r="K19" s="136">
        <f t="shared" si="2"/>
        <v>419.4</v>
      </c>
      <c r="L19" s="134">
        <v>0</v>
      </c>
      <c r="M19" s="136">
        <f>L19*D19</f>
        <v>0</v>
      </c>
      <c r="N19" s="134">
        <v>0</v>
      </c>
      <c r="O19" s="136">
        <f>N19*D19</f>
        <v>0</v>
      </c>
      <c r="P19" s="134">
        <v>50</v>
      </c>
      <c r="Q19" s="136">
        <f>P19*D19</f>
        <v>4194</v>
      </c>
      <c r="R19" s="134">
        <v>0</v>
      </c>
      <c r="S19" s="136">
        <f>R19*D19</f>
        <v>0</v>
      </c>
      <c r="T19" s="134">
        <v>0</v>
      </c>
      <c r="U19" s="136">
        <f>T19*D19</f>
        <v>0</v>
      </c>
      <c r="V19" s="134">
        <v>0</v>
      </c>
      <c r="W19" s="136">
        <f>V19*D19</f>
        <v>0</v>
      </c>
      <c r="X19" s="134">
        <v>0</v>
      </c>
      <c r="Y19" s="136">
        <f>X19*D19</f>
        <v>0</v>
      </c>
      <c r="Z19" s="134">
        <v>0</v>
      </c>
      <c r="AA19" s="136">
        <f>Z19*D19</f>
        <v>0</v>
      </c>
      <c r="AB19" s="134">
        <v>0</v>
      </c>
      <c r="AC19" s="136">
        <f>AB19*D19</f>
        <v>0</v>
      </c>
      <c r="AD19" s="134">
        <v>0</v>
      </c>
      <c r="AE19" s="136">
        <f>AD19*D19</f>
        <v>0</v>
      </c>
      <c r="AF19" s="134">
        <v>0</v>
      </c>
      <c r="AG19" s="136">
        <f>AF19*D19</f>
        <v>0</v>
      </c>
      <c r="AH19" s="134">
        <v>2</v>
      </c>
      <c r="AI19" s="136">
        <f>AH19*D19</f>
        <v>167.76</v>
      </c>
      <c r="AJ19" s="134">
        <v>0</v>
      </c>
      <c r="AK19" s="136">
        <f>AJ19*D19</f>
        <v>0</v>
      </c>
      <c r="AL19" s="134">
        <v>0</v>
      </c>
      <c r="AM19" s="136">
        <f>AL19*D19</f>
        <v>0</v>
      </c>
      <c r="AN19" s="134">
        <v>0</v>
      </c>
      <c r="AO19" s="136">
        <f>AN19*D19</f>
        <v>0</v>
      </c>
    </row>
    <row r="20" spans="1:41" ht="28.8" x14ac:dyDescent="0.3">
      <c r="A20" s="132">
        <v>165</v>
      </c>
      <c r="B20" s="133" t="s">
        <v>245</v>
      </c>
      <c r="C20" s="134" t="s">
        <v>66</v>
      </c>
      <c r="D20" s="135">
        <v>16.2</v>
      </c>
      <c r="E20" s="135">
        <v>3078</v>
      </c>
      <c r="F20" s="134">
        <v>100</v>
      </c>
      <c r="G20" s="136">
        <f t="shared" si="0"/>
        <v>1620</v>
      </c>
      <c r="H20" s="134">
        <v>0</v>
      </c>
      <c r="I20" s="136">
        <f t="shared" si="1"/>
        <v>0</v>
      </c>
      <c r="J20" s="134">
        <v>10</v>
      </c>
      <c r="K20" s="136">
        <f t="shared" si="2"/>
        <v>162</v>
      </c>
      <c r="L20" s="134">
        <v>0</v>
      </c>
      <c r="M20" s="136">
        <f>L20*D20</f>
        <v>0</v>
      </c>
      <c r="N20" s="134">
        <v>0</v>
      </c>
      <c r="O20" s="136">
        <f>N20*D20</f>
        <v>0</v>
      </c>
      <c r="P20" s="134">
        <v>40</v>
      </c>
      <c r="Q20" s="136">
        <f>P20*D20</f>
        <v>648</v>
      </c>
      <c r="R20" s="134">
        <v>0</v>
      </c>
      <c r="S20" s="136">
        <f>R20*D20</f>
        <v>0</v>
      </c>
      <c r="T20" s="134">
        <v>0</v>
      </c>
      <c r="U20" s="136">
        <f>T20*D20</f>
        <v>0</v>
      </c>
      <c r="V20" s="134">
        <v>0</v>
      </c>
      <c r="W20" s="136">
        <f>V20*D20</f>
        <v>0</v>
      </c>
      <c r="X20" s="134">
        <v>0</v>
      </c>
      <c r="Y20" s="136">
        <f>X20*D20</f>
        <v>0</v>
      </c>
      <c r="Z20" s="134">
        <v>0</v>
      </c>
      <c r="AA20" s="136">
        <f>Z20*D20</f>
        <v>0</v>
      </c>
      <c r="AB20" s="134">
        <v>0</v>
      </c>
      <c r="AC20" s="136">
        <f>AB20*D20</f>
        <v>0</v>
      </c>
      <c r="AD20" s="134">
        <v>0</v>
      </c>
      <c r="AE20" s="136">
        <f>AD20*D20</f>
        <v>0</v>
      </c>
      <c r="AF20" s="134">
        <v>0</v>
      </c>
      <c r="AG20" s="136">
        <f>AF20*D20</f>
        <v>0</v>
      </c>
      <c r="AH20" s="134">
        <v>0</v>
      </c>
      <c r="AI20" s="136">
        <f>AH20*D20</f>
        <v>0</v>
      </c>
      <c r="AJ20" s="134">
        <v>0</v>
      </c>
      <c r="AK20" s="136">
        <f>AJ20*D20</f>
        <v>0</v>
      </c>
      <c r="AL20" s="134">
        <v>0</v>
      </c>
      <c r="AM20" s="136">
        <f>AL20*D20</f>
        <v>0</v>
      </c>
      <c r="AN20" s="134">
        <v>0</v>
      </c>
      <c r="AO20" s="136">
        <f>AN20*D20</f>
        <v>0</v>
      </c>
    </row>
    <row r="21" spans="1:41" ht="28.8" x14ac:dyDescent="0.3">
      <c r="A21" s="132">
        <v>166</v>
      </c>
      <c r="B21" s="133" t="s">
        <v>246</v>
      </c>
      <c r="C21" s="134" t="s">
        <v>66</v>
      </c>
      <c r="D21" s="135">
        <v>6.98</v>
      </c>
      <c r="E21" s="135">
        <v>1116.8</v>
      </c>
      <c r="F21" s="134">
        <v>30</v>
      </c>
      <c r="G21" s="136">
        <f t="shared" si="0"/>
        <v>209.4</v>
      </c>
      <c r="H21" s="134">
        <v>50</v>
      </c>
      <c r="I21" s="136">
        <f t="shared" si="1"/>
        <v>349</v>
      </c>
      <c r="J21" s="134">
        <v>0</v>
      </c>
      <c r="K21" s="136">
        <f t="shared" si="2"/>
        <v>0</v>
      </c>
      <c r="L21" s="134">
        <v>0</v>
      </c>
      <c r="M21" s="136">
        <f>L21*D21</f>
        <v>0</v>
      </c>
      <c r="N21" s="134">
        <v>0</v>
      </c>
      <c r="O21" s="136">
        <f>N21*D21</f>
        <v>0</v>
      </c>
      <c r="P21" s="134">
        <v>40</v>
      </c>
      <c r="Q21" s="136">
        <f>P21*D21</f>
        <v>279.20000000000005</v>
      </c>
      <c r="R21" s="134">
        <v>0</v>
      </c>
      <c r="S21" s="136">
        <f>R21*D21</f>
        <v>0</v>
      </c>
      <c r="T21" s="134">
        <v>0</v>
      </c>
      <c r="U21" s="136">
        <f>T21*D21</f>
        <v>0</v>
      </c>
      <c r="V21" s="134">
        <v>0</v>
      </c>
      <c r="W21" s="136">
        <f>V21*D21</f>
        <v>0</v>
      </c>
      <c r="X21" s="134">
        <v>0</v>
      </c>
      <c r="Y21" s="136">
        <f>X21*D21</f>
        <v>0</v>
      </c>
      <c r="Z21" s="134">
        <v>0</v>
      </c>
      <c r="AA21" s="136">
        <f>Z21*D21</f>
        <v>0</v>
      </c>
      <c r="AB21" s="134">
        <v>0</v>
      </c>
      <c r="AC21" s="136">
        <f>AB21*D21</f>
        <v>0</v>
      </c>
      <c r="AD21" s="134">
        <v>0</v>
      </c>
      <c r="AE21" s="136">
        <f>AD21*D21</f>
        <v>0</v>
      </c>
      <c r="AF21" s="134">
        <v>0</v>
      </c>
      <c r="AG21" s="136">
        <f>AF21*D21</f>
        <v>0</v>
      </c>
      <c r="AH21" s="134">
        <v>0</v>
      </c>
      <c r="AI21" s="136">
        <f>AH21*D21</f>
        <v>0</v>
      </c>
      <c r="AJ21" s="134">
        <v>0</v>
      </c>
      <c r="AK21" s="136">
        <f>AJ21*D21</f>
        <v>0</v>
      </c>
      <c r="AL21" s="134">
        <v>0</v>
      </c>
      <c r="AM21" s="136">
        <f>AL21*D21</f>
        <v>0</v>
      </c>
      <c r="AN21" s="134">
        <v>0</v>
      </c>
      <c r="AO21" s="136">
        <f>AN21*D21</f>
        <v>0</v>
      </c>
    </row>
    <row r="22" spans="1:41" ht="28.8" hidden="1" x14ac:dyDescent="0.3">
      <c r="A22" s="132">
        <v>167</v>
      </c>
      <c r="B22" s="133" t="s">
        <v>247</v>
      </c>
      <c r="C22" s="134" t="s">
        <v>66</v>
      </c>
      <c r="D22" s="135">
        <v>11.92</v>
      </c>
      <c r="E22" s="135">
        <v>1144.32</v>
      </c>
      <c r="F22" s="134">
        <v>0</v>
      </c>
      <c r="G22" s="136">
        <f t="shared" si="0"/>
        <v>0</v>
      </c>
      <c r="H22" s="134">
        <v>50</v>
      </c>
      <c r="I22" s="136">
        <f t="shared" si="1"/>
        <v>596</v>
      </c>
      <c r="J22" s="134">
        <v>0</v>
      </c>
      <c r="K22" s="136">
        <f t="shared" si="2"/>
        <v>0</v>
      </c>
      <c r="L22" s="134">
        <v>0</v>
      </c>
      <c r="M22" s="136">
        <f>L22*D22</f>
        <v>0</v>
      </c>
      <c r="N22" s="134">
        <v>0</v>
      </c>
      <c r="O22" s="136">
        <f>N22*D22</f>
        <v>0</v>
      </c>
      <c r="P22" s="134">
        <v>45</v>
      </c>
      <c r="Q22" s="136">
        <f>P22*D22</f>
        <v>536.4</v>
      </c>
      <c r="R22" s="134">
        <v>0</v>
      </c>
      <c r="S22" s="136">
        <f>R22*D22</f>
        <v>0</v>
      </c>
      <c r="T22" s="134">
        <v>0</v>
      </c>
      <c r="U22" s="136">
        <f>T22*D22</f>
        <v>0</v>
      </c>
      <c r="V22" s="134">
        <v>0</v>
      </c>
      <c r="W22" s="136">
        <f>V22*D22</f>
        <v>0</v>
      </c>
      <c r="X22" s="134">
        <v>1</v>
      </c>
      <c r="Y22" s="136">
        <f>X22*D22</f>
        <v>11.92</v>
      </c>
      <c r="Z22" s="134">
        <v>0</v>
      </c>
      <c r="AA22" s="136">
        <f>Z22*D22</f>
        <v>0</v>
      </c>
      <c r="AB22" s="134">
        <v>0</v>
      </c>
      <c r="AC22" s="136">
        <f>AB22*D22</f>
        <v>0</v>
      </c>
      <c r="AD22" s="134">
        <v>0</v>
      </c>
      <c r="AE22" s="136">
        <f>AD22*D22</f>
        <v>0</v>
      </c>
      <c r="AF22" s="134">
        <v>0</v>
      </c>
      <c r="AG22" s="136">
        <f>AF22*D22</f>
        <v>0</v>
      </c>
      <c r="AH22" s="134">
        <v>0</v>
      </c>
      <c r="AI22" s="136">
        <f>AH22*D22</f>
        <v>0</v>
      </c>
      <c r="AJ22" s="134">
        <v>0</v>
      </c>
      <c r="AK22" s="136">
        <f>AJ22*D22</f>
        <v>0</v>
      </c>
      <c r="AL22" s="134">
        <v>0</v>
      </c>
      <c r="AM22" s="136">
        <f>AL22*D22</f>
        <v>0</v>
      </c>
      <c r="AN22" s="134">
        <v>0</v>
      </c>
      <c r="AO22" s="136">
        <f>AN22*D22</f>
        <v>0</v>
      </c>
    </row>
    <row r="23" spans="1:41" x14ac:dyDescent="0.3">
      <c r="A23" s="132">
        <v>168</v>
      </c>
      <c r="B23" s="133" t="s">
        <v>248</v>
      </c>
      <c r="C23" s="134" t="s">
        <v>66</v>
      </c>
      <c r="D23" s="135">
        <v>4.08</v>
      </c>
      <c r="E23" s="135">
        <v>1799.28</v>
      </c>
      <c r="F23" s="134">
        <v>100</v>
      </c>
      <c r="G23" s="136">
        <f t="shared" si="0"/>
        <v>408</v>
      </c>
      <c r="H23" s="134">
        <v>0</v>
      </c>
      <c r="I23" s="136">
        <f t="shared" si="1"/>
        <v>0</v>
      </c>
      <c r="J23" s="134">
        <v>100</v>
      </c>
      <c r="K23" s="136">
        <f t="shared" si="2"/>
        <v>408</v>
      </c>
      <c r="L23" s="134">
        <v>0</v>
      </c>
      <c r="M23" s="136">
        <f>L23*D23</f>
        <v>0</v>
      </c>
      <c r="N23" s="134">
        <v>0</v>
      </c>
      <c r="O23" s="136">
        <f>N23*D23</f>
        <v>0</v>
      </c>
      <c r="P23" s="134">
        <v>200</v>
      </c>
      <c r="Q23" s="136">
        <f>P23*D23</f>
        <v>816</v>
      </c>
      <c r="R23" s="134">
        <v>0</v>
      </c>
      <c r="S23" s="136">
        <f>R23*D23</f>
        <v>0</v>
      </c>
      <c r="T23" s="134">
        <v>0</v>
      </c>
      <c r="U23" s="136">
        <f>T23*D23</f>
        <v>0</v>
      </c>
      <c r="V23" s="134">
        <v>0</v>
      </c>
      <c r="W23" s="136">
        <f>V23*D23</f>
        <v>0</v>
      </c>
      <c r="X23" s="134">
        <v>0</v>
      </c>
      <c r="Y23" s="136">
        <f>X23*D23</f>
        <v>0</v>
      </c>
      <c r="Z23" s="134">
        <v>0</v>
      </c>
      <c r="AA23" s="136">
        <f>Z23*D23</f>
        <v>0</v>
      </c>
      <c r="AB23" s="134">
        <v>1</v>
      </c>
      <c r="AC23" s="136">
        <f>AB23*D23</f>
        <v>4.08</v>
      </c>
      <c r="AD23" s="134">
        <v>0</v>
      </c>
      <c r="AE23" s="136">
        <f>AD23*D23</f>
        <v>0</v>
      </c>
      <c r="AF23" s="134">
        <v>0</v>
      </c>
      <c r="AG23" s="136">
        <f>AF23*D23</f>
        <v>0</v>
      </c>
      <c r="AH23" s="134">
        <v>0</v>
      </c>
      <c r="AI23" s="136">
        <f>AH23*D23</f>
        <v>0</v>
      </c>
      <c r="AJ23" s="134">
        <v>0</v>
      </c>
      <c r="AK23" s="136">
        <f>AJ23*D23</f>
        <v>0</v>
      </c>
      <c r="AL23" s="134">
        <v>0</v>
      </c>
      <c r="AM23" s="136">
        <f>AL23*D23</f>
        <v>0</v>
      </c>
      <c r="AN23" s="134">
        <v>0</v>
      </c>
      <c r="AO23" s="136">
        <f>AN23*D23</f>
        <v>0</v>
      </c>
    </row>
    <row r="24" spans="1:41" ht="28.8" hidden="1" x14ac:dyDescent="0.3">
      <c r="A24" s="132">
        <v>169</v>
      </c>
      <c r="B24" s="133" t="s">
        <v>249</v>
      </c>
      <c r="C24" s="134" t="s">
        <v>66</v>
      </c>
      <c r="D24" s="135">
        <v>9.44</v>
      </c>
      <c r="E24" s="135">
        <v>3219.04</v>
      </c>
      <c r="F24" s="134">
        <v>0</v>
      </c>
      <c r="G24" s="136">
        <f t="shared" si="0"/>
        <v>0</v>
      </c>
      <c r="H24" s="134">
        <v>0</v>
      </c>
      <c r="I24" s="136">
        <f t="shared" si="1"/>
        <v>0</v>
      </c>
      <c r="J24" s="134">
        <v>100</v>
      </c>
      <c r="K24" s="136">
        <f t="shared" si="2"/>
        <v>944</v>
      </c>
      <c r="L24" s="134">
        <v>0</v>
      </c>
      <c r="M24" s="136">
        <f>L24*D24</f>
        <v>0</v>
      </c>
      <c r="N24" s="134">
        <v>1</v>
      </c>
      <c r="O24" s="136">
        <f>N24*D24</f>
        <v>9.44</v>
      </c>
      <c r="P24" s="134">
        <v>240</v>
      </c>
      <c r="Q24" s="136">
        <f>P24*D24</f>
        <v>2265.6</v>
      </c>
      <c r="R24" s="134">
        <v>0</v>
      </c>
      <c r="S24" s="136">
        <f>R24*D24</f>
        <v>0</v>
      </c>
      <c r="T24" s="134">
        <v>0</v>
      </c>
      <c r="U24" s="136">
        <f>T24*D24</f>
        <v>0</v>
      </c>
      <c r="V24" s="134">
        <v>0</v>
      </c>
      <c r="W24" s="136">
        <f>V24*D24</f>
        <v>0</v>
      </c>
      <c r="X24" s="134">
        <v>0</v>
      </c>
      <c r="Y24" s="136">
        <f>X24*D24</f>
        <v>0</v>
      </c>
      <c r="Z24" s="134">
        <v>0</v>
      </c>
      <c r="AA24" s="136">
        <f>Z24*D24</f>
        <v>0</v>
      </c>
      <c r="AB24" s="134">
        <v>0</v>
      </c>
      <c r="AC24" s="136">
        <f>AB24*D24</f>
        <v>0</v>
      </c>
      <c r="AD24" s="134">
        <v>0</v>
      </c>
      <c r="AE24" s="136">
        <f>AD24*D24</f>
        <v>0</v>
      </c>
      <c r="AF24" s="134">
        <v>0</v>
      </c>
      <c r="AG24" s="136">
        <f>AF24*D24</f>
        <v>0</v>
      </c>
      <c r="AH24" s="134">
        <v>0</v>
      </c>
      <c r="AI24" s="136">
        <f>AH24*D24</f>
        <v>0</v>
      </c>
      <c r="AJ24" s="134">
        <v>0</v>
      </c>
      <c r="AK24" s="136">
        <f>AJ24*D24</f>
        <v>0</v>
      </c>
      <c r="AL24" s="134">
        <v>0</v>
      </c>
      <c r="AM24" s="136">
        <f>AL24*D24</f>
        <v>0</v>
      </c>
      <c r="AN24" s="134">
        <v>0</v>
      </c>
      <c r="AO24" s="136">
        <f>AN24*D24</f>
        <v>0</v>
      </c>
    </row>
    <row r="25" spans="1:41" ht="43.2" x14ac:dyDescent="0.3">
      <c r="A25" s="132">
        <v>170</v>
      </c>
      <c r="B25" s="133" t="s">
        <v>250</v>
      </c>
      <c r="C25" s="134" t="s">
        <v>66</v>
      </c>
      <c r="D25" s="135">
        <v>20.14</v>
      </c>
      <c r="E25" s="135">
        <v>4732.8999999999996</v>
      </c>
      <c r="F25" s="134">
        <v>100</v>
      </c>
      <c r="G25" s="136">
        <f t="shared" si="0"/>
        <v>2014</v>
      </c>
      <c r="H25" s="134">
        <v>0</v>
      </c>
      <c r="I25" s="136">
        <f t="shared" si="1"/>
        <v>0</v>
      </c>
      <c r="J25" s="134">
        <v>100</v>
      </c>
      <c r="K25" s="136">
        <f t="shared" si="2"/>
        <v>2014</v>
      </c>
      <c r="L25" s="134">
        <v>0</v>
      </c>
      <c r="M25" s="136">
        <f>L25*D25</f>
        <v>0</v>
      </c>
      <c r="N25" s="134">
        <v>0</v>
      </c>
      <c r="O25" s="136">
        <f>N25*D25</f>
        <v>0</v>
      </c>
      <c r="P25" s="134">
        <v>28</v>
      </c>
      <c r="Q25" s="136">
        <f>P25*D25</f>
        <v>563.92000000000007</v>
      </c>
      <c r="R25" s="134">
        <v>0</v>
      </c>
      <c r="S25" s="136">
        <f>R25*D25</f>
        <v>0</v>
      </c>
      <c r="T25" s="134">
        <v>0</v>
      </c>
      <c r="U25" s="136">
        <f>T25*D25</f>
        <v>0</v>
      </c>
      <c r="V25" s="134">
        <v>0</v>
      </c>
      <c r="W25" s="136">
        <f>V25*D25</f>
        <v>0</v>
      </c>
      <c r="X25" s="134">
        <v>0</v>
      </c>
      <c r="Y25" s="136">
        <f>X25*D25</f>
        <v>0</v>
      </c>
      <c r="Z25" s="134">
        <v>0</v>
      </c>
      <c r="AA25" s="136">
        <f>Z25*D25</f>
        <v>0</v>
      </c>
      <c r="AB25" s="134">
        <v>5</v>
      </c>
      <c r="AC25" s="136">
        <f>AB25*D25</f>
        <v>100.7</v>
      </c>
      <c r="AD25" s="134">
        <v>0</v>
      </c>
      <c r="AE25" s="136">
        <f>AD25*D25</f>
        <v>0</v>
      </c>
      <c r="AF25" s="134">
        <v>0</v>
      </c>
      <c r="AG25" s="136">
        <f>AF25*D25</f>
        <v>0</v>
      </c>
      <c r="AH25" s="134">
        <v>0</v>
      </c>
      <c r="AI25" s="136">
        <f>AH25*D25</f>
        <v>0</v>
      </c>
      <c r="AJ25" s="134">
        <v>0</v>
      </c>
      <c r="AK25" s="136">
        <f>AJ25*D25</f>
        <v>0</v>
      </c>
      <c r="AL25" s="134">
        <v>0</v>
      </c>
      <c r="AM25" s="136">
        <f>AL25*D25</f>
        <v>0</v>
      </c>
      <c r="AN25" s="134">
        <v>0</v>
      </c>
      <c r="AO25" s="136">
        <f>AN25*D25</f>
        <v>0</v>
      </c>
    </row>
    <row r="26" spans="1:41" ht="28.8" x14ac:dyDescent="0.3">
      <c r="A26" s="132">
        <v>171</v>
      </c>
      <c r="B26" s="133" t="s">
        <v>251</v>
      </c>
      <c r="C26" s="134" t="s">
        <v>230</v>
      </c>
      <c r="D26" s="135">
        <v>33.28</v>
      </c>
      <c r="E26" s="135">
        <v>12147.2</v>
      </c>
      <c r="F26" s="134">
        <v>100</v>
      </c>
      <c r="G26" s="136">
        <f t="shared" si="0"/>
        <v>3328</v>
      </c>
      <c r="H26" s="134">
        <v>100</v>
      </c>
      <c r="I26" s="136">
        <f t="shared" si="1"/>
        <v>3328</v>
      </c>
      <c r="J26" s="134">
        <v>60</v>
      </c>
      <c r="K26" s="136">
        <f t="shared" si="2"/>
        <v>1996.8000000000002</v>
      </c>
      <c r="L26" s="134">
        <v>5</v>
      </c>
      <c r="M26" s="136">
        <f>L26*D26</f>
        <v>166.4</v>
      </c>
      <c r="N26" s="134">
        <v>10</v>
      </c>
      <c r="O26" s="136">
        <f>N26*D26</f>
        <v>332.8</v>
      </c>
      <c r="P26" s="134">
        <v>26</v>
      </c>
      <c r="Q26" s="136">
        <f>P26*D26</f>
        <v>865.28</v>
      </c>
      <c r="R26" s="134">
        <v>0</v>
      </c>
      <c r="S26" s="136">
        <f>R26*D26</f>
        <v>0</v>
      </c>
      <c r="T26" s="134">
        <v>3</v>
      </c>
      <c r="U26" s="136">
        <f>T26*D26</f>
        <v>99.84</v>
      </c>
      <c r="V26" s="134">
        <v>10</v>
      </c>
      <c r="W26" s="136">
        <f>V26*D26</f>
        <v>332.8</v>
      </c>
      <c r="X26" s="134">
        <v>1</v>
      </c>
      <c r="Y26" s="136">
        <f>X26*D26</f>
        <v>33.28</v>
      </c>
      <c r="Z26" s="134">
        <v>0</v>
      </c>
      <c r="AA26" s="136">
        <f>Z26*D26</f>
        <v>0</v>
      </c>
      <c r="AB26" s="134">
        <v>0</v>
      </c>
      <c r="AC26" s="136">
        <f>AB26*D26</f>
        <v>0</v>
      </c>
      <c r="AD26" s="134">
        <v>5</v>
      </c>
      <c r="AE26" s="136">
        <f>AD26*D26</f>
        <v>166.4</v>
      </c>
      <c r="AF26" s="134">
        <v>2</v>
      </c>
      <c r="AG26" s="136">
        <f>AF26*D26</f>
        <v>66.56</v>
      </c>
      <c r="AH26" s="134">
        <v>22</v>
      </c>
      <c r="AI26" s="136">
        <f>AH26*D26</f>
        <v>732.16000000000008</v>
      </c>
      <c r="AJ26" s="134">
        <v>1</v>
      </c>
      <c r="AK26" s="136">
        <f>AJ26*D26</f>
        <v>33.28</v>
      </c>
      <c r="AL26" s="134">
        <v>1</v>
      </c>
      <c r="AM26" s="136">
        <f>AL26*D26</f>
        <v>33.28</v>
      </c>
      <c r="AN26" s="134">
        <v>0</v>
      </c>
      <c r="AO26" s="136">
        <f>AN26*D26</f>
        <v>0</v>
      </c>
    </row>
    <row r="27" spans="1:41" ht="43.2" hidden="1" x14ac:dyDescent="0.3">
      <c r="A27" s="132">
        <v>172</v>
      </c>
      <c r="B27" s="133" t="s">
        <v>252</v>
      </c>
      <c r="C27" s="134" t="s">
        <v>226</v>
      </c>
      <c r="D27" s="135">
        <v>14.99</v>
      </c>
      <c r="E27" s="135">
        <v>6445.7</v>
      </c>
      <c r="F27" s="134">
        <v>0</v>
      </c>
      <c r="G27" s="136">
        <f t="shared" si="0"/>
        <v>0</v>
      </c>
      <c r="H27" s="134">
        <v>100</v>
      </c>
      <c r="I27" s="136">
        <f t="shared" si="1"/>
        <v>1499</v>
      </c>
      <c r="J27" s="134">
        <v>300</v>
      </c>
      <c r="K27" s="136">
        <f t="shared" si="2"/>
        <v>4497</v>
      </c>
      <c r="L27" s="134">
        <v>0</v>
      </c>
      <c r="M27" s="136">
        <f>L27*D27</f>
        <v>0</v>
      </c>
      <c r="N27" s="134">
        <v>0</v>
      </c>
      <c r="O27" s="136">
        <f>N27*D27</f>
        <v>0</v>
      </c>
      <c r="P27" s="134">
        <v>30</v>
      </c>
      <c r="Q27" s="136">
        <f>P27*D27</f>
        <v>449.7</v>
      </c>
      <c r="R27" s="134">
        <v>0</v>
      </c>
      <c r="S27" s="136">
        <f>R27*D27</f>
        <v>0</v>
      </c>
      <c r="T27" s="134">
        <v>0</v>
      </c>
      <c r="U27" s="136">
        <f>T27*D27</f>
        <v>0</v>
      </c>
      <c r="V27" s="134">
        <v>0</v>
      </c>
      <c r="W27" s="136">
        <f>V27*D27</f>
        <v>0</v>
      </c>
      <c r="X27" s="134">
        <v>0</v>
      </c>
      <c r="Y27" s="136">
        <f>X27*D27</f>
        <v>0</v>
      </c>
      <c r="Z27" s="134">
        <v>0</v>
      </c>
      <c r="AA27" s="136">
        <f>Z27*D27</f>
        <v>0</v>
      </c>
      <c r="AB27" s="134">
        <v>0</v>
      </c>
      <c r="AC27" s="136">
        <f>AB27*D27</f>
        <v>0</v>
      </c>
      <c r="AD27" s="134">
        <v>0</v>
      </c>
      <c r="AE27" s="136">
        <f>AD27*D27</f>
        <v>0</v>
      </c>
      <c r="AF27" s="134">
        <v>0</v>
      </c>
      <c r="AG27" s="136">
        <f>AF27*D27</f>
        <v>0</v>
      </c>
      <c r="AH27" s="134">
        <v>0</v>
      </c>
      <c r="AI27" s="136">
        <f>AH27*D27</f>
        <v>0</v>
      </c>
      <c r="AJ27" s="134">
        <v>0</v>
      </c>
      <c r="AK27" s="136">
        <f>AJ27*D27</f>
        <v>0</v>
      </c>
      <c r="AL27" s="134">
        <v>0</v>
      </c>
      <c r="AM27" s="136">
        <f>AL27*D27</f>
        <v>0</v>
      </c>
      <c r="AN27" s="134">
        <v>0</v>
      </c>
      <c r="AO27" s="136">
        <f>AN27*D27</f>
        <v>0</v>
      </c>
    </row>
    <row r="28" spans="1:41" hidden="1" x14ac:dyDescent="0.3">
      <c r="A28" s="132">
        <v>173</v>
      </c>
      <c r="B28" s="133" t="s">
        <v>253</v>
      </c>
      <c r="C28" s="134" t="s">
        <v>66</v>
      </c>
      <c r="D28" s="135">
        <v>73.13</v>
      </c>
      <c r="E28" s="135">
        <v>365.65</v>
      </c>
      <c r="F28" s="134">
        <v>0</v>
      </c>
      <c r="G28" s="136">
        <f t="shared" si="0"/>
        <v>0</v>
      </c>
      <c r="H28" s="134">
        <v>0</v>
      </c>
      <c r="I28" s="136">
        <f t="shared" si="1"/>
        <v>0</v>
      </c>
      <c r="J28" s="134">
        <v>0</v>
      </c>
      <c r="K28" s="136">
        <f t="shared" si="2"/>
        <v>0</v>
      </c>
      <c r="L28" s="134">
        <v>0</v>
      </c>
      <c r="M28" s="136">
        <f>L28*D28</f>
        <v>0</v>
      </c>
      <c r="N28" s="134">
        <v>0</v>
      </c>
      <c r="O28" s="136">
        <f>N28*D28</f>
        <v>0</v>
      </c>
      <c r="P28" s="134">
        <v>0</v>
      </c>
      <c r="Q28" s="136">
        <f>P28*D28</f>
        <v>0</v>
      </c>
      <c r="R28" s="134">
        <v>0</v>
      </c>
      <c r="S28" s="136">
        <f>R28*D28</f>
        <v>0</v>
      </c>
      <c r="T28" s="134">
        <v>0</v>
      </c>
      <c r="U28" s="136">
        <f>T28*D28</f>
        <v>0</v>
      </c>
      <c r="V28" s="134">
        <v>0</v>
      </c>
      <c r="W28" s="136">
        <f>V28*D28</f>
        <v>0</v>
      </c>
      <c r="X28" s="134">
        <v>0</v>
      </c>
      <c r="Y28" s="136">
        <f>X28*D28</f>
        <v>0</v>
      </c>
      <c r="Z28" s="134">
        <v>0</v>
      </c>
      <c r="AA28" s="136">
        <f>Z28*D28</f>
        <v>0</v>
      </c>
      <c r="AB28" s="134">
        <v>5</v>
      </c>
      <c r="AC28" s="136">
        <f>AB28*D28</f>
        <v>365.65</v>
      </c>
      <c r="AD28" s="134">
        <v>0</v>
      </c>
      <c r="AE28" s="136">
        <f>AD28*D28</f>
        <v>0</v>
      </c>
      <c r="AF28" s="134">
        <v>0</v>
      </c>
      <c r="AG28" s="136">
        <f>AF28*D28</f>
        <v>0</v>
      </c>
      <c r="AH28" s="134">
        <v>0</v>
      </c>
      <c r="AI28" s="136">
        <f>AH28*D28</f>
        <v>0</v>
      </c>
      <c r="AJ28" s="134">
        <v>0</v>
      </c>
      <c r="AK28" s="136">
        <f>AJ28*D28</f>
        <v>0</v>
      </c>
      <c r="AL28" s="134">
        <v>0</v>
      </c>
      <c r="AM28" s="136">
        <f>AL28*D28</f>
        <v>0</v>
      </c>
      <c r="AN28" s="134">
        <v>0</v>
      </c>
      <c r="AO28" s="136">
        <f>AN28*D28</f>
        <v>0</v>
      </c>
    </row>
    <row r="29" spans="1:41" ht="43.2" x14ac:dyDescent="0.3">
      <c r="A29" s="132">
        <v>174</v>
      </c>
      <c r="B29" s="133" t="s">
        <v>254</v>
      </c>
      <c r="C29" s="134" t="s">
        <v>66</v>
      </c>
      <c r="D29" s="135">
        <v>1.98</v>
      </c>
      <c r="E29" s="135">
        <v>1437.48</v>
      </c>
      <c r="F29" s="134">
        <v>250</v>
      </c>
      <c r="G29" s="136">
        <f t="shared" si="0"/>
        <v>495</v>
      </c>
      <c r="H29" s="134">
        <v>300</v>
      </c>
      <c r="I29" s="136">
        <f t="shared" si="1"/>
        <v>594</v>
      </c>
      <c r="J29" s="134">
        <v>30</v>
      </c>
      <c r="K29" s="136">
        <f t="shared" si="2"/>
        <v>59.4</v>
      </c>
      <c r="L29" s="134">
        <v>0</v>
      </c>
      <c r="M29" s="136">
        <f>L29*D29</f>
        <v>0</v>
      </c>
      <c r="N29" s="134">
        <v>0</v>
      </c>
      <c r="O29" s="136">
        <f>N29*D29</f>
        <v>0</v>
      </c>
      <c r="P29" s="134">
        <v>80</v>
      </c>
      <c r="Q29" s="136">
        <f>P29*D29</f>
        <v>158.4</v>
      </c>
      <c r="R29" s="134">
        <v>0</v>
      </c>
      <c r="S29" s="136">
        <f>R29*D29</f>
        <v>0</v>
      </c>
      <c r="T29" s="134">
        <v>0</v>
      </c>
      <c r="U29" s="136">
        <f>T29*D29</f>
        <v>0</v>
      </c>
      <c r="V29" s="134">
        <v>15</v>
      </c>
      <c r="W29" s="136">
        <f>V29*D29</f>
        <v>29.7</v>
      </c>
      <c r="X29" s="134">
        <v>0</v>
      </c>
      <c r="Y29" s="136">
        <f>X29*D29</f>
        <v>0</v>
      </c>
      <c r="Z29" s="134">
        <v>0</v>
      </c>
      <c r="AA29" s="136">
        <f>Z29*D29</f>
        <v>0</v>
      </c>
      <c r="AB29" s="134">
        <v>0</v>
      </c>
      <c r="AC29" s="136">
        <f>AB29*D29</f>
        <v>0</v>
      </c>
      <c r="AD29" s="134">
        <v>0</v>
      </c>
      <c r="AE29" s="136">
        <f>AD29*D29</f>
        <v>0</v>
      </c>
      <c r="AF29" s="134">
        <v>4</v>
      </c>
      <c r="AG29" s="136">
        <f>AF29*D29</f>
        <v>7.92</v>
      </c>
      <c r="AH29" s="134">
        <v>0</v>
      </c>
      <c r="AI29" s="136">
        <f>AH29*D29</f>
        <v>0</v>
      </c>
      <c r="AJ29" s="134">
        <v>0</v>
      </c>
      <c r="AK29" s="136">
        <f>AJ29*D29</f>
        <v>0</v>
      </c>
      <c r="AL29" s="134">
        <v>0</v>
      </c>
      <c r="AM29" s="136">
        <f>AL29*D29</f>
        <v>0</v>
      </c>
      <c r="AN29" s="134">
        <v>0</v>
      </c>
      <c r="AO29" s="136">
        <f>AN29*D29</f>
        <v>0</v>
      </c>
    </row>
    <row r="30" spans="1:41" ht="43.2" x14ac:dyDescent="0.3">
      <c r="A30" s="132">
        <v>175</v>
      </c>
      <c r="B30" s="133" t="s">
        <v>255</v>
      </c>
      <c r="C30" s="134" t="s">
        <v>66</v>
      </c>
      <c r="D30" s="135">
        <v>4.82</v>
      </c>
      <c r="E30" s="135">
        <v>1180.9000000000001</v>
      </c>
      <c r="F30" s="134">
        <v>100</v>
      </c>
      <c r="G30" s="136">
        <f t="shared" si="0"/>
        <v>482</v>
      </c>
      <c r="H30" s="134">
        <v>35</v>
      </c>
      <c r="I30" s="136">
        <f t="shared" si="1"/>
        <v>168.70000000000002</v>
      </c>
      <c r="J30" s="134">
        <v>10</v>
      </c>
      <c r="K30" s="136">
        <f t="shared" si="2"/>
        <v>48.2</v>
      </c>
      <c r="L30" s="134">
        <v>0</v>
      </c>
      <c r="M30" s="136">
        <f>L30*D30</f>
        <v>0</v>
      </c>
      <c r="N30" s="134">
        <v>0</v>
      </c>
      <c r="O30" s="136">
        <f>N30*D30</f>
        <v>0</v>
      </c>
      <c r="P30" s="134">
        <v>100</v>
      </c>
      <c r="Q30" s="136">
        <f>P30*D30</f>
        <v>482</v>
      </c>
      <c r="R30" s="134">
        <v>0</v>
      </c>
      <c r="S30" s="136">
        <f>R30*D30</f>
        <v>0</v>
      </c>
      <c r="T30" s="134">
        <v>0</v>
      </c>
      <c r="U30" s="136">
        <f>T30*D30</f>
        <v>0</v>
      </c>
      <c r="V30" s="134">
        <v>0</v>
      </c>
      <c r="W30" s="136">
        <f>V30*D30</f>
        <v>0</v>
      </c>
      <c r="X30" s="134">
        <v>0</v>
      </c>
      <c r="Y30" s="136">
        <f>X30*D30</f>
        <v>0</v>
      </c>
      <c r="Z30" s="134">
        <v>0</v>
      </c>
      <c r="AA30" s="136">
        <f>Z30*D30</f>
        <v>0</v>
      </c>
      <c r="AB30" s="134">
        <v>0</v>
      </c>
      <c r="AC30" s="136">
        <f>AB30*D30</f>
        <v>0</v>
      </c>
      <c r="AD30" s="134">
        <v>0</v>
      </c>
      <c r="AE30" s="136">
        <f>AD30*D30</f>
        <v>0</v>
      </c>
      <c r="AF30" s="134">
        <v>0</v>
      </c>
      <c r="AG30" s="136">
        <f>AF30*D30</f>
        <v>0</v>
      </c>
      <c r="AH30" s="134">
        <v>0</v>
      </c>
      <c r="AI30" s="136">
        <f>AH30*D30</f>
        <v>0</v>
      </c>
      <c r="AJ30" s="134">
        <v>0</v>
      </c>
      <c r="AK30" s="136">
        <f>AJ30*D30</f>
        <v>0</v>
      </c>
      <c r="AL30" s="134">
        <v>0</v>
      </c>
      <c r="AM30" s="136">
        <f>AL30*D30</f>
        <v>0</v>
      </c>
      <c r="AN30" s="134">
        <v>0</v>
      </c>
      <c r="AO30" s="136">
        <f>AN30*D30</f>
        <v>0</v>
      </c>
    </row>
    <row r="31" spans="1:41" ht="43.2" hidden="1" x14ac:dyDescent="0.3">
      <c r="A31" s="132">
        <v>176</v>
      </c>
      <c r="B31" s="133" t="s">
        <v>256</v>
      </c>
      <c r="C31" s="134" t="s">
        <v>66</v>
      </c>
      <c r="D31" s="135">
        <v>8.48</v>
      </c>
      <c r="E31" s="135">
        <v>1272</v>
      </c>
      <c r="F31" s="134">
        <v>0</v>
      </c>
      <c r="G31" s="136">
        <f t="shared" si="0"/>
        <v>0</v>
      </c>
      <c r="H31" s="134">
        <v>50</v>
      </c>
      <c r="I31" s="136">
        <f t="shared" si="1"/>
        <v>424</v>
      </c>
      <c r="J31" s="134">
        <v>0</v>
      </c>
      <c r="K31" s="136">
        <f t="shared" si="2"/>
        <v>0</v>
      </c>
      <c r="L31" s="134">
        <v>0</v>
      </c>
      <c r="M31" s="136">
        <f>L31*D31</f>
        <v>0</v>
      </c>
      <c r="N31" s="134">
        <v>0</v>
      </c>
      <c r="O31" s="136">
        <f>N31*D31</f>
        <v>0</v>
      </c>
      <c r="P31" s="134">
        <v>100</v>
      </c>
      <c r="Q31" s="136">
        <f>P31*D31</f>
        <v>848</v>
      </c>
      <c r="R31" s="134">
        <v>0</v>
      </c>
      <c r="S31" s="136">
        <f>R31*D31</f>
        <v>0</v>
      </c>
      <c r="T31" s="134">
        <v>0</v>
      </c>
      <c r="U31" s="136">
        <f>T31*D31</f>
        <v>0</v>
      </c>
      <c r="V31" s="134">
        <v>0</v>
      </c>
      <c r="W31" s="136">
        <f>V31*D31</f>
        <v>0</v>
      </c>
      <c r="X31" s="134">
        <v>0</v>
      </c>
      <c r="Y31" s="136">
        <f>X31*D31</f>
        <v>0</v>
      </c>
      <c r="Z31" s="134">
        <v>0</v>
      </c>
      <c r="AA31" s="136">
        <f>Z31*D31</f>
        <v>0</v>
      </c>
      <c r="AB31" s="134">
        <v>0</v>
      </c>
      <c r="AC31" s="136">
        <f>AB31*D31</f>
        <v>0</v>
      </c>
      <c r="AD31" s="134">
        <v>0</v>
      </c>
      <c r="AE31" s="136">
        <f>AD31*D31</f>
        <v>0</v>
      </c>
      <c r="AF31" s="134">
        <v>0</v>
      </c>
      <c r="AG31" s="136">
        <f>AF31*D31</f>
        <v>0</v>
      </c>
      <c r="AH31" s="134">
        <v>0</v>
      </c>
      <c r="AI31" s="136">
        <f>AH31*D31</f>
        <v>0</v>
      </c>
      <c r="AJ31" s="134">
        <v>0</v>
      </c>
      <c r="AK31" s="136">
        <f>AJ31*D31</f>
        <v>0</v>
      </c>
      <c r="AL31" s="134">
        <v>0</v>
      </c>
      <c r="AM31" s="136">
        <f>AL31*D31</f>
        <v>0</v>
      </c>
      <c r="AN31" s="134">
        <v>0</v>
      </c>
      <c r="AO31" s="136">
        <f>AN31*D31</f>
        <v>0</v>
      </c>
    </row>
    <row r="32" spans="1:41" ht="28.8" hidden="1" x14ac:dyDescent="0.3">
      <c r="A32" s="132">
        <v>177</v>
      </c>
      <c r="B32" s="133" t="s">
        <v>257</v>
      </c>
      <c r="C32" s="134" t="s">
        <v>226</v>
      </c>
      <c r="D32" s="135">
        <v>6.2</v>
      </c>
      <c r="E32" s="135">
        <v>2461.4</v>
      </c>
      <c r="F32" s="134">
        <v>0</v>
      </c>
      <c r="G32" s="136">
        <f t="shared" si="0"/>
        <v>0</v>
      </c>
      <c r="H32" s="134">
        <v>300</v>
      </c>
      <c r="I32" s="136">
        <f t="shared" si="1"/>
        <v>1860</v>
      </c>
      <c r="J32" s="134">
        <v>0</v>
      </c>
      <c r="K32" s="136">
        <f t="shared" si="2"/>
        <v>0</v>
      </c>
      <c r="L32" s="134">
        <v>0</v>
      </c>
      <c r="M32" s="136">
        <f>L32*D32</f>
        <v>0</v>
      </c>
      <c r="N32" s="134">
        <v>0</v>
      </c>
      <c r="O32" s="136">
        <f>N32*D32</f>
        <v>0</v>
      </c>
      <c r="P32" s="134">
        <v>80</v>
      </c>
      <c r="Q32" s="136">
        <f>P32*D32</f>
        <v>496</v>
      </c>
      <c r="R32" s="134">
        <v>0</v>
      </c>
      <c r="S32" s="136">
        <f>R32*D32</f>
        <v>0</v>
      </c>
      <c r="T32" s="134">
        <v>5</v>
      </c>
      <c r="U32" s="136">
        <f>T32*D32</f>
        <v>31</v>
      </c>
      <c r="V32" s="134">
        <v>12</v>
      </c>
      <c r="W32" s="136">
        <f>V32*D32</f>
        <v>74.400000000000006</v>
      </c>
      <c r="X32" s="134">
        <v>0</v>
      </c>
      <c r="Y32" s="136">
        <f>X32*D32</f>
        <v>0</v>
      </c>
      <c r="Z32" s="134">
        <v>0</v>
      </c>
      <c r="AA32" s="136">
        <f>Z32*D32</f>
        <v>0</v>
      </c>
      <c r="AB32" s="134">
        <v>0</v>
      </c>
      <c r="AC32" s="136">
        <f>AB32*D32</f>
        <v>0</v>
      </c>
      <c r="AD32" s="134">
        <v>0</v>
      </c>
      <c r="AE32" s="136">
        <f>AD32*D32</f>
        <v>0</v>
      </c>
      <c r="AF32" s="134">
        <v>0</v>
      </c>
      <c r="AG32" s="136">
        <f>AF32*D32</f>
        <v>0</v>
      </c>
      <c r="AH32" s="134">
        <v>0</v>
      </c>
      <c r="AI32" s="136">
        <f>AH32*D32</f>
        <v>0</v>
      </c>
      <c r="AJ32" s="134">
        <v>0</v>
      </c>
      <c r="AK32" s="136">
        <f>AJ32*D32</f>
        <v>0</v>
      </c>
      <c r="AL32" s="134">
        <v>0</v>
      </c>
      <c r="AM32" s="136">
        <f>AL32*D32</f>
        <v>0</v>
      </c>
      <c r="AN32" s="134">
        <v>0</v>
      </c>
      <c r="AO32" s="136">
        <f>AN32*D32</f>
        <v>0</v>
      </c>
    </row>
    <row r="33" spans="1:41" ht="28.8" x14ac:dyDescent="0.3">
      <c r="A33" s="132">
        <v>178</v>
      </c>
      <c r="B33" s="133" t="s">
        <v>258</v>
      </c>
      <c r="C33" s="134" t="s">
        <v>66</v>
      </c>
      <c r="D33" s="135">
        <v>2.11</v>
      </c>
      <c r="E33" s="135">
        <v>580.25</v>
      </c>
      <c r="F33" s="134">
        <v>20</v>
      </c>
      <c r="G33" s="136">
        <f t="shared" si="0"/>
        <v>42.199999999999996</v>
      </c>
      <c r="H33" s="134">
        <v>140</v>
      </c>
      <c r="I33" s="136">
        <f t="shared" si="1"/>
        <v>295.39999999999998</v>
      </c>
      <c r="J33" s="134">
        <v>5</v>
      </c>
      <c r="K33" s="136">
        <f t="shared" si="2"/>
        <v>10.549999999999999</v>
      </c>
      <c r="L33" s="134">
        <v>0</v>
      </c>
      <c r="M33" s="136">
        <f>L33*D33</f>
        <v>0</v>
      </c>
      <c r="N33" s="134">
        <v>0</v>
      </c>
      <c r="O33" s="136">
        <f>N33*D33</f>
        <v>0</v>
      </c>
      <c r="P33" s="134">
        <v>100</v>
      </c>
      <c r="Q33" s="136">
        <f>P33*D33</f>
        <v>211</v>
      </c>
      <c r="R33" s="134">
        <v>0</v>
      </c>
      <c r="S33" s="136">
        <f>R33*D33</f>
        <v>0</v>
      </c>
      <c r="T33" s="134">
        <v>0</v>
      </c>
      <c r="U33" s="136">
        <f>T33*D33</f>
        <v>0</v>
      </c>
      <c r="V33" s="134">
        <v>0</v>
      </c>
      <c r="W33" s="136">
        <f>V33*D33</f>
        <v>0</v>
      </c>
      <c r="X33" s="134">
        <v>0</v>
      </c>
      <c r="Y33" s="136">
        <f>X33*D33</f>
        <v>0</v>
      </c>
      <c r="Z33" s="134">
        <v>0</v>
      </c>
      <c r="AA33" s="136">
        <f>Z33*D33</f>
        <v>0</v>
      </c>
      <c r="AB33" s="134">
        <v>0</v>
      </c>
      <c r="AC33" s="136">
        <f>AB33*D33</f>
        <v>0</v>
      </c>
      <c r="AD33" s="134">
        <v>0</v>
      </c>
      <c r="AE33" s="136">
        <f>AD33*D33</f>
        <v>0</v>
      </c>
      <c r="AF33" s="134">
        <v>0</v>
      </c>
      <c r="AG33" s="136">
        <f>AF33*D33</f>
        <v>0</v>
      </c>
      <c r="AH33" s="134">
        <v>0</v>
      </c>
      <c r="AI33" s="136">
        <f>AH33*D33</f>
        <v>0</v>
      </c>
      <c r="AJ33" s="134">
        <v>0</v>
      </c>
      <c r="AK33" s="136">
        <f>AJ33*D33</f>
        <v>0</v>
      </c>
      <c r="AL33" s="134">
        <v>0</v>
      </c>
      <c r="AM33" s="136">
        <f>AL33*D33</f>
        <v>0</v>
      </c>
      <c r="AN33" s="134">
        <v>10</v>
      </c>
      <c r="AO33" s="136">
        <f>AN33*D33</f>
        <v>21.099999999999998</v>
      </c>
    </row>
    <row r="34" spans="1:41" ht="43.2" x14ac:dyDescent="0.3">
      <c r="A34" s="132">
        <v>179</v>
      </c>
      <c r="B34" s="133" t="s">
        <v>259</v>
      </c>
      <c r="C34" s="134" t="s">
        <v>66</v>
      </c>
      <c r="D34" s="135">
        <v>3.08</v>
      </c>
      <c r="E34" s="135">
        <v>1204.28</v>
      </c>
      <c r="F34" s="134">
        <v>100</v>
      </c>
      <c r="G34" s="136">
        <f t="shared" si="0"/>
        <v>308</v>
      </c>
      <c r="H34" s="134">
        <v>150</v>
      </c>
      <c r="I34" s="136">
        <f t="shared" si="1"/>
        <v>462</v>
      </c>
      <c r="J34" s="134">
        <v>100</v>
      </c>
      <c r="K34" s="136">
        <f t="shared" si="2"/>
        <v>308</v>
      </c>
      <c r="L34" s="134">
        <v>0</v>
      </c>
      <c r="M34" s="136">
        <f>L34*D34</f>
        <v>0</v>
      </c>
      <c r="N34" s="134">
        <v>0</v>
      </c>
      <c r="O34" s="136">
        <f>N34*D34</f>
        <v>0</v>
      </c>
      <c r="P34" s="134">
        <v>40</v>
      </c>
      <c r="Q34" s="136">
        <f>P34*D34</f>
        <v>123.2</v>
      </c>
      <c r="R34" s="134">
        <v>0</v>
      </c>
      <c r="S34" s="136">
        <f>R34*D34</f>
        <v>0</v>
      </c>
      <c r="T34" s="134">
        <v>0</v>
      </c>
      <c r="U34" s="136">
        <f>T34*D34</f>
        <v>0</v>
      </c>
      <c r="V34" s="134">
        <v>0</v>
      </c>
      <c r="W34" s="136">
        <f>V34*D34</f>
        <v>0</v>
      </c>
      <c r="X34" s="134">
        <v>0</v>
      </c>
      <c r="Y34" s="136">
        <f>X34*D34</f>
        <v>0</v>
      </c>
      <c r="Z34" s="134">
        <v>0</v>
      </c>
      <c r="AA34" s="136">
        <f>Z34*D34</f>
        <v>0</v>
      </c>
      <c r="AB34" s="134">
        <v>1</v>
      </c>
      <c r="AC34" s="136">
        <f>AB34*D34</f>
        <v>3.08</v>
      </c>
      <c r="AD34" s="134">
        <v>0</v>
      </c>
      <c r="AE34" s="136">
        <f>AD34*D34</f>
        <v>0</v>
      </c>
      <c r="AF34" s="134">
        <v>0</v>
      </c>
      <c r="AG34" s="136">
        <f>AF34*D34</f>
        <v>0</v>
      </c>
      <c r="AH34" s="134">
        <v>0</v>
      </c>
      <c r="AI34" s="136">
        <f>AH34*D34</f>
        <v>0</v>
      </c>
      <c r="AJ34" s="134">
        <v>0</v>
      </c>
      <c r="AK34" s="136">
        <f>AJ34*D34</f>
        <v>0</v>
      </c>
      <c r="AL34" s="134">
        <v>0</v>
      </c>
      <c r="AM34" s="136">
        <f>AL34*D34</f>
        <v>0</v>
      </c>
      <c r="AN34" s="134">
        <v>0</v>
      </c>
      <c r="AO34" s="136">
        <f>AN34*D34</f>
        <v>0</v>
      </c>
    </row>
    <row r="35" spans="1:41" ht="43.2" x14ac:dyDescent="0.3">
      <c r="A35" s="132">
        <v>180</v>
      </c>
      <c r="B35" s="133" t="s">
        <v>260</v>
      </c>
      <c r="C35" s="134" t="s">
        <v>66</v>
      </c>
      <c r="D35" s="135">
        <v>2.99</v>
      </c>
      <c r="E35" s="135">
        <v>1196</v>
      </c>
      <c r="F35" s="134">
        <v>100</v>
      </c>
      <c r="G35" s="136">
        <f t="shared" si="0"/>
        <v>299</v>
      </c>
      <c r="H35" s="134">
        <v>150</v>
      </c>
      <c r="I35" s="136">
        <f t="shared" si="1"/>
        <v>448.50000000000006</v>
      </c>
      <c r="J35" s="134">
        <v>100</v>
      </c>
      <c r="K35" s="136">
        <f t="shared" si="2"/>
        <v>299</v>
      </c>
      <c r="L35" s="134">
        <v>0</v>
      </c>
      <c r="M35" s="136">
        <f>L35*D35</f>
        <v>0</v>
      </c>
      <c r="N35" s="134">
        <v>0</v>
      </c>
      <c r="O35" s="136">
        <f>N35*D35</f>
        <v>0</v>
      </c>
      <c r="P35" s="134">
        <v>40</v>
      </c>
      <c r="Q35" s="136">
        <f>P35*D35</f>
        <v>119.60000000000001</v>
      </c>
      <c r="R35" s="134">
        <v>0</v>
      </c>
      <c r="S35" s="136">
        <f>R35*D35</f>
        <v>0</v>
      </c>
      <c r="T35" s="134">
        <v>0</v>
      </c>
      <c r="U35" s="136">
        <f>T35*D35</f>
        <v>0</v>
      </c>
      <c r="V35" s="134">
        <v>0</v>
      </c>
      <c r="W35" s="136">
        <f>V35*D35</f>
        <v>0</v>
      </c>
      <c r="X35" s="134">
        <v>0</v>
      </c>
      <c r="Y35" s="136">
        <f>X35*D35</f>
        <v>0</v>
      </c>
      <c r="Z35" s="134">
        <v>0</v>
      </c>
      <c r="AA35" s="136">
        <f>Z35*D35</f>
        <v>0</v>
      </c>
      <c r="AB35" s="134">
        <v>10</v>
      </c>
      <c r="AC35" s="136">
        <f>AB35*D35</f>
        <v>29.900000000000002</v>
      </c>
      <c r="AD35" s="134">
        <v>0</v>
      </c>
      <c r="AE35" s="136">
        <f>AD35*D35</f>
        <v>0</v>
      </c>
      <c r="AF35" s="134">
        <v>0</v>
      </c>
      <c r="AG35" s="136">
        <f>AF35*D35</f>
        <v>0</v>
      </c>
      <c r="AH35" s="134">
        <v>0</v>
      </c>
      <c r="AI35" s="136">
        <f>AH35*D35</f>
        <v>0</v>
      </c>
      <c r="AJ35" s="134">
        <v>0</v>
      </c>
      <c r="AK35" s="136">
        <f>AJ35*D35</f>
        <v>0</v>
      </c>
      <c r="AL35" s="134">
        <v>0</v>
      </c>
      <c r="AM35" s="136">
        <f>AL35*D35</f>
        <v>0</v>
      </c>
      <c r="AN35" s="134">
        <v>0</v>
      </c>
      <c r="AO35" s="136">
        <f>AN35*D35</f>
        <v>0</v>
      </c>
    </row>
    <row r="36" spans="1:41" ht="43.2" x14ac:dyDescent="0.3">
      <c r="A36" s="132">
        <v>181</v>
      </c>
      <c r="B36" s="133" t="s">
        <v>261</v>
      </c>
      <c r="C36" s="134" t="s">
        <v>66</v>
      </c>
      <c r="D36" s="135">
        <v>2.81</v>
      </c>
      <c r="E36" s="135">
        <v>1264.5</v>
      </c>
      <c r="F36" s="134">
        <v>150</v>
      </c>
      <c r="G36" s="136">
        <f t="shared" si="0"/>
        <v>421.5</v>
      </c>
      <c r="H36" s="134">
        <v>150</v>
      </c>
      <c r="I36" s="136">
        <f t="shared" si="1"/>
        <v>421.5</v>
      </c>
      <c r="J36" s="134">
        <v>100</v>
      </c>
      <c r="K36" s="136">
        <f t="shared" si="2"/>
        <v>281</v>
      </c>
      <c r="L36" s="134">
        <v>0</v>
      </c>
      <c r="M36" s="136">
        <f>L36*D36</f>
        <v>0</v>
      </c>
      <c r="N36" s="134">
        <v>0</v>
      </c>
      <c r="O36" s="136">
        <f>N36*D36</f>
        <v>0</v>
      </c>
      <c r="P36" s="134">
        <v>40</v>
      </c>
      <c r="Q36" s="136">
        <f>P36*D36</f>
        <v>112.4</v>
      </c>
      <c r="R36" s="134">
        <v>0</v>
      </c>
      <c r="S36" s="136">
        <f>R36*D36</f>
        <v>0</v>
      </c>
      <c r="T36" s="134">
        <v>0</v>
      </c>
      <c r="U36" s="136">
        <f>T36*D36</f>
        <v>0</v>
      </c>
      <c r="V36" s="134">
        <v>0</v>
      </c>
      <c r="W36" s="136">
        <f>V36*D36</f>
        <v>0</v>
      </c>
      <c r="X36" s="134">
        <v>0</v>
      </c>
      <c r="Y36" s="136">
        <f>X36*D36</f>
        <v>0</v>
      </c>
      <c r="Z36" s="134">
        <v>0</v>
      </c>
      <c r="AA36" s="136">
        <f>Z36*D36</f>
        <v>0</v>
      </c>
      <c r="AB36" s="134">
        <v>10</v>
      </c>
      <c r="AC36" s="136">
        <f>AB36*D36</f>
        <v>28.1</v>
      </c>
      <c r="AD36" s="134">
        <v>0</v>
      </c>
      <c r="AE36" s="136">
        <f>AD36*D36</f>
        <v>0</v>
      </c>
      <c r="AF36" s="134">
        <v>0</v>
      </c>
      <c r="AG36" s="136">
        <f>AF36*D36</f>
        <v>0</v>
      </c>
      <c r="AH36" s="134">
        <v>0</v>
      </c>
      <c r="AI36" s="136">
        <f>AH36*D36</f>
        <v>0</v>
      </c>
      <c r="AJ36" s="134">
        <v>0</v>
      </c>
      <c r="AK36" s="136">
        <f>AJ36*D36</f>
        <v>0</v>
      </c>
      <c r="AL36" s="134">
        <v>0</v>
      </c>
      <c r="AM36" s="136">
        <f>AL36*D36</f>
        <v>0</v>
      </c>
      <c r="AN36" s="134">
        <v>0</v>
      </c>
      <c r="AO36" s="136">
        <f>AN36*D36</f>
        <v>0</v>
      </c>
    </row>
    <row r="37" spans="1:41" ht="43.2" x14ac:dyDescent="0.3">
      <c r="A37" s="132">
        <v>182</v>
      </c>
      <c r="B37" s="133" t="s">
        <v>262</v>
      </c>
      <c r="C37" s="134" t="s">
        <v>66</v>
      </c>
      <c r="D37" s="135">
        <v>38.74</v>
      </c>
      <c r="E37" s="135">
        <v>3447.86</v>
      </c>
      <c r="F37" s="134">
        <v>10</v>
      </c>
      <c r="G37" s="136">
        <f t="shared" si="0"/>
        <v>387.40000000000003</v>
      </c>
      <c r="H37" s="134">
        <v>30</v>
      </c>
      <c r="I37" s="136">
        <f t="shared" si="1"/>
        <v>1162.2</v>
      </c>
      <c r="J37" s="134">
        <v>2</v>
      </c>
      <c r="K37" s="136">
        <f t="shared" si="2"/>
        <v>77.48</v>
      </c>
      <c r="L37" s="134">
        <v>0</v>
      </c>
      <c r="M37" s="136">
        <f>L37*D37</f>
        <v>0</v>
      </c>
      <c r="N37" s="134">
        <v>0</v>
      </c>
      <c r="O37" s="136">
        <f>N37*D37</f>
        <v>0</v>
      </c>
      <c r="P37" s="134">
        <v>10</v>
      </c>
      <c r="Q37" s="136">
        <f>P37*D37</f>
        <v>387.40000000000003</v>
      </c>
      <c r="R37" s="134">
        <v>0</v>
      </c>
      <c r="S37" s="136">
        <f>R37*D37</f>
        <v>0</v>
      </c>
      <c r="T37" s="134">
        <v>0</v>
      </c>
      <c r="U37" s="136">
        <f>T37*D37</f>
        <v>0</v>
      </c>
      <c r="V37" s="134">
        <v>3</v>
      </c>
      <c r="W37" s="136">
        <f>V37*D37</f>
        <v>116.22</v>
      </c>
      <c r="X37" s="134">
        <v>0</v>
      </c>
      <c r="Y37" s="136">
        <f>X37*D37</f>
        <v>0</v>
      </c>
      <c r="Z37" s="134">
        <v>0</v>
      </c>
      <c r="AA37" s="136">
        <f>Z37*D37</f>
        <v>0</v>
      </c>
      <c r="AB37" s="134">
        <v>0</v>
      </c>
      <c r="AC37" s="136">
        <f>AB37*D37</f>
        <v>0</v>
      </c>
      <c r="AD37" s="134">
        <v>0</v>
      </c>
      <c r="AE37" s="136">
        <f>AD37*D37</f>
        <v>0</v>
      </c>
      <c r="AF37" s="134">
        <v>0</v>
      </c>
      <c r="AG37" s="136">
        <f>AF37*D37</f>
        <v>0</v>
      </c>
      <c r="AH37" s="134">
        <v>10</v>
      </c>
      <c r="AI37" s="136">
        <f>AH37*D37</f>
        <v>387.40000000000003</v>
      </c>
      <c r="AJ37" s="134">
        <v>2</v>
      </c>
      <c r="AK37" s="136">
        <f>AJ37*D37</f>
        <v>77.48</v>
      </c>
      <c r="AL37" s="134">
        <v>0</v>
      </c>
      <c r="AM37" s="136">
        <f>AL37*D37</f>
        <v>0</v>
      </c>
      <c r="AN37" s="134">
        <v>0</v>
      </c>
      <c r="AO37" s="136">
        <f>AN37*D37</f>
        <v>0</v>
      </c>
    </row>
    <row r="38" spans="1:41" ht="28.8" x14ac:dyDescent="0.3">
      <c r="A38" s="132">
        <v>183</v>
      </c>
      <c r="B38" s="133" t="s">
        <v>263</v>
      </c>
      <c r="C38" s="134" t="s">
        <v>66</v>
      </c>
      <c r="D38" s="135">
        <v>30.12</v>
      </c>
      <c r="E38" s="135">
        <v>3072.24</v>
      </c>
      <c r="F38" s="134">
        <v>40</v>
      </c>
      <c r="G38" s="136">
        <f t="shared" si="0"/>
        <v>1204.8</v>
      </c>
      <c r="H38" s="134">
        <v>30</v>
      </c>
      <c r="I38" s="136">
        <f t="shared" si="1"/>
        <v>903.6</v>
      </c>
      <c r="J38" s="134">
        <v>0</v>
      </c>
      <c r="K38" s="136">
        <f t="shared" si="2"/>
        <v>0</v>
      </c>
      <c r="L38" s="134">
        <v>0</v>
      </c>
      <c r="M38" s="136">
        <f>L38*D38</f>
        <v>0</v>
      </c>
      <c r="N38" s="134">
        <v>0</v>
      </c>
      <c r="O38" s="136">
        <f>N38*D38</f>
        <v>0</v>
      </c>
      <c r="P38" s="134">
        <v>10</v>
      </c>
      <c r="Q38" s="136">
        <f>P38*D38</f>
        <v>301.2</v>
      </c>
      <c r="R38" s="134">
        <v>0</v>
      </c>
      <c r="S38" s="136">
        <f>R38*D38</f>
        <v>0</v>
      </c>
      <c r="T38" s="134">
        <v>0</v>
      </c>
      <c r="U38" s="136">
        <f>T38*D38</f>
        <v>0</v>
      </c>
      <c r="V38" s="134">
        <v>2</v>
      </c>
      <c r="W38" s="136">
        <f>V38*D38</f>
        <v>60.24</v>
      </c>
      <c r="X38" s="134">
        <v>0</v>
      </c>
      <c r="Y38" s="136">
        <f>X38*D38</f>
        <v>0</v>
      </c>
      <c r="Z38" s="134">
        <v>0</v>
      </c>
      <c r="AA38" s="136">
        <f>Z38*D38</f>
        <v>0</v>
      </c>
      <c r="AB38" s="134">
        <v>10</v>
      </c>
      <c r="AC38" s="136">
        <f>AB38*D38</f>
        <v>301.2</v>
      </c>
      <c r="AD38" s="134">
        <v>1</v>
      </c>
      <c r="AE38" s="136">
        <f>AD38*D38</f>
        <v>30.12</v>
      </c>
      <c r="AF38" s="134">
        <v>0</v>
      </c>
      <c r="AG38" s="136">
        <f>AF38*D38</f>
        <v>0</v>
      </c>
      <c r="AH38" s="134">
        <v>4</v>
      </c>
      <c r="AI38" s="136">
        <f>AH38*D38</f>
        <v>120.48</v>
      </c>
      <c r="AJ38" s="134">
        <v>0</v>
      </c>
      <c r="AK38" s="136">
        <f>AJ38*D38</f>
        <v>0</v>
      </c>
      <c r="AL38" s="134">
        <v>0</v>
      </c>
      <c r="AM38" s="136">
        <f>AL38*D38</f>
        <v>0</v>
      </c>
      <c r="AN38" s="134">
        <v>1</v>
      </c>
      <c r="AO38" s="136">
        <f>AN38*D38</f>
        <v>30.12</v>
      </c>
    </row>
    <row r="39" spans="1:41" hidden="1" x14ac:dyDescent="0.3">
      <c r="A39" s="132">
        <v>184</v>
      </c>
      <c r="B39" s="133" t="s">
        <v>264</v>
      </c>
      <c r="C39" s="134" t="s">
        <v>66</v>
      </c>
      <c r="D39" s="135">
        <v>29.48</v>
      </c>
      <c r="E39" s="135">
        <v>58.96</v>
      </c>
      <c r="F39" s="134">
        <v>0</v>
      </c>
      <c r="G39" s="136">
        <f t="shared" si="0"/>
        <v>0</v>
      </c>
      <c r="H39" s="134">
        <v>0</v>
      </c>
      <c r="I39" s="136">
        <f t="shared" si="1"/>
        <v>0</v>
      </c>
      <c r="J39" s="134">
        <v>0</v>
      </c>
      <c r="K39" s="136">
        <f t="shared" si="2"/>
        <v>0</v>
      </c>
      <c r="L39" s="134">
        <v>0</v>
      </c>
      <c r="M39" s="136">
        <f>L39*D39</f>
        <v>0</v>
      </c>
      <c r="N39" s="134">
        <v>0</v>
      </c>
      <c r="O39" s="136">
        <f>N39*D39</f>
        <v>0</v>
      </c>
      <c r="P39" s="134">
        <v>0</v>
      </c>
      <c r="Q39" s="136">
        <f>P39*D39</f>
        <v>0</v>
      </c>
      <c r="R39" s="134">
        <v>0</v>
      </c>
      <c r="S39" s="136">
        <f>R39*D39</f>
        <v>0</v>
      </c>
      <c r="T39" s="134">
        <v>0</v>
      </c>
      <c r="U39" s="136">
        <f>T39*D39</f>
        <v>0</v>
      </c>
      <c r="V39" s="134">
        <v>0</v>
      </c>
      <c r="W39" s="136">
        <f>V39*D39</f>
        <v>0</v>
      </c>
      <c r="X39" s="134">
        <v>0</v>
      </c>
      <c r="Y39" s="136">
        <f>X39*D39</f>
        <v>0</v>
      </c>
      <c r="Z39" s="134">
        <v>0</v>
      </c>
      <c r="AA39" s="136">
        <f>Z39*D39</f>
        <v>0</v>
      </c>
      <c r="AB39" s="134">
        <v>0</v>
      </c>
      <c r="AC39" s="136">
        <f>AB39*D39</f>
        <v>0</v>
      </c>
      <c r="AD39" s="134">
        <v>0</v>
      </c>
      <c r="AE39" s="136">
        <f>AD39*D39</f>
        <v>0</v>
      </c>
      <c r="AF39" s="134">
        <v>0</v>
      </c>
      <c r="AG39" s="136">
        <f>AF39*D39</f>
        <v>0</v>
      </c>
      <c r="AH39" s="134">
        <v>2</v>
      </c>
      <c r="AI39" s="136">
        <f>AH39*D39</f>
        <v>58.96</v>
      </c>
      <c r="AJ39" s="134">
        <v>0</v>
      </c>
      <c r="AK39" s="136">
        <f>AJ39*D39</f>
        <v>0</v>
      </c>
      <c r="AL39" s="134">
        <v>0</v>
      </c>
      <c r="AM39" s="136">
        <f>AL39*D39</f>
        <v>0</v>
      </c>
      <c r="AN39" s="134">
        <v>0</v>
      </c>
      <c r="AO39" s="136">
        <f>AN39*D39</f>
        <v>0</v>
      </c>
    </row>
    <row r="40" spans="1:41" x14ac:dyDescent="0.3">
      <c r="A40" s="132">
        <v>185</v>
      </c>
      <c r="B40" s="133" t="s">
        <v>265</v>
      </c>
      <c r="C40" s="134" t="s">
        <v>230</v>
      </c>
      <c r="D40" s="135">
        <v>10.46</v>
      </c>
      <c r="E40" s="135">
        <v>3828.36</v>
      </c>
      <c r="F40" s="134">
        <v>100</v>
      </c>
      <c r="G40" s="136">
        <f t="shared" si="0"/>
        <v>1046</v>
      </c>
      <c r="H40" s="134">
        <v>200</v>
      </c>
      <c r="I40" s="136">
        <f t="shared" si="1"/>
        <v>2092</v>
      </c>
      <c r="J40" s="134">
        <v>50</v>
      </c>
      <c r="K40" s="136">
        <f t="shared" si="2"/>
        <v>523</v>
      </c>
      <c r="L40" s="134">
        <v>0</v>
      </c>
      <c r="M40" s="136">
        <f>L40*D40</f>
        <v>0</v>
      </c>
      <c r="N40" s="134">
        <v>0</v>
      </c>
      <c r="O40" s="136">
        <f>N40*D40</f>
        <v>0</v>
      </c>
      <c r="P40" s="134">
        <v>15</v>
      </c>
      <c r="Q40" s="136">
        <f>P40*D40</f>
        <v>156.9</v>
      </c>
      <c r="R40" s="134">
        <v>0</v>
      </c>
      <c r="S40" s="136">
        <f>R40*D40</f>
        <v>0</v>
      </c>
      <c r="T40" s="134">
        <v>0</v>
      </c>
      <c r="U40" s="136">
        <f>T40*D40</f>
        <v>0</v>
      </c>
      <c r="V40" s="134">
        <v>0</v>
      </c>
      <c r="W40" s="136">
        <f>V40*D40</f>
        <v>0</v>
      </c>
      <c r="X40" s="134">
        <v>0</v>
      </c>
      <c r="Y40" s="136">
        <f>X40*D40</f>
        <v>0</v>
      </c>
      <c r="Z40" s="134">
        <v>0</v>
      </c>
      <c r="AA40" s="136">
        <f>Z40*D40</f>
        <v>0</v>
      </c>
      <c r="AB40" s="134">
        <v>0</v>
      </c>
      <c r="AC40" s="136">
        <f>AB40*D40</f>
        <v>0</v>
      </c>
      <c r="AD40" s="134">
        <v>0</v>
      </c>
      <c r="AE40" s="136">
        <f>AD40*D40</f>
        <v>0</v>
      </c>
      <c r="AF40" s="134">
        <v>0</v>
      </c>
      <c r="AG40" s="136">
        <f>AF40*D40</f>
        <v>0</v>
      </c>
      <c r="AH40" s="134">
        <v>0</v>
      </c>
      <c r="AI40" s="136">
        <f>AH40*D40</f>
        <v>0</v>
      </c>
      <c r="AJ40" s="134">
        <v>1</v>
      </c>
      <c r="AK40" s="136">
        <f>AJ40*D40</f>
        <v>10.46</v>
      </c>
      <c r="AL40" s="134">
        <v>0</v>
      </c>
      <c r="AM40" s="136">
        <f>AL40*D40</f>
        <v>0</v>
      </c>
      <c r="AN40" s="134">
        <v>0</v>
      </c>
      <c r="AO40" s="136">
        <f>AN40*D40</f>
        <v>0</v>
      </c>
    </row>
    <row r="41" spans="1:41" x14ac:dyDescent="0.3">
      <c r="A41" s="132">
        <v>186</v>
      </c>
      <c r="B41" s="133" t="s">
        <v>266</v>
      </c>
      <c r="C41" s="134" t="s">
        <v>66</v>
      </c>
      <c r="D41" s="135">
        <v>63.45</v>
      </c>
      <c r="E41" s="135">
        <v>951.75</v>
      </c>
      <c r="F41" s="134">
        <v>10</v>
      </c>
      <c r="G41" s="136">
        <f t="shared" si="0"/>
        <v>634.5</v>
      </c>
      <c r="H41" s="134">
        <v>0</v>
      </c>
      <c r="I41" s="136">
        <f t="shared" si="1"/>
        <v>0</v>
      </c>
      <c r="J41" s="134">
        <v>0</v>
      </c>
      <c r="K41" s="136">
        <f t="shared" si="2"/>
        <v>0</v>
      </c>
      <c r="L41" s="134">
        <v>0</v>
      </c>
      <c r="M41" s="136">
        <f>L41*D41</f>
        <v>0</v>
      </c>
      <c r="N41" s="134">
        <v>1</v>
      </c>
      <c r="O41" s="136">
        <f>N41*D41</f>
        <v>63.45</v>
      </c>
      <c r="P41" s="134">
        <v>3</v>
      </c>
      <c r="Q41" s="136">
        <f>P41*D41</f>
        <v>190.35000000000002</v>
      </c>
      <c r="R41" s="134">
        <v>0</v>
      </c>
      <c r="S41" s="136">
        <f>R41*D41</f>
        <v>0</v>
      </c>
      <c r="T41" s="134">
        <v>0</v>
      </c>
      <c r="U41" s="136">
        <f>T41*D41</f>
        <v>0</v>
      </c>
      <c r="V41" s="134">
        <v>0</v>
      </c>
      <c r="W41" s="136">
        <f>V41*D41</f>
        <v>0</v>
      </c>
      <c r="X41" s="134">
        <v>0</v>
      </c>
      <c r="Y41" s="136">
        <f>X41*D41</f>
        <v>0</v>
      </c>
      <c r="Z41" s="134">
        <v>0</v>
      </c>
      <c r="AA41" s="136">
        <f>Z41*D41</f>
        <v>0</v>
      </c>
      <c r="AB41" s="134">
        <v>0</v>
      </c>
      <c r="AC41" s="136">
        <f>AB41*D41</f>
        <v>0</v>
      </c>
      <c r="AD41" s="134">
        <v>0</v>
      </c>
      <c r="AE41" s="136">
        <f>AD41*D41</f>
        <v>0</v>
      </c>
      <c r="AF41" s="134">
        <v>0</v>
      </c>
      <c r="AG41" s="136">
        <f>AF41*D41</f>
        <v>0</v>
      </c>
      <c r="AH41" s="134">
        <v>0</v>
      </c>
      <c r="AI41" s="136">
        <f>AH41*D41</f>
        <v>0</v>
      </c>
      <c r="AJ41" s="134">
        <v>0</v>
      </c>
      <c r="AK41" s="136">
        <f>AJ41*D41</f>
        <v>0</v>
      </c>
      <c r="AL41" s="134">
        <v>1</v>
      </c>
      <c r="AM41" s="136">
        <f>AL41*D41</f>
        <v>63.45</v>
      </c>
      <c r="AN41" s="134">
        <v>0</v>
      </c>
      <c r="AO41" s="136">
        <f>AN41*D41</f>
        <v>0</v>
      </c>
    </row>
    <row r="42" spans="1:41" hidden="1" x14ac:dyDescent="0.3">
      <c r="A42" s="132">
        <v>187</v>
      </c>
      <c r="B42" s="133" t="s">
        <v>267</v>
      </c>
      <c r="C42" s="134" t="s">
        <v>226</v>
      </c>
      <c r="D42" s="135">
        <v>10.76</v>
      </c>
      <c r="E42" s="135">
        <v>322.8</v>
      </c>
      <c r="F42" s="134">
        <v>0</v>
      </c>
      <c r="G42" s="136">
        <f t="shared" si="0"/>
        <v>0</v>
      </c>
      <c r="H42" s="134">
        <v>0</v>
      </c>
      <c r="I42" s="136">
        <f t="shared" si="1"/>
        <v>0</v>
      </c>
      <c r="J42" s="134">
        <v>30</v>
      </c>
      <c r="K42" s="136">
        <f t="shared" si="2"/>
        <v>322.8</v>
      </c>
      <c r="L42" s="134">
        <v>0</v>
      </c>
      <c r="M42" s="136">
        <f>L42*D42</f>
        <v>0</v>
      </c>
      <c r="N42" s="134">
        <v>0</v>
      </c>
      <c r="O42" s="136">
        <f>N42*D42</f>
        <v>0</v>
      </c>
      <c r="P42" s="134">
        <v>0</v>
      </c>
      <c r="Q42" s="136">
        <f>P42*D42</f>
        <v>0</v>
      </c>
      <c r="R42" s="134">
        <v>0</v>
      </c>
      <c r="S42" s="136">
        <f>R42*D42</f>
        <v>0</v>
      </c>
      <c r="T42" s="134">
        <v>0</v>
      </c>
      <c r="U42" s="136">
        <f>T42*D42</f>
        <v>0</v>
      </c>
      <c r="V42" s="134">
        <v>0</v>
      </c>
      <c r="W42" s="136">
        <f>V42*D42</f>
        <v>0</v>
      </c>
      <c r="X42" s="134">
        <v>0</v>
      </c>
      <c r="Y42" s="136">
        <f>X42*D42</f>
        <v>0</v>
      </c>
      <c r="Z42" s="134">
        <v>0</v>
      </c>
      <c r="AA42" s="136">
        <f>Z42*D42</f>
        <v>0</v>
      </c>
      <c r="AB42" s="134">
        <v>0</v>
      </c>
      <c r="AC42" s="136">
        <f>AB42*D42</f>
        <v>0</v>
      </c>
      <c r="AD42" s="134">
        <v>0</v>
      </c>
      <c r="AE42" s="136">
        <f>AD42*D42</f>
        <v>0</v>
      </c>
      <c r="AF42" s="134">
        <v>0</v>
      </c>
      <c r="AG42" s="136">
        <f>AF42*D42</f>
        <v>0</v>
      </c>
      <c r="AH42" s="134">
        <v>0</v>
      </c>
      <c r="AI42" s="136">
        <f>AH42*D42</f>
        <v>0</v>
      </c>
      <c r="AJ42" s="134">
        <v>0</v>
      </c>
      <c r="AK42" s="136">
        <f>AJ42*D42</f>
        <v>0</v>
      </c>
      <c r="AL42" s="134">
        <v>0</v>
      </c>
      <c r="AM42" s="136">
        <f>AL42*D42</f>
        <v>0</v>
      </c>
      <c r="AN42" s="134">
        <v>0</v>
      </c>
      <c r="AO42" s="136">
        <f>AN42*D42</f>
        <v>0</v>
      </c>
    </row>
    <row r="43" spans="1:41" hidden="1" x14ac:dyDescent="0.3">
      <c r="A43" s="132">
        <v>188</v>
      </c>
      <c r="B43" s="133" t="s">
        <v>268</v>
      </c>
      <c r="C43" s="134" t="s">
        <v>226</v>
      </c>
      <c r="D43" s="135">
        <v>14.81</v>
      </c>
      <c r="E43" s="135">
        <v>385.06</v>
      </c>
      <c r="F43" s="134">
        <v>0</v>
      </c>
      <c r="G43" s="136">
        <f t="shared" si="0"/>
        <v>0</v>
      </c>
      <c r="H43" s="134">
        <v>0</v>
      </c>
      <c r="I43" s="136">
        <f t="shared" si="1"/>
        <v>0</v>
      </c>
      <c r="J43" s="134">
        <v>0</v>
      </c>
      <c r="K43" s="136">
        <f t="shared" si="2"/>
        <v>0</v>
      </c>
      <c r="L43" s="134">
        <v>0</v>
      </c>
      <c r="M43" s="136">
        <f>L43*D43</f>
        <v>0</v>
      </c>
      <c r="N43" s="134">
        <v>0</v>
      </c>
      <c r="O43" s="136">
        <f>N43*D43</f>
        <v>0</v>
      </c>
      <c r="P43" s="134">
        <v>20</v>
      </c>
      <c r="Q43" s="136">
        <f>P43*D43</f>
        <v>296.2</v>
      </c>
      <c r="R43" s="134">
        <v>0</v>
      </c>
      <c r="S43" s="136">
        <f>R43*D43</f>
        <v>0</v>
      </c>
      <c r="T43" s="134">
        <v>0</v>
      </c>
      <c r="U43" s="136">
        <f>T43*D43</f>
        <v>0</v>
      </c>
      <c r="V43" s="134">
        <v>0</v>
      </c>
      <c r="W43" s="136">
        <f>V43*D43</f>
        <v>0</v>
      </c>
      <c r="X43" s="134">
        <v>6</v>
      </c>
      <c r="Y43" s="136">
        <f>X43*D43</f>
        <v>88.86</v>
      </c>
      <c r="Z43" s="134">
        <v>0</v>
      </c>
      <c r="AA43" s="136">
        <f>Z43*D43</f>
        <v>0</v>
      </c>
      <c r="AB43" s="134">
        <v>0</v>
      </c>
      <c r="AC43" s="136">
        <f>AB43*D43</f>
        <v>0</v>
      </c>
      <c r="AD43" s="134">
        <v>0</v>
      </c>
      <c r="AE43" s="136">
        <f>AD43*D43</f>
        <v>0</v>
      </c>
      <c r="AF43" s="134">
        <v>0</v>
      </c>
      <c r="AG43" s="136">
        <f>AF43*D43</f>
        <v>0</v>
      </c>
      <c r="AH43" s="134">
        <v>0</v>
      </c>
      <c r="AI43" s="136">
        <f>AH43*D43</f>
        <v>0</v>
      </c>
      <c r="AJ43" s="134">
        <v>0</v>
      </c>
      <c r="AK43" s="136">
        <f>AJ43*D43</f>
        <v>0</v>
      </c>
      <c r="AL43" s="134">
        <v>0</v>
      </c>
      <c r="AM43" s="136">
        <f>AL43*D43</f>
        <v>0</v>
      </c>
      <c r="AN43" s="134">
        <v>0</v>
      </c>
      <c r="AO43" s="136">
        <f>AN43*D43</f>
        <v>0</v>
      </c>
    </row>
    <row r="44" spans="1:41" hidden="1" x14ac:dyDescent="0.3">
      <c r="A44" s="132">
        <v>189</v>
      </c>
      <c r="B44" s="133" t="s">
        <v>269</v>
      </c>
      <c r="C44" s="134" t="s">
        <v>270</v>
      </c>
      <c r="D44" s="135">
        <v>4.47</v>
      </c>
      <c r="E44" s="135">
        <v>536.4</v>
      </c>
      <c r="F44" s="134">
        <v>0</v>
      </c>
      <c r="G44" s="136">
        <f t="shared" si="0"/>
        <v>0</v>
      </c>
      <c r="H44" s="134">
        <v>0</v>
      </c>
      <c r="I44" s="136">
        <f t="shared" si="1"/>
        <v>0</v>
      </c>
      <c r="J44" s="134">
        <v>120</v>
      </c>
      <c r="K44" s="136">
        <f t="shared" si="2"/>
        <v>536.4</v>
      </c>
      <c r="L44" s="134">
        <v>0</v>
      </c>
      <c r="M44" s="136">
        <f>L44*D44</f>
        <v>0</v>
      </c>
      <c r="N44" s="134">
        <v>0</v>
      </c>
      <c r="O44" s="136">
        <f>N44*D44</f>
        <v>0</v>
      </c>
      <c r="P44" s="134">
        <v>0</v>
      </c>
      <c r="Q44" s="136">
        <f>P44*D44</f>
        <v>0</v>
      </c>
      <c r="R44" s="134">
        <v>0</v>
      </c>
      <c r="S44" s="136">
        <f>R44*D44</f>
        <v>0</v>
      </c>
      <c r="T44" s="134">
        <v>0</v>
      </c>
      <c r="U44" s="136">
        <f>T44*D44</f>
        <v>0</v>
      </c>
      <c r="V44" s="134">
        <v>0</v>
      </c>
      <c r="W44" s="136">
        <f>V44*D44</f>
        <v>0</v>
      </c>
      <c r="X44" s="134">
        <v>0</v>
      </c>
      <c r="Y44" s="136">
        <f>X44*D44</f>
        <v>0</v>
      </c>
      <c r="Z44" s="134">
        <v>0</v>
      </c>
      <c r="AA44" s="136">
        <f>Z44*D44</f>
        <v>0</v>
      </c>
      <c r="AB44" s="134">
        <v>0</v>
      </c>
      <c r="AC44" s="136">
        <f>AB44*D44</f>
        <v>0</v>
      </c>
      <c r="AD44" s="134">
        <v>0</v>
      </c>
      <c r="AE44" s="136">
        <f>AD44*D44</f>
        <v>0</v>
      </c>
      <c r="AF44" s="134">
        <v>0</v>
      </c>
      <c r="AG44" s="136">
        <f>AF44*D44</f>
        <v>0</v>
      </c>
      <c r="AH44" s="134">
        <v>0</v>
      </c>
      <c r="AI44" s="136">
        <f>AH44*D44</f>
        <v>0</v>
      </c>
      <c r="AJ44" s="134">
        <v>0</v>
      </c>
      <c r="AK44" s="136">
        <f>AJ44*D44</f>
        <v>0</v>
      </c>
      <c r="AL44" s="134">
        <v>0</v>
      </c>
      <c r="AM44" s="136">
        <f>AL44*D44</f>
        <v>0</v>
      </c>
      <c r="AN44" s="134">
        <v>0</v>
      </c>
      <c r="AO44" s="136">
        <f>AN44*D44</f>
        <v>0</v>
      </c>
    </row>
    <row r="45" spans="1:41" ht="28.8" hidden="1" x14ac:dyDescent="0.3">
      <c r="A45" s="132">
        <v>190</v>
      </c>
      <c r="B45" s="133" t="s">
        <v>271</v>
      </c>
      <c r="C45" s="134" t="s">
        <v>66</v>
      </c>
      <c r="D45" s="135">
        <v>8.76</v>
      </c>
      <c r="E45" s="135">
        <v>1095</v>
      </c>
      <c r="F45" s="134">
        <v>0</v>
      </c>
      <c r="G45" s="136">
        <f t="shared" si="0"/>
        <v>0</v>
      </c>
      <c r="H45" s="134">
        <v>0</v>
      </c>
      <c r="I45" s="136">
        <f t="shared" si="1"/>
        <v>0</v>
      </c>
      <c r="J45" s="134">
        <v>120</v>
      </c>
      <c r="K45" s="136">
        <f t="shared" si="2"/>
        <v>1051.2</v>
      </c>
      <c r="L45" s="134">
        <v>0</v>
      </c>
      <c r="M45" s="136">
        <f>L45*D45</f>
        <v>0</v>
      </c>
      <c r="N45" s="134">
        <v>0</v>
      </c>
      <c r="O45" s="136">
        <f>N45*D45</f>
        <v>0</v>
      </c>
      <c r="P45" s="134">
        <v>0</v>
      </c>
      <c r="Q45" s="136">
        <f>P45*D45</f>
        <v>0</v>
      </c>
      <c r="R45" s="134">
        <v>0</v>
      </c>
      <c r="S45" s="136">
        <f>R45*D45</f>
        <v>0</v>
      </c>
      <c r="T45" s="134">
        <v>0</v>
      </c>
      <c r="U45" s="136">
        <f>T45*D45</f>
        <v>0</v>
      </c>
      <c r="V45" s="134">
        <v>0</v>
      </c>
      <c r="W45" s="136">
        <f>V45*D45</f>
        <v>0</v>
      </c>
      <c r="X45" s="134">
        <v>0</v>
      </c>
      <c r="Y45" s="136">
        <f>X45*D45</f>
        <v>0</v>
      </c>
      <c r="Z45" s="134">
        <v>0</v>
      </c>
      <c r="AA45" s="136">
        <f>Z45*D45</f>
        <v>0</v>
      </c>
      <c r="AB45" s="134">
        <v>0</v>
      </c>
      <c r="AC45" s="136">
        <f>AB45*D45</f>
        <v>0</v>
      </c>
      <c r="AD45" s="134">
        <v>0</v>
      </c>
      <c r="AE45" s="136">
        <f>AD45*D45</f>
        <v>0</v>
      </c>
      <c r="AF45" s="134">
        <v>0</v>
      </c>
      <c r="AG45" s="136">
        <f>AF45*D45</f>
        <v>0</v>
      </c>
      <c r="AH45" s="134">
        <v>0</v>
      </c>
      <c r="AI45" s="136">
        <f>AH45*D45</f>
        <v>0</v>
      </c>
      <c r="AJ45" s="134">
        <v>5</v>
      </c>
      <c r="AK45" s="136">
        <f>AJ45*D45</f>
        <v>43.8</v>
      </c>
      <c r="AL45" s="134">
        <v>0</v>
      </c>
      <c r="AM45" s="136">
        <f>AL45*D45</f>
        <v>0</v>
      </c>
      <c r="AN45" s="134">
        <v>0</v>
      </c>
      <c r="AO45" s="136">
        <f>AN45*D45</f>
        <v>0</v>
      </c>
    </row>
    <row r="46" spans="1:41" ht="28.8" hidden="1" x14ac:dyDescent="0.3">
      <c r="A46" s="132">
        <v>191</v>
      </c>
      <c r="B46" s="133" t="s">
        <v>272</v>
      </c>
      <c r="C46" s="134" t="s">
        <v>273</v>
      </c>
      <c r="D46" s="135">
        <v>9.6199999999999992</v>
      </c>
      <c r="E46" s="135">
        <v>962</v>
      </c>
      <c r="F46" s="134">
        <v>0</v>
      </c>
      <c r="G46" s="136">
        <f t="shared" si="0"/>
        <v>0</v>
      </c>
      <c r="H46" s="134">
        <v>0</v>
      </c>
      <c r="I46" s="136">
        <f t="shared" si="1"/>
        <v>0</v>
      </c>
      <c r="J46" s="134">
        <v>100</v>
      </c>
      <c r="K46" s="136">
        <f t="shared" si="2"/>
        <v>961.99999999999989</v>
      </c>
      <c r="L46" s="134">
        <v>0</v>
      </c>
      <c r="M46" s="136">
        <f>L46*D46</f>
        <v>0</v>
      </c>
      <c r="N46" s="134">
        <v>0</v>
      </c>
      <c r="O46" s="136">
        <f>N46*D46</f>
        <v>0</v>
      </c>
      <c r="P46" s="134">
        <v>0</v>
      </c>
      <c r="Q46" s="136">
        <f>P46*D46</f>
        <v>0</v>
      </c>
      <c r="R46" s="134">
        <v>0</v>
      </c>
      <c r="S46" s="136">
        <f>R46*D46</f>
        <v>0</v>
      </c>
      <c r="T46" s="134">
        <v>0</v>
      </c>
      <c r="U46" s="136">
        <f>T46*D46</f>
        <v>0</v>
      </c>
      <c r="V46" s="134">
        <v>0</v>
      </c>
      <c r="W46" s="136">
        <f>V46*D46</f>
        <v>0</v>
      </c>
      <c r="X46" s="134">
        <v>0</v>
      </c>
      <c r="Y46" s="136">
        <f>X46*D46</f>
        <v>0</v>
      </c>
      <c r="Z46" s="134">
        <v>0</v>
      </c>
      <c r="AA46" s="136">
        <f>Z46*D46</f>
        <v>0</v>
      </c>
      <c r="AB46" s="134">
        <v>0</v>
      </c>
      <c r="AC46" s="136">
        <f>AB46*D46</f>
        <v>0</v>
      </c>
      <c r="AD46" s="134">
        <v>0</v>
      </c>
      <c r="AE46" s="136">
        <f>AD46*D46</f>
        <v>0</v>
      </c>
      <c r="AF46" s="134">
        <v>0</v>
      </c>
      <c r="AG46" s="136">
        <f>AF46*D46</f>
        <v>0</v>
      </c>
      <c r="AH46" s="134">
        <v>0</v>
      </c>
      <c r="AI46" s="136">
        <f>AH46*D46</f>
        <v>0</v>
      </c>
      <c r="AJ46" s="134">
        <v>0</v>
      </c>
      <c r="AK46" s="136">
        <f>AJ46*D46</f>
        <v>0</v>
      </c>
      <c r="AL46" s="134">
        <v>0</v>
      </c>
      <c r="AM46" s="136">
        <f>AL46*D46</f>
        <v>0</v>
      </c>
      <c r="AN46" s="134">
        <v>0</v>
      </c>
      <c r="AO46" s="136">
        <f>AN46*D46</f>
        <v>0</v>
      </c>
    </row>
    <row r="47" spans="1:41" hidden="1" x14ac:dyDescent="0.3">
      <c r="A47" s="132">
        <v>192</v>
      </c>
      <c r="B47" s="133" t="s">
        <v>274</v>
      </c>
      <c r="C47" s="134" t="s">
        <v>270</v>
      </c>
      <c r="D47" s="135">
        <v>19.350000000000001</v>
      </c>
      <c r="E47" s="135">
        <v>77.400000000000006</v>
      </c>
      <c r="F47" s="134">
        <v>0</v>
      </c>
      <c r="G47" s="136">
        <f t="shared" si="0"/>
        <v>0</v>
      </c>
      <c r="H47" s="134">
        <v>0</v>
      </c>
      <c r="I47" s="136">
        <f t="shared" si="1"/>
        <v>0</v>
      </c>
      <c r="J47" s="134">
        <v>0</v>
      </c>
      <c r="K47" s="136">
        <f t="shared" si="2"/>
        <v>0</v>
      </c>
      <c r="L47" s="134">
        <v>0</v>
      </c>
      <c r="M47" s="136">
        <f>L47*D47</f>
        <v>0</v>
      </c>
      <c r="N47" s="134">
        <v>0</v>
      </c>
      <c r="O47" s="136">
        <f>N47*D47</f>
        <v>0</v>
      </c>
      <c r="P47" s="134">
        <v>4</v>
      </c>
      <c r="Q47" s="136">
        <f>P47*D47</f>
        <v>77.400000000000006</v>
      </c>
      <c r="R47" s="134">
        <v>0</v>
      </c>
      <c r="S47" s="136">
        <f>R47*D47</f>
        <v>0</v>
      </c>
      <c r="T47" s="134">
        <v>0</v>
      </c>
      <c r="U47" s="136">
        <f>T47*D47</f>
        <v>0</v>
      </c>
      <c r="V47" s="134">
        <v>0</v>
      </c>
      <c r="W47" s="136">
        <f>V47*D47</f>
        <v>0</v>
      </c>
      <c r="X47" s="134">
        <v>0</v>
      </c>
      <c r="Y47" s="136">
        <f>X47*D47</f>
        <v>0</v>
      </c>
      <c r="Z47" s="134">
        <v>0</v>
      </c>
      <c r="AA47" s="136">
        <f>Z47*D47</f>
        <v>0</v>
      </c>
      <c r="AB47" s="134">
        <v>0</v>
      </c>
      <c r="AC47" s="136">
        <f>AB47*D47</f>
        <v>0</v>
      </c>
      <c r="AD47" s="134">
        <v>0</v>
      </c>
      <c r="AE47" s="136">
        <f>AD47*D47</f>
        <v>0</v>
      </c>
      <c r="AF47" s="134">
        <v>0</v>
      </c>
      <c r="AG47" s="136">
        <f>AF47*D47</f>
        <v>0</v>
      </c>
      <c r="AH47" s="134">
        <v>0</v>
      </c>
      <c r="AI47" s="136">
        <f>AH47*D47</f>
        <v>0</v>
      </c>
      <c r="AJ47" s="134">
        <v>0</v>
      </c>
      <c r="AK47" s="136">
        <f>AJ47*D47</f>
        <v>0</v>
      </c>
      <c r="AL47" s="134">
        <v>0</v>
      </c>
      <c r="AM47" s="136">
        <f>AL47*D47</f>
        <v>0</v>
      </c>
      <c r="AN47" s="134">
        <v>0</v>
      </c>
      <c r="AO47" s="136">
        <f>AN47*D47</f>
        <v>0</v>
      </c>
    </row>
    <row r="48" spans="1:41" ht="57.6" x14ac:dyDescent="0.3">
      <c r="A48" s="132">
        <v>193</v>
      </c>
      <c r="B48" s="133" t="s">
        <v>275</v>
      </c>
      <c r="C48" s="134" t="s">
        <v>66</v>
      </c>
      <c r="D48" s="135">
        <v>224.57</v>
      </c>
      <c r="E48" s="135">
        <v>2919.41</v>
      </c>
      <c r="F48" s="134">
        <v>1</v>
      </c>
      <c r="G48" s="136">
        <f t="shared" si="0"/>
        <v>224.57</v>
      </c>
      <c r="H48" s="134">
        <v>6</v>
      </c>
      <c r="I48" s="136">
        <f t="shared" si="1"/>
        <v>1347.42</v>
      </c>
      <c r="J48" s="134">
        <v>0</v>
      </c>
      <c r="K48" s="136">
        <f t="shared" si="2"/>
        <v>0</v>
      </c>
      <c r="L48" s="134">
        <v>0</v>
      </c>
      <c r="M48" s="136">
        <f>L48*D48</f>
        <v>0</v>
      </c>
      <c r="N48" s="134">
        <v>0</v>
      </c>
      <c r="O48" s="136">
        <f>N48*D48</f>
        <v>0</v>
      </c>
      <c r="P48" s="134">
        <v>5</v>
      </c>
      <c r="Q48" s="136">
        <f>P48*D48</f>
        <v>1122.8499999999999</v>
      </c>
      <c r="R48" s="134">
        <v>0</v>
      </c>
      <c r="S48" s="136">
        <f>R48*D48</f>
        <v>0</v>
      </c>
      <c r="T48" s="134">
        <v>0</v>
      </c>
      <c r="U48" s="136">
        <f>T48*D48</f>
        <v>0</v>
      </c>
      <c r="V48" s="134">
        <v>0</v>
      </c>
      <c r="W48" s="136">
        <f>V48*D48</f>
        <v>0</v>
      </c>
      <c r="X48" s="134">
        <v>0</v>
      </c>
      <c r="Y48" s="136">
        <f>X48*D48</f>
        <v>0</v>
      </c>
      <c r="Z48" s="134">
        <v>0</v>
      </c>
      <c r="AA48" s="136">
        <f>Z48*D48</f>
        <v>0</v>
      </c>
      <c r="AB48" s="134">
        <v>0</v>
      </c>
      <c r="AC48" s="136">
        <f>AB48*D48</f>
        <v>0</v>
      </c>
      <c r="AD48" s="134">
        <v>0</v>
      </c>
      <c r="AE48" s="136">
        <f>AD48*D48</f>
        <v>0</v>
      </c>
      <c r="AF48" s="134">
        <v>0</v>
      </c>
      <c r="AG48" s="136">
        <f>AF48*D48</f>
        <v>0</v>
      </c>
      <c r="AH48" s="134">
        <v>1</v>
      </c>
      <c r="AI48" s="136">
        <f>AH48*D48</f>
        <v>224.57</v>
      </c>
      <c r="AJ48" s="134">
        <v>0</v>
      </c>
      <c r="AK48" s="136">
        <f>AJ48*D48</f>
        <v>0</v>
      </c>
      <c r="AL48" s="134">
        <v>0</v>
      </c>
      <c r="AM48" s="136">
        <f>AL48*D48</f>
        <v>0</v>
      </c>
      <c r="AN48" s="134">
        <v>0</v>
      </c>
      <c r="AO48" s="136">
        <f>AN48*D48</f>
        <v>0</v>
      </c>
    </row>
    <row r="49" spans="1:41" ht="43.2" hidden="1" x14ac:dyDescent="0.3">
      <c r="A49" s="132">
        <v>194</v>
      </c>
      <c r="B49" s="133" t="s">
        <v>276</v>
      </c>
      <c r="C49" s="134" t="s">
        <v>66</v>
      </c>
      <c r="D49" s="135">
        <v>381.18</v>
      </c>
      <c r="E49" s="135">
        <v>6861.24</v>
      </c>
      <c r="F49" s="134">
        <v>0</v>
      </c>
      <c r="G49" s="136">
        <f t="shared" si="0"/>
        <v>0</v>
      </c>
      <c r="H49" s="134">
        <v>10</v>
      </c>
      <c r="I49" s="136">
        <f t="shared" si="1"/>
        <v>3811.8</v>
      </c>
      <c r="J49" s="134">
        <v>0</v>
      </c>
      <c r="K49" s="136">
        <f t="shared" si="2"/>
        <v>0</v>
      </c>
      <c r="L49" s="134">
        <v>0</v>
      </c>
      <c r="M49" s="136">
        <f>L49*D49</f>
        <v>0</v>
      </c>
      <c r="N49" s="134">
        <v>1</v>
      </c>
      <c r="O49" s="136">
        <f>N49*D49</f>
        <v>381.18</v>
      </c>
      <c r="P49" s="134">
        <v>5</v>
      </c>
      <c r="Q49" s="136">
        <f>P49*D49</f>
        <v>1905.9</v>
      </c>
      <c r="R49" s="134">
        <v>0</v>
      </c>
      <c r="S49" s="136">
        <f>R49*D49</f>
        <v>0</v>
      </c>
      <c r="T49" s="134">
        <v>0</v>
      </c>
      <c r="U49" s="136">
        <f>T49*D49</f>
        <v>0</v>
      </c>
      <c r="V49" s="134">
        <v>0</v>
      </c>
      <c r="W49" s="136">
        <f>V49*D49</f>
        <v>0</v>
      </c>
      <c r="X49" s="134">
        <v>0</v>
      </c>
      <c r="Y49" s="136">
        <f>X49*D49</f>
        <v>0</v>
      </c>
      <c r="Z49" s="134">
        <v>0</v>
      </c>
      <c r="AA49" s="136">
        <f>Z49*D49</f>
        <v>0</v>
      </c>
      <c r="AB49" s="134">
        <v>0</v>
      </c>
      <c r="AC49" s="136">
        <f>AB49*D49</f>
        <v>0</v>
      </c>
      <c r="AD49" s="134">
        <v>0</v>
      </c>
      <c r="AE49" s="136">
        <f>AD49*D49</f>
        <v>0</v>
      </c>
      <c r="AF49" s="134">
        <v>0</v>
      </c>
      <c r="AG49" s="136">
        <f>AF49*D49</f>
        <v>0</v>
      </c>
      <c r="AH49" s="134">
        <v>1</v>
      </c>
      <c r="AI49" s="136">
        <f>AH49*D49</f>
        <v>381.18</v>
      </c>
      <c r="AJ49" s="134">
        <v>0</v>
      </c>
      <c r="AK49" s="136">
        <f>AJ49*D49</f>
        <v>0</v>
      </c>
      <c r="AL49" s="134">
        <v>1</v>
      </c>
      <c r="AM49" s="136">
        <f>AL49*D49</f>
        <v>381.18</v>
      </c>
      <c r="AN49" s="134">
        <v>0</v>
      </c>
      <c r="AO49" s="136">
        <f>AN49*D49</f>
        <v>0</v>
      </c>
    </row>
    <row r="50" spans="1:41" ht="28.8" x14ac:dyDescent="0.3">
      <c r="A50" s="132">
        <v>195</v>
      </c>
      <c r="B50" s="133" t="s">
        <v>277</v>
      </c>
      <c r="C50" s="134" t="s">
        <v>66</v>
      </c>
      <c r="D50" s="135">
        <v>6.77</v>
      </c>
      <c r="E50" s="135">
        <v>338.5</v>
      </c>
      <c r="F50" s="134">
        <v>50</v>
      </c>
      <c r="G50" s="136">
        <f t="shared" si="0"/>
        <v>338.5</v>
      </c>
      <c r="H50" s="134">
        <v>0</v>
      </c>
      <c r="I50" s="136">
        <f t="shared" si="1"/>
        <v>0</v>
      </c>
      <c r="J50" s="134">
        <v>0</v>
      </c>
      <c r="K50" s="136">
        <f t="shared" si="2"/>
        <v>0</v>
      </c>
      <c r="L50" s="134">
        <v>0</v>
      </c>
      <c r="M50" s="136">
        <f>L50*D50</f>
        <v>0</v>
      </c>
      <c r="N50" s="134">
        <v>0</v>
      </c>
      <c r="O50" s="136">
        <f>N50*D50</f>
        <v>0</v>
      </c>
      <c r="P50" s="134">
        <v>0</v>
      </c>
      <c r="Q50" s="136">
        <f>P50*D50</f>
        <v>0</v>
      </c>
      <c r="R50" s="134">
        <v>0</v>
      </c>
      <c r="S50" s="136">
        <f>R50*D50</f>
        <v>0</v>
      </c>
      <c r="T50" s="134">
        <v>0</v>
      </c>
      <c r="U50" s="136">
        <f>T50*D50</f>
        <v>0</v>
      </c>
      <c r="V50" s="134">
        <v>0</v>
      </c>
      <c r="W50" s="136">
        <f>V50*D50</f>
        <v>0</v>
      </c>
      <c r="X50" s="134">
        <v>0</v>
      </c>
      <c r="Y50" s="136">
        <f>X50*D50</f>
        <v>0</v>
      </c>
      <c r="Z50" s="134">
        <v>0</v>
      </c>
      <c r="AA50" s="136">
        <f>Z50*D50</f>
        <v>0</v>
      </c>
      <c r="AB50" s="134">
        <v>0</v>
      </c>
      <c r="AC50" s="136">
        <f>AB50*D50</f>
        <v>0</v>
      </c>
      <c r="AD50" s="134">
        <v>0</v>
      </c>
      <c r="AE50" s="136">
        <f>AD50*D50</f>
        <v>0</v>
      </c>
      <c r="AF50" s="134">
        <v>0</v>
      </c>
      <c r="AG50" s="136">
        <f>AF50*D50</f>
        <v>0</v>
      </c>
      <c r="AH50" s="134">
        <v>0</v>
      </c>
      <c r="AI50" s="136">
        <f>AH50*D50</f>
        <v>0</v>
      </c>
      <c r="AJ50" s="134">
        <v>0</v>
      </c>
      <c r="AK50" s="136">
        <f>AJ50*D50</f>
        <v>0</v>
      </c>
      <c r="AL50" s="134">
        <v>0</v>
      </c>
      <c r="AM50" s="136">
        <f>AL50*D50</f>
        <v>0</v>
      </c>
      <c r="AN50" s="134">
        <v>0</v>
      </c>
      <c r="AO50" s="136">
        <f>AN50*D50</f>
        <v>0</v>
      </c>
    </row>
    <row r="51" spans="1:41" ht="28.8" x14ac:dyDescent="0.3">
      <c r="A51" s="132">
        <v>196</v>
      </c>
      <c r="B51" s="133" t="s">
        <v>278</v>
      </c>
      <c r="C51" s="134" t="s">
        <v>226</v>
      </c>
      <c r="D51" s="135">
        <v>18.84</v>
      </c>
      <c r="E51" s="135">
        <v>18387.84</v>
      </c>
      <c r="F51" s="134">
        <v>500</v>
      </c>
      <c r="G51" s="136">
        <f t="shared" si="0"/>
        <v>9420</v>
      </c>
      <c r="H51" s="134">
        <v>150</v>
      </c>
      <c r="I51" s="136">
        <f t="shared" si="1"/>
        <v>2826</v>
      </c>
      <c r="J51" s="134">
        <v>150</v>
      </c>
      <c r="K51" s="136">
        <f t="shared" si="2"/>
        <v>2826</v>
      </c>
      <c r="L51" s="134">
        <v>0</v>
      </c>
      <c r="M51" s="136">
        <f>L51*D51</f>
        <v>0</v>
      </c>
      <c r="N51" s="134">
        <v>5</v>
      </c>
      <c r="O51" s="136">
        <f>N51*D51</f>
        <v>94.2</v>
      </c>
      <c r="P51" s="134">
        <v>30</v>
      </c>
      <c r="Q51" s="136">
        <f>P51*D51</f>
        <v>565.20000000000005</v>
      </c>
      <c r="R51" s="134">
        <v>0</v>
      </c>
      <c r="S51" s="136">
        <f>R51*D51</f>
        <v>0</v>
      </c>
      <c r="T51" s="134">
        <v>3</v>
      </c>
      <c r="U51" s="136">
        <f>T51*D51</f>
        <v>56.519999999999996</v>
      </c>
      <c r="V51" s="134">
        <v>15</v>
      </c>
      <c r="W51" s="136">
        <f>V51*D51</f>
        <v>282.60000000000002</v>
      </c>
      <c r="X51" s="134">
        <v>0</v>
      </c>
      <c r="Y51" s="136">
        <f>X51*D51</f>
        <v>0</v>
      </c>
      <c r="Z51" s="134">
        <v>14</v>
      </c>
      <c r="AA51" s="136">
        <f>Z51*D51</f>
        <v>263.76</v>
      </c>
      <c r="AB51" s="134">
        <v>0</v>
      </c>
      <c r="AC51" s="136">
        <f>AB51*D51</f>
        <v>0</v>
      </c>
      <c r="AD51" s="134">
        <v>0</v>
      </c>
      <c r="AE51" s="136">
        <f>AD51*D51</f>
        <v>0</v>
      </c>
      <c r="AF51" s="134">
        <v>0</v>
      </c>
      <c r="AG51" s="136">
        <f>AF51*D51</f>
        <v>0</v>
      </c>
      <c r="AH51" s="134">
        <v>70</v>
      </c>
      <c r="AI51" s="136">
        <f>AH51*D51</f>
        <v>1318.8</v>
      </c>
      <c r="AJ51" s="134">
        <v>0</v>
      </c>
      <c r="AK51" s="136">
        <f>AJ51*D51</f>
        <v>0</v>
      </c>
      <c r="AL51" s="134">
        <v>1</v>
      </c>
      <c r="AM51" s="136">
        <f>AL51*D51</f>
        <v>18.84</v>
      </c>
      <c r="AN51" s="134">
        <v>0</v>
      </c>
      <c r="AO51" s="136">
        <f>AN51*D51</f>
        <v>0</v>
      </c>
    </row>
    <row r="52" spans="1:41" ht="28.8" x14ac:dyDescent="0.3">
      <c r="A52" s="132">
        <v>197</v>
      </c>
      <c r="B52" s="133" t="s">
        <v>279</v>
      </c>
      <c r="C52" s="134" t="s">
        <v>226</v>
      </c>
      <c r="D52" s="135">
        <v>16.940000000000001</v>
      </c>
      <c r="E52" s="135">
        <v>23377.200000000001</v>
      </c>
      <c r="F52" s="134">
        <v>1000</v>
      </c>
      <c r="G52" s="136">
        <f t="shared" si="0"/>
        <v>16940</v>
      </c>
      <c r="H52" s="134">
        <v>150</v>
      </c>
      <c r="I52" s="136">
        <f t="shared" si="1"/>
        <v>2541</v>
      </c>
      <c r="J52" s="134">
        <v>100</v>
      </c>
      <c r="K52" s="136">
        <f t="shared" si="2"/>
        <v>1694.0000000000002</v>
      </c>
      <c r="L52" s="134">
        <v>0</v>
      </c>
      <c r="M52" s="136">
        <f>L52*D52</f>
        <v>0</v>
      </c>
      <c r="N52" s="134">
        <v>0</v>
      </c>
      <c r="O52" s="136">
        <f>N52*D52</f>
        <v>0</v>
      </c>
      <c r="P52" s="134">
        <v>130</v>
      </c>
      <c r="Q52" s="136">
        <f>P52*D52</f>
        <v>2202.2000000000003</v>
      </c>
      <c r="R52" s="134">
        <v>0</v>
      </c>
      <c r="S52" s="136">
        <f>R52*D52</f>
        <v>0</v>
      </c>
      <c r="T52" s="134">
        <v>0</v>
      </c>
      <c r="U52" s="136">
        <f>T52*D52</f>
        <v>0</v>
      </c>
      <c r="V52" s="134">
        <v>0</v>
      </c>
      <c r="W52" s="136">
        <f>V52*D52</f>
        <v>0</v>
      </c>
      <c r="X52" s="134">
        <v>0</v>
      </c>
      <c r="Y52" s="136">
        <f>X52*D52</f>
        <v>0</v>
      </c>
      <c r="Z52" s="134">
        <v>0</v>
      </c>
      <c r="AA52" s="136">
        <f>Z52*D52</f>
        <v>0</v>
      </c>
      <c r="AB52" s="134">
        <v>0</v>
      </c>
      <c r="AC52" s="136">
        <f>AB52*D52</f>
        <v>0</v>
      </c>
      <c r="AD52" s="134">
        <v>0</v>
      </c>
      <c r="AE52" s="136">
        <f>AD52*D52</f>
        <v>0</v>
      </c>
      <c r="AF52" s="134">
        <v>0</v>
      </c>
      <c r="AG52" s="136">
        <f>AF52*D52</f>
        <v>0</v>
      </c>
      <c r="AH52" s="134">
        <v>0</v>
      </c>
      <c r="AI52" s="136">
        <f>AH52*D52</f>
        <v>0</v>
      </c>
      <c r="AJ52" s="134">
        <v>0</v>
      </c>
      <c r="AK52" s="136">
        <f>AJ52*D52</f>
        <v>0</v>
      </c>
      <c r="AL52" s="134">
        <v>0</v>
      </c>
      <c r="AM52" s="136">
        <f>AL52*D52</f>
        <v>0</v>
      </c>
      <c r="AN52" s="134">
        <v>0</v>
      </c>
      <c r="AO52" s="136">
        <f>AN52*D52</f>
        <v>0</v>
      </c>
    </row>
    <row r="53" spans="1:41" ht="57.6" x14ac:dyDescent="0.3">
      <c r="A53" s="132">
        <v>198</v>
      </c>
      <c r="B53" s="133" t="s">
        <v>280</v>
      </c>
      <c r="C53" s="134" t="s">
        <v>281</v>
      </c>
      <c r="D53" s="135">
        <v>34.520000000000003</v>
      </c>
      <c r="E53" s="135">
        <v>32103.599999999999</v>
      </c>
      <c r="F53" s="134">
        <v>700</v>
      </c>
      <c r="G53" s="136">
        <f t="shared" si="0"/>
        <v>24164.000000000004</v>
      </c>
      <c r="H53" s="134">
        <v>30</v>
      </c>
      <c r="I53" s="136">
        <f t="shared" si="1"/>
        <v>1035.6000000000001</v>
      </c>
      <c r="J53" s="134">
        <v>0</v>
      </c>
      <c r="K53" s="136">
        <f t="shared" si="2"/>
        <v>0</v>
      </c>
      <c r="L53" s="134">
        <v>0</v>
      </c>
      <c r="M53" s="136">
        <f>L53*D53</f>
        <v>0</v>
      </c>
      <c r="N53" s="134">
        <v>0</v>
      </c>
      <c r="O53" s="136">
        <f>N53*D53</f>
        <v>0</v>
      </c>
      <c r="P53" s="134">
        <v>50</v>
      </c>
      <c r="Q53" s="136">
        <f>P53*D53</f>
        <v>1726.0000000000002</v>
      </c>
      <c r="R53" s="134">
        <v>0</v>
      </c>
      <c r="S53" s="136">
        <f>R53*D53</f>
        <v>0</v>
      </c>
      <c r="T53" s="134">
        <v>0</v>
      </c>
      <c r="U53" s="136">
        <f>T53*D53</f>
        <v>0</v>
      </c>
      <c r="V53" s="134">
        <v>20</v>
      </c>
      <c r="W53" s="136">
        <f>V53*D53</f>
        <v>690.40000000000009</v>
      </c>
      <c r="X53" s="134">
        <v>0</v>
      </c>
      <c r="Y53" s="136">
        <f>X53*D53</f>
        <v>0</v>
      </c>
      <c r="Z53" s="134">
        <v>0</v>
      </c>
      <c r="AA53" s="136">
        <f>Z53*D53</f>
        <v>0</v>
      </c>
      <c r="AB53" s="134">
        <v>0</v>
      </c>
      <c r="AC53" s="136">
        <f>AB53*D53</f>
        <v>0</v>
      </c>
      <c r="AD53" s="134">
        <v>0</v>
      </c>
      <c r="AE53" s="136">
        <f>AD53*D53</f>
        <v>0</v>
      </c>
      <c r="AF53" s="134">
        <v>0</v>
      </c>
      <c r="AG53" s="136">
        <f>AF53*D53</f>
        <v>0</v>
      </c>
      <c r="AH53" s="134">
        <v>50</v>
      </c>
      <c r="AI53" s="136">
        <f>AH53*D53</f>
        <v>1726.0000000000002</v>
      </c>
      <c r="AJ53" s="134">
        <v>0</v>
      </c>
      <c r="AK53" s="136">
        <f>AJ53*D53</f>
        <v>0</v>
      </c>
      <c r="AL53" s="134">
        <v>0</v>
      </c>
      <c r="AM53" s="136">
        <f>AL53*D53</f>
        <v>0</v>
      </c>
      <c r="AN53" s="134">
        <v>0</v>
      </c>
      <c r="AO53" s="136">
        <f>AN53*D53</f>
        <v>0</v>
      </c>
    </row>
    <row r="54" spans="1:41" x14ac:dyDescent="0.3">
      <c r="A54" s="132">
        <v>199</v>
      </c>
      <c r="B54" s="133" t="s">
        <v>282</v>
      </c>
      <c r="C54" s="134" t="s">
        <v>66</v>
      </c>
      <c r="D54" s="135">
        <v>21.36</v>
      </c>
      <c r="E54" s="135">
        <v>6514.8</v>
      </c>
      <c r="F54" s="134">
        <v>200</v>
      </c>
      <c r="G54" s="136">
        <f t="shared" si="0"/>
        <v>4272</v>
      </c>
      <c r="H54" s="134">
        <v>0</v>
      </c>
      <c r="I54" s="136">
        <f t="shared" si="1"/>
        <v>0</v>
      </c>
      <c r="J54" s="134">
        <v>0</v>
      </c>
      <c r="K54" s="136">
        <f t="shared" si="2"/>
        <v>0</v>
      </c>
      <c r="L54" s="134">
        <v>0</v>
      </c>
      <c r="M54" s="136">
        <f>L54*D54</f>
        <v>0</v>
      </c>
      <c r="N54" s="134">
        <v>0</v>
      </c>
      <c r="O54" s="136">
        <f>N54*D54</f>
        <v>0</v>
      </c>
      <c r="P54" s="134">
        <v>5</v>
      </c>
      <c r="Q54" s="136">
        <f>P54*D54</f>
        <v>106.8</v>
      </c>
      <c r="R54" s="134">
        <v>0</v>
      </c>
      <c r="S54" s="136">
        <f>R54*D54</f>
        <v>0</v>
      </c>
      <c r="T54" s="134">
        <v>0</v>
      </c>
      <c r="U54" s="136">
        <f>T54*D54</f>
        <v>0</v>
      </c>
      <c r="V54" s="134">
        <v>0</v>
      </c>
      <c r="W54" s="136">
        <f>V54*D54</f>
        <v>0</v>
      </c>
      <c r="X54" s="134">
        <v>0</v>
      </c>
      <c r="Y54" s="136">
        <f>X54*D54</f>
        <v>0</v>
      </c>
      <c r="Z54" s="134">
        <v>0</v>
      </c>
      <c r="AA54" s="136">
        <f>Z54*D54</f>
        <v>0</v>
      </c>
      <c r="AB54" s="134">
        <v>100</v>
      </c>
      <c r="AC54" s="136">
        <f>AB54*D54</f>
        <v>2136</v>
      </c>
      <c r="AD54" s="134">
        <v>0</v>
      </c>
      <c r="AE54" s="136">
        <f>AD54*D54</f>
        <v>0</v>
      </c>
      <c r="AF54" s="134">
        <v>0</v>
      </c>
      <c r="AG54" s="136">
        <f>AF54*D54</f>
        <v>0</v>
      </c>
      <c r="AH54" s="134">
        <v>0</v>
      </c>
      <c r="AI54" s="136">
        <f>AH54*D54</f>
        <v>0</v>
      </c>
      <c r="AJ54" s="134">
        <v>0</v>
      </c>
      <c r="AK54" s="136">
        <f>AJ54*D54</f>
        <v>0</v>
      </c>
      <c r="AL54" s="134">
        <v>0</v>
      </c>
      <c r="AM54" s="136">
        <f>AL54*D54</f>
        <v>0</v>
      </c>
      <c r="AN54" s="134">
        <v>0</v>
      </c>
      <c r="AO54" s="136">
        <f>AN54*D54</f>
        <v>0</v>
      </c>
    </row>
    <row r="55" spans="1:41" x14ac:dyDescent="0.3">
      <c r="A55" s="132">
        <v>200</v>
      </c>
      <c r="B55" s="133" t="s">
        <v>283</v>
      </c>
      <c r="C55" s="134" t="s">
        <v>226</v>
      </c>
      <c r="D55" s="135">
        <v>6.73</v>
      </c>
      <c r="E55" s="135">
        <v>1749.8</v>
      </c>
      <c r="F55" s="134">
        <v>50</v>
      </c>
      <c r="G55" s="136">
        <f t="shared" si="0"/>
        <v>336.5</v>
      </c>
      <c r="H55" s="134">
        <v>70</v>
      </c>
      <c r="I55" s="136">
        <f t="shared" si="1"/>
        <v>471.1</v>
      </c>
      <c r="J55" s="134">
        <v>30</v>
      </c>
      <c r="K55" s="136">
        <f t="shared" si="2"/>
        <v>201.9</v>
      </c>
      <c r="L55" s="134">
        <v>0</v>
      </c>
      <c r="M55" s="136">
        <f>L55*D55</f>
        <v>0</v>
      </c>
      <c r="N55" s="134">
        <v>0</v>
      </c>
      <c r="O55" s="136">
        <f>N55*D55</f>
        <v>0</v>
      </c>
      <c r="P55" s="134">
        <v>10</v>
      </c>
      <c r="Q55" s="136">
        <f>P55*D55</f>
        <v>67.300000000000011</v>
      </c>
      <c r="R55" s="134">
        <v>0</v>
      </c>
      <c r="S55" s="136">
        <f>R55*D55</f>
        <v>0</v>
      </c>
      <c r="T55" s="134">
        <v>0</v>
      </c>
      <c r="U55" s="136">
        <f>T55*D55</f>
        <v>0</v>
      </c>
      <c r="V55" s="134">
        <v>0</v>
      </c>
      <c r="W55" s="136">
        <f>V55*D55</f>
        <v>0</v>
      </c>
      <c r="X55" s="134">
        <v>0</v>
      </c>
      <c r="Y55" s="136">
        <f>X55*D55</f>
        <v>0</v>
      </c>
      <c r="Z55" s="134">
        <v>0</v>
      </c>
      <c r="AA55" s="136">
        <f>Z55*D55</f>
        <v>0</v>
      </c>
      <c r="AB55" s="134">
        <v>100</v>
      </c>
      <c r="AC55" s="136">
        <f>AB55*D55</f>
        <v>673</v>
      </c>
      <c r="AD55" s="134">
        <v>0</v>
      </c>
      <c r="AE55" s="136">
        <f>AD55*D55</f>
        <v>0</v>
      </c>
      <c r="AF55" s="134">
        <v>0</v>
      </c>
      <c r="AG55" s="136">
        <f>AF55*D55</f>
        <v>0</v>
      </c>
      <c r="AH55" s="134">
        <v>0</v>
      </c>
      <c r="AI55" s="136">
        <f>AH55*D55</f>
        <v>0</v>
      </c>
      <c r="AJ55" s="134">
        <v>0</v>
      </c>
      <c r="AK55" s="136">
        <f>AJ55*D55</f>
        <v>0</v>
      </c>
      <c r="AL55" s="134">
        <v>0</v>
      </c>
      <c r="AM55" s="136">
        <f>AL55*D55</f>
        <v>0</v>
      </c>
      <c r="AN55" s="134">
        <v>0</v>
      </c>
      <c r="AO55" s="136">
        <f>AN55*D55</f>
        <v>0</v>
      </c>
    </row>
    <row r="56" spans="1:41" ht="43.2" x14ac:dyDescent="0.3">
      <c r="A56" s="132">
        <v>201</v>
      </c>
      <c r="B56" s="133" t="s">
        <v>284</v>
      </c>
      <c r="C56" s="134" t="s">
        <v>66</v>
      </c>
      <c r="D56" s="135">
        <v>1.83</v>
      </c>
      <c r="E56" s="135">
        <v>1652.49</v>
      </c>
      <c r="F56" s="134">
        <v>100</v>
      </c>
      <c r="G56" s="136">
        <f t="shared" si="0"/>
        <v>183</v>
      </c>
      <c r="H56" s="134">
        <v>600</v>
      </c>
      <c r="I56" s="136">
        <f t="shared" si="1"/>
        <v>1098</v>
      </c>
      <c r="J56" s="134">
        <v>0</v>
      </c>
      <c r="K56" s="136">
        <f t="shared" si="2"/>
        <v>0</v>
      </c>
      <c r="L56" s="134">
        <v>0</v>
      </c>
      <c r="M56" s="136">
        <f>L56*D56</f>
        <v>0</v>
      </c>
      <c r="N56" s="134">
        <v>30</v>
      </c>
      <c r="O56" s="136">
        <f>N56*D56</f>
        <v>54.900000000000006</v>
      </c>
      <c r="P56" s="134">
        <v>30</v>
      </c>
      <c r="Q56" s="136">
        <f>P56*D56</f>
        <v>54.900000000000006</v>
      </c>
      <c r="R56" s="134">
        <v>0</v>
      </c>
      <c r="S56" s="136">
        <f>R56*D56</f>
        <v>0</v>
      </c>
      <c r="T56" s="134">
        <v>0</v>
      </c>
      <c r="U56" s="136">
        <f>T56*D56</f>
        <v>0</v>
      </c>
      <c r="V56" s="134">
        <v>50</v>
      </c>
      <c r="W56" s="136">
        <f>V56*D56</f>
        <v>91.5</v>
      </c>
      <c r="X56" s="134">
        <v>2</v>
      </c>
      <c r="Y56" s="136">
        <f>X56*D56</f>
        <v>3.66</v>
      </c>
      <c r="Z56" s="134">
        <v>0</v>
      </c>
      <c r="AA56" s="136">
        <f>Z56*D56</f>
        <v>0</v>
      </c>
      <c r="AB56" s="134">
        <v>5</v>
      </c>
      <c r="AC56" s="136">
        <f>AB56*D56</f>
        <v>9.15</v>
      </c>
      <c r="AD56" s="134">
        <v>0</v>
      </c>
      <c r="AE56" s="136">
        <f>AD56*D56</f>
        <v>0</v>
      </c>
      <c r="AF56" s="134">
        <v>0</v>
      </c>
      <c r="AG56" s="136">
        <f>AF56*D56</f>
        <v>0</v>
      </c>
      <c r="AH56" s="134">
        <v>0</v>
      </c>
      <c r="AI56" s="136">
        <f>AH56*D56</f>
        <v>0</v>
      </c>
      <c r="AJ56" s="134">
        <v>0</v>
      </c>
      <c r="AK56" s="136">
        <f>AJ56*D56</f>
        <v>0</v>
      </c>
      <c r="AL56" s="134">
        <v>0</v>
      </c>
      <c r="AM56" s="136">
        <f>AL56*D56</f>
        <v>0</v>
      </c>
      <c r="AN56" s="134">
        <v>0</v>
      </c>
      <c r="AO56" s="136">
        <f>AN56*D56</f>
        <v>0</v>
      </c>
    </row>
    <row r="57" spans="1:41" ht="28.8" hidden="1" x14ac:dyDescent="0.3">
      <c r="A57" s="132">
        <v>202</v>
      </c>
      <c r="B57" s="133" t="s">
        <v>285</v>
      </c>
      <c r="C57" s="134" t="s">
        <v>286</v>
      </c>
      <c r="D57" s="135">
        <v>14.3</v>
      </c>
      <c r="E57" s="135">
        <v>1515.8</v>
      </c>
      <c r="F57" s="134">
        <v>0</v>
      </c>
      <c r="G57" s="136">
        <f t="shared" si="0"/>
        <v>0</v>
      </c>
      <c r="H57" s="134">
        <v>50</v>
      </c>
      <c r="I57" s="136">
        <f t="shared" si="1"/>
        <v>715</v>
      </c>
      <c r="J57" s="134">
        <v>0</v>
      </c>
      <c r="K57" s="136">
        <f t="shared" si="2"/>
        <v>0</v>
      </c>
      <c r="L57" s="134">
        <v>0</v>
      </c>
      <c r="M57" s="136">
        <f>L57*D57</f>
        <v>0</v>
      </c>
      <c r="N57" s="134">
        <v>0</v>
      </c>
      <c r="O57" s="136">
        <f>N57*D57</f>
        <v>0</v>
      </c>
      <c r="P57" s="134">
        <v>20</v>
      </c>
      <c r="Q57" s="136">
        <f>P57*D57</f>
        <v>286</v>
      </c>
      <c r="R57" s="134">
        <v>0</v>
      </c>
      <c r="S57" s="136">
        <f>R57*D57</f>
        <v>0</v>
      </c>
      <c r="T57" s="134">
        <v>0</v>
      </c>
      <c r="U57" s="136">
        <f>T57*D57</f>
        <v>0</v>
      </c>
      <c r="V57" s="134">
        <v>36</v>
      </c>
      <c r="W57" s="136">
        <f>V57*D57</f>
        <v>514.80000000000007</v>
      </c>
      <c r="X57" s="134">
        <v>0</v>
      </c>
      <c r="Y57" s="136">
        <f>X57*D57</f>
        <v>0</v>
      </c>
      <c r="Z57" s="134">
        <v>0</v>
      </c>
      <c r="AA57" s="136">
        <f>Z57*D57</f>
        <v>0</v>
      </c>
      <c r="AB57" s="134">
        <v>0</v>
      </c>
      <c r="AC57" s="136">
        <f>AB57*D57</f>
        <v>0</v>
      </c>
      <c r="AD57" s="134">
        <v>0</v>
      </c>
      <c r="AE57" s="136">
        <f>AD57*D57</f>
        <v>0</v>
      </c>
      <c r="AF57" s="134">
        <v>0</v>
      </c>
      <c r="AG57" s="136">
        <f>AF57*D57</f>
        <v>0</v>
      </c>
      <c r="AH57" s="134">
        <v>0</v>
      </c>
      <c r="AI57" s="136">
        <f>AH57*D57</f>
        <v>0</v>
      </c>
      <c r="AJ57" s="134">
        <v>0</v>
      </c>
      <c r="AK57" s="136">
        <f>AJ57*D57</f>
        <v>0</v>
      </c>
      <c r="AL57" s="134">
        <v>0</v>
      </c>
      <c r="AM57" s="136">
        <f>AL57*D57</f>
        <v>0</v>
      </c>
      <c r="AN57" s="134">
        <v>0</v>
      </c>
      <c r="AO57" s="136">
        <f>AN57*D57</f>
        <v>0</v>
      </c>
    </row>
    <row r="58" spans="1:41" ht="28.8" hidden="1" x14ac:dyDescent="0.3">
      <c r="A58" s="132">
        <v>203</v>
      </c>
      <c r="B58" s="133" t="s">
        <v>287</v>
      </c>
      <c r="C58" s="134" t="s">
        <v>286</v>
      </c>
      <c r="D58" s="135">
        <v>6.51</v>
      </c>
      <c r="E58" s="135">
        <v>1145.76</v>
      </c>
      <c r="F58" s="134">
        <v>0</v>
      </c>
      <c r="G58" s="136">
        <f t="shared" si="0"/>
        <v>0</v>
      </c>
      <c r="H58" s="134">
        <v>120</v>
      </c>
      <c r="I58" s="136">
        <f t="shared" si="1"/>
        <v>781.19999999999993</v>
      </c>
      <c r="J58" s="134">
        <v>0</v>
      </c>
      <c r="K58" s="136">
        <f t="shared" si="2"/>
        <v>0</v>
      </c>
      <c r="L58" s="134">
        <v>0</v>
      </c>
      <c r="M58" s="136">
        <f>L58*D58</f>
        <v>0</v>
      </c>
      <c r="N58" s="134">
        <v>0</v>
      </c>
      <c r="O58" s="136">
        <f>N58*D58</f>
        <v>0</v>
      </c>
      <c r="P58" s="134">
        <v>20</v>
      </c>
      <c r="Q58" s="136">
        <f>P58*D58</f>
        <v>130.19999999999999</v>
      </c>
      <c r="R58" s="134">
        <v>0</v>
      </c>
      <c r="S58" s="136">
        <f>R58*D58</f>
        <v>0</v>
      </c>
      <c r="T58" s="134">
        <v>0</v>
      </c>
      <c r="U58" s="136">
        <f>T58*D58</f>
        <v>0</v>
      </c>
      <c r="V58" s="134">
        <v>36</v>
      </c>
      <c r="W58" s="136">
        <f>V58*D58</f>
        <v>234.35999999999999</v>
      </c>
      <c r="X58" s="134">
        <v>0</v>
      </c>
      <c r="Y58" s="136">
        <f>X58*D58</f>
        <v>0</v>
      </c>
      <c r="Z58" s="134">
        <v>0</v>
      </c>
      <c r="AA58" s="136">
        <f>Z58*D58</f>
        <v>0</v>
      </c>
      <c r="AB58" s="134">
        <v>0</v>
      </c>
      <c r="AC58" s="136">
        <f>AB58*D58</f>
        <v>0</v>
      </c>
      <c r="AD58" s="134">
        <v>0</v>
      </c>
      <c r="AE58" s="136">
        <f>AD58*D58</f>
        <v>0</v>
      </c>
      <c r="AF58" s="134">
        <v>0</v>
      </c>
      <c r="AG58" s="136">
        <f>AF58*D58</f>
        <v>0</v>
      </c>
      <c r="AH58" s="134">
        <v>0</v>
      </c>
      <c r="AI58" s="136">
        <f>AH58*D58</f>
        <v>0</v>
      </c>
      <c r="AJ58" s="134">
        <v>0</v>
      </c>
      <c r="AK58" s="136">
        <f>AJ58*D58</f>
        <v>0</v>
      </c>
      <c r="AL58" s="134">
        <v>0</v>
      </c>
      <c r="AM58" s="136">
        <f>AL58*D58</f>
        <v>0</v>
      </c>
      <c r="AN58" s="134">
        <v>0</v>
      </c>
      <c r="AO58" s="136">
        <f>AN58*D58</f>
        <v>0</v>
      </c>
    </row>
    <row r="59" spans="1:41" ht="28.8" hidden="1" x14ac:dyDescent="0.3">
      <c r="A59" s="132">
        <v>204</v>
      </c>
      <c r="B59" s="133" t="s">
        <v>288</v>
      </c>
      <c r="C59" s="134" t="s">
        <v>286</v>
      </c>
      <c r="D59" s="135">
        <v>4.76</v>
      </c>
      <c r="E59" s="135">
        <v>385.56</v>
      </c>
      <c r="F59" s="134">
        <v>0</v>
      </c>
      <c r="G59" s="136">
        <f t="shared" si="0"/>
        <v>0</v>
      </c>
      <c r="H59" s="134">
        <v>40</v>
      </c>
      <c r="I59" s="136">
        <f t="shared" si="1"/>
        <v>190.39999999999998</v>
      </c>
      <c r="J59" s="134">
        <v>0</v>
      </c>
      <c r="K59" s="136">
        <f t="shared" si="2"/>
        <v>0</v>
      </c>
      <c r="L59" s="134">
        <v>0</v>
      </c>
      <c r="M59" s="136">
        <f>L59*D59</f>
        <v>0</v>
      </c>
      <c r="N59" s="134">
        <v>0</v>
      </c>
      <c r="O59" s="136">
        <f>N59*D59</f>
        <v>0</v>
      </c>
      <c r="P59" s="134">
        <v>4</v>
      </c>
      <c r="Q59" s="136">
        <f>P59*D59</f>
        <v>19.04</v>
      </c>
      <c r="R59" s="134">
        <v>0</v>
      </c>
      <c r="S59" s="136">
        <f>R59*D59</f>
        <v>0</v>
      </c>
      <c r="T59" s="134">
        <v>0</v>
      </c>
      <c r="U59" s="136">
        <f>T59*D59</f>
        <v>0</v>
      </c>
      <c r="V59" s="134">
        <v>36</v>
      </c>
      <c r="W59" s="136">
        <f>V59*D59</f>
        <v>171.35999999999999</v>
      </c>
      <c r="X59" s="134">
        <v>0</v>
      </c>
      <c r="Y59" s="136">
        <f>X59*D59</f>
        <v>0</v>
      </c>
      <c r="Z59" s="134">
        <v>0</v>
      </c>
      <c r="AA59" s="136">
        <f>Z59*D59</f>
        <v>0</v>
      </c>
      <c r="AB59" s="134">
        <v>1</v>
      </c>
      <c r="AC59" s="136">
        <f>AB59*D59</f>
        <v>4.76</v>
      </c>
      <c r="AD59" s="134">
        <v>0</v>
      </c>
      <c r="AE59" s="136">
        <f>AD59*D59</f>
        <v>0</v>
      </c>
      <c r="AF59" s="134">
        <v>0</v>
      </c>
      <c r="AG59" s="136">
        <f>AF59*D59</f>
        <v>0</v>
      </c>
      <c r="AH59" s="134">
        <v>0</v>
      </c>
      <c r="AI59" s="136">
        <f>AH59*D59</f>
        <v>0</v>
      </c>
      <c r="AJ59" s="134">
        <v>0</v>
      </c>
      <c r="AK59" s="136">
        <f>AJ59*D59</f>
        <v>0</v>
      </c>
      <c r="AL59" s="134">
        <v>0</v>
      </c>
      <c r="AM59" s="136">
        <f>AL59*D59</f>
        <v>0</v>
      </c>
      <c r="AN59" s="134">
        <v>0</v>
      </c>
      <c r="AO59" s="136">
        <f>AN59*D59</f>
        <v>0</v>
      </c>
    </row>
    <row r="60" spans="1:41" ht="28.8" hidden="1" x14ac:dyDescent="0.3">
      <c r="A60" s="132">
        <v>205</v>
      </c>
      <c r="B60" s="133" t="s">
        <v>289</v>
      </c>
      <c r="C60" s="134" t="s">
        <v>286</v>
      </c>
      <c r="D60" s="135">
        <v>6.47</v>
      </c>
      <c r="E60" s="135">
        <v>394.67</v>
      </c>
      <c r="F60" s="134">
        <v>0</v>
      </c>
      <c r="G60" s="136">
        <f t="shared" si="0"/>
        <v>0</v>
      </c>
      <c r="H60" s="134">
        <v>20</v>
      </c>
      <c r="I60" s="136">
        <f t="shared" si="1"/>
        <v>129.4</v>
      </c>
      <c r="J60" s="134">
        <v>0</v>
      </c>
      <c r="K60" s="136">
        <f t="shared" si="2"/>
        <v>0</v>
      </c>
      <c r="L60" s="134">
        <v>0</v>
      </c>
      <c r="M60" s="136">
        <f>L60*D60</f>
        <v>0</v>
      </c>
      <c r="N60" s="134">
        <v>0</v>
      </c>
      <c r="O60" s="136">
        <f>N60*D60</f>
        <v>0</v>
      </c>
      <c r="P60" s="134">
        <v>4</v>
      </c>
      <c r="Q60" s="136">
        <f>P60*D60</f>
        <v>25.88</v>
      </c>
      <c r="R60" s="134">
        <v>0</v>
      </c>
      <c r="S60" s="136">
        <f>R60*D60</f>
        <v>0</v>
      </c>
      <c r="T60" s="134">
        <v>0</v>
      </c>
      <c r="U60" s="136">
        <f>T60*D60</f>
        <v>0</v>
      </c>
      <c r="V60" s="134">
        <v>36</v>
      </c>
      <c r="W60" s="136">
        <f>V60*D60</f>
        <v>232.92</v>
      </c>
      <c r="X60" s="134">
        <v>0</v>
      </c>
      <c r="Y60" s="136">
        <f>X60*D60</f>
        <v>0</v>
      </c>
      <c r="Z60" s="134">
        <v>0</v>
      </c>
      <c r="AA60" s="136">
        <f>Z60*D60</f>
        <v>0</v>
      </c>
      <c r="AB60" s="134">
        <v>1</v>
      </c>
      <c r="AC60" s="136">
        <f>AB60*D60</f>
        <v>6.47</v>
      </c>
      <c r="AD60" s="134">
        <v>0</v>
      </c>
      <c r="AE60" s="136">
        <f>AD60*D60</f>
        <v>0</v>
      </c>
      <c r="AF60" s="134">
        <v>0</v>
      </c>
      <c r="AG60" s="136">
        <f>AF60*D60</f>
        <v>0</v>
      </c>
      <c r="AH60" s="134">
        <v>0</v>
      </c>
      <c r="AI60" s="136">
        <f>AH60*D60</f>
        <v>0</v>
      </c>
      <c r="AJ60" s="134">
        <v>0</v>
      </c>
      <c r="AK60" s="136">
        <f>AJ60*D60</f>
        <v>0</v>
      </c>
      <c r="AL60" s="134">
        <v>0</v>
      </c>
      <c r="AM60" s="136">
        <f>AL60*D60</f>
        <v>0</v>
      </c>
      <c r="AN60" s="134">
        <v>0</v>
      </c>
      <c r="AO60" s="136">
        <f>AN60*D60</f>
        <v>0</v>
      </c>
    </row>
    <row r="61" spans="1:41" x14ac:dyDescent="0.3">
      <c r="A61" s="132">
        <v>206</v>
      </c>
      <c r="B61" s="133" t="s">
        <v>290</v>
      </c>
      <c r="C61" s="134" t="s">
        <v>66</v>
      </c>
      <c r="D61" s="135">
        <v>2.3199999999999998</v>
      </c>
      <c r="E61" s="135">
        <v>218.08</v>
      </c>
      <c r="F61" s="134">
        <v>20</v>
      </c>
      <c r="G61" s="136">
        <f t="shared" si="0"/>
        <v>46.4</v>
      </c>
      <c r="H61" s="134">
        <v>20</v>
      </c>
      <c r="I61" s="136">
        <f t="shared" si="1"/>
        <v>46.4</v>
      </c>
      <c r="J61" s="134">
        <v>30</v>
      </c>
      <c r="K61" s="136">
        <f t="shared" si="2"/>
        <v>69.599999999999994</v>
      </c>
      <c r="L61" s="134">
        <v>0</v>
      </c>
      <c r="M61" s="136">
        <f>L61*D61</f>
        <v>0</v>
      </c>
      <c r="N61" s="134">
        <v>0</v>
      </c>
      <c r="O61" s="136">
        <f>N61*D61</f>
        <v>0</v>
      </c>
      <c r="P61" s="134">
        <v>20</v>
      </c>
      <c r="Q61" s="136">
        <f>P61*D61</f>
        <v>46.4</v>
      </c>
      <c r="R61" s="134">
        <v>0</v>
      </c>
      <c r="S61" s="136">
        <f>R61*D61</f>
        <v>0</v>
      </c>
      <c r="T61" s="134">
        <v>0</v>
      </c>
      <c r="U61" s="136">
        <f>T61*D61</f>
        <v>0</v>
      </c>
      <c r="V61" s="134">
        <v>0</v>
      </c>
      <c r="W61" s="136">
        <f>V61*D61</f>
        <v>0</v>
      </c>
      <c r="X61" s="134">
        <v>0</v>
      </c>
      <c r="Y61" s="136">
        <f>X61*D61</f>
        <v>0</v>
      </c>
      <c r="Z61" s="134">
        <v>0</v>
      </c>
      <c r="AA61" s="136">
        <f>Z61*D61</f>
        <v>0</v>
      </c>
      <c r="AB61" s="134">
        <v>0</v>
      </c>
      <c r="AC61" s="136">
        <f>AB61*D61</f>
        <v>0</v>
      </c>
      <c r="AD61" s="134">
        <v>0</v>
      </c>
      <c r="AE61" s="136">
        <f>AD61*D61</f>
        <v>0</v>
      </c>
      <c r="AF61" s="134">
        <v>0</v>
      </c>
      <c r="AG61" s="136">
        <f>AF61*D61</f>
        <v>0</v>
      </c>
      <c r="AH61" s="134">
        <v>4</v>
      </c>
      <c r="AI61" s="136">
        <f>AH61*D61</f>
        <v>9.2799999999999994</v>
      </c>
      <c r="AJ61" s="134">
        <v>0</v>
      </c>
      <c r="AK61" s="136">
        <f>AJ61*D61</f>
        <v>0</v>
      </c>
      <c r="AL61" s="134">
        <v>0</v>
      </c>
      <c r="AM61" s="136">
        <f>AL61*D61</f>
        <v>0</v>
      </c>
      <c r="AN61" s="134">
        <v>0</v>
      </c>
      <c r="AO61" s="136">
        <f>AN61*D61</f>
        <v>0</v>
      </c>
    </row>
    <row r="62" spans="1:41" x14ac:dyDescent="0.3">
      <c r="A62" s="132">
        <v>207</v>
      </c>
      <c r="B62" s="133" t="s">
        <v>291</v>
      </c>
      <c r="C62" s="134" t="s">
        <v>66</v>
      </c>
      <c r="D62" s="135">
        <v>3.07</v>
      </c>
      <c r="E62" s="135">
        <v>196.48</v>
      </c>
      <c r="F62" s="134">
        <v>20</v>
      </c>
      <c r="G62" s="136">
        <f t="shared" si="0"/>
        <v>61.4</v>
      </c>
      <c r="H62" s="134">
        <v>20</v>
      </c>
      <c r="I62" s="136">
        <f t="shared" si="1"/>
        <v>61.4</v>
      </c>
      <c r="J62" s="134">
        <v>0</v>
      </c>
      <c r="K62" s="136">
        <f t="shared" si="2"/>
        <v>0</v>
      </c>
      <c r="L62" s="134">
        <v>0</v>
      </c>
      <c r="M62" s="136">
        <f>L62*D62</f>
        <v>0</v>
      </c>
      <c r="N62" s="134">
        <v>0</v>
      </c>
      <c r="O62" s="136">
        <f>N62*D62</f>
        <v>0</v>
      </c>
      <c r="P62" s="134">
        <v>20</v>
      </c>
      <c r="Q62" s="136">
        <f>P62*D62</f>
        <v>61.4</v>
      </c>
      <c r="R62" s="134">
        <v>0</v>
      </c>
      <c r="S62" s="136">
        <f>R62*D62</f>
        <v>0</v>
      </c>
      <c r="T62" s="134">
        <v>0</v>
      </c>
      <c r="U62" s="136">
        <f>T62*D62</f>
        <v>0</v>
      </c>
      <c r="V62" s="134">
        <v>0</v>
      </c>
      <c r="W62" s="136">
        <f>V62*D62</f>
        <v>0</v>
      </c>
      <c r="X62" s="134">
        <v>0</v>
      </c>
      <c r="Y62" s="136">
        <f>X62*D62</f>
        <v>0</v>
      </c>
      <c r="Z62" s="134">
        <v>0</v>
      </c>
      <c r="AA62" s="136">
        <f>Z62*D62</f>
        <v>0</v>
      </c>
      <c r="AB62" s="134">
        <v>0</v>
      </c>
      <c r="AC62" s="136">
        <f>AB62*D62</f>
        <v>0</v>
      </c>
      <c r="AD62" s="134">
        <v>0</v>
      </c>
      <c r="AE62" s="136">
        <f>AD62*D62</f>
        <v>0</v>
      </c>
      <c r="AF62" s="134">
        <v>0</v>
      </c>
      <c r="AG62" s="136">
        <f>AF62*D62</f>
        <v>0</v>
      </c>
      <c r="AH62" s="134">
        <v>4</v>
      </c>
      <c r="AI62" s="136">
        <f>AH62*D62</f>
        <v>12.28</v>
      </c>
      <c r="AJ62" s="134">
        <v>0</v>
      </c>
      <c r="AK62" s="136">
        <f>AJ62*D62</f>
        <v>0</v>
      </c>
      <c r="AL62" s="134">
        <v>0</v>
      </c>
      <c r="AM62" s="136">
        <f>AL62*D62</f>
        <v>0</v>
      </c>
      <c r="AN62" s="134">
        <v>0</v>
      </c>
      <c r="AO62" s="136">
        <f>AN62*D62</f>
        <v>0</v>
      </c>
    </row>
    <row r="63" spans="1:41" x14ac:dyDescent="0.3">
      <c r="A63" s="132">
        <v>208</v>
      </c>
      <c r="B63" s="133" t="s">
        <v>292</v>
      </c>
      <c r="C63" s="134" t="s">
        <v>66</v>
      </c>
      <c r="D63" s="135">
        <v>2.91</v>
      </c>
      <c r="E63" s="135">
        <v>186.24</v>
      </c>
      <c r="F63" s="134">
        <v>20</v>
      </c>
      <c r="G63" s="136">
        <f t="shared" si="0"/>
        <v>58.2</v>
      </c>
      <c r="H63" s="134">
        <v>20</v>
      </c>
      <c r="I63" s="136">
        <f t="shared" si="1"/>
        <v>58.2</v>
      </c>
      <c r="J63" s="134">
        <v>0</v>
      </c>
      <c r="K63" s="136">
        <f t="shared" si="2"/>
        <v>0</v>
      </c>
      <c r="L63" s="134">
        <v>0</v>
      </c>
      <c r="M63" s="136">
        <f>L63*D63</f>
        <v>0</v>
      </c>
      <c r="N63" s="134">
        <v>0</v>
      </c>
      <c r="O63" s="136">
        <f>N63*D63</f>
        <v>0</v>
      </c>
      <c r="P63" s="134">
        <v>20</v>
      </c>
      <c r="Q63" s="136">
        <f>P63*D63</f>
        <v>58.2</v>
      </c>
      <c r="R63" s="134">
        <v>0</v>
      </c>
      <c r="S63" s="136">
        <f>R63*D63</f>
        <v>0</v>
      </c>
      <c r="T63" s="134">
        <v>0</v>
      </c>
      <c r="U63" s="136">
        <f>T63*D63</f>
        <v>0</v>
      </c>
      <c r="V63" s="134">
        <v>0</v>
      </c>
      <c r="W63" s="136">
        <f>V63*D63</f>
        <v>0</v>
      </c>
      <c r="X63" s="134">
        <v>0</v>
      </c>
      <c r="Y63" s="136">
        <f>X63*D63</f>
        <v>0</v>
      </c>
      <c r="Z63" s="134">
        <v>0</v>
      </c>
      <c r="AA63" s="136">
        <f>Z63*D63</f>
        <v>0</v>
      </c>
      <c r="AB63" s="134">
        <v>0</v>
      </c>
      <c r="AC63" s="136">
        <f>AB63*D63</f>
        <v>0</v>
      </c>
      <c r="AD63" s="134">
        <v>0</v>
      </c>
      <c r="AE63" s="136">
        <f>AD63*D63</f>
        <v>0</v>
      </c>
      <c r="AF63" s="134">
        <v>0</v>
      </c>
      <c r="AG63" s="136">
        <f>AF63*D63</f>
        <v>0</v>
      </c>
      <c r="AH63" s="134">
        <v>4</v>
      </c>
      <c r="AI63" s="136">
        <f>AH63*D63</f>
        <v>11.64</v>
      </c>
      <c r="AJ63" s="134">
        <v>0</v>
      </c>
      <c r="AK63" s="136">
        <f>AJ63*D63</f>
        <v>0</v>
      </c>
      <c r="AL63" s="134">
        <v>0</v>
      </c>
      <c r="AM63" s="136">
        <f>AL63*D63</f>
        <v>0</v>
      </c>
      <c r="AN63" s="134">
        <v>0</v>
      </c>
      <c r="AO63" s="136">
        <f>AN63*D63</f>
        <v>0</v>
      </c>
    </row>
    <row r="64" spans="1:41" x14ac:dyDescent="0.3">
      <c r="A64" s="132">
        <v>209</v>
      </c>
      <c r="B64" s="133" t="s">
        <v>293</v>
      </c>
      <c r="C64" s="134" t="s">
        <v>66</v>
      </c>
      <c r="D64" s="135">
        <v>2.87</v>
      </c>
      <c r="E64" s="135">
        <v>183.68</v>
      </c>
      <c r="F64" s="134">
        <v>20</v>
      </c>
      <c r="G64" s="136">
        <f t="shared" si="0"/>
        <v>57.400000000000006</v>
      </c>
      <c r="H64" s="134">
        <v>20</v>
      </c>
      <c r="I64" s="136">
        <f t="shared" si="1"/>
        <v>57.400000000000006</v>
      </c>
      <c r="J64" s="134">
        <v>0</v>
      </c>
      <c r="K64" s="136">
        <f t="shared" si="2"/>
        <v>0</v>
      </c>
      <c r="L64" s="134">
        <v>0</v>
      </c>
      <c r="M64" s="136">
        <f>L64*D64</f>
        <v>0</v>
      </c>
      <c r="N64" s="134">
        <v>0</v>
      </c>
      <c r="O64" s="136">
        <f>N64*D64</f>
        <v>0</v>
      </c>
      <c r="P64" s="134">
        <v>20</v>
      </c>
      <c r="Q64" s="136">
        <f>P64*D64</f>
        <v>57.400000000000006</v>
      </c>
      <c r="R64" s="134">
        <v>0</v>
      </c>
      <c r="S64" s="136">
        <f>R64*D64</f>
        <v>0</v>
      </c>
      <c r="T64" s="134">
        <v>0</v>
      </c>
      <c r="U64" s="136">
        <f>T64*D64</f>
        <v>0</v>
      </c>
      <c r="V64" s="134">
        <v>0</v>
      </c>
      <c r="W64" s="136">
        <f>V64*D64</f>
        <v>0</v>
      </c>
      <c r="X64" s="134">
        <v>0</v>
      </c>
      <c r="Y64" s="136">
        <f>X64*D64</f>
        <v>0</v>
      </c>
      <c r="Z64" s="134">
        <v>0</v>
      </c>
      <c r="AA64" s="136">
        <f>Z64*D64</f>
        <v>0</v>
      </c>
      <c r="AB64" s="134">
        <v>0</v>
      </c>
      <c r="AC64" s="136">
        <f>AB64*D64</f>
        <v>0</v>
      </c>
      <c r="AD64" s="134">
        <v>0</v>
      </c>
      <c r="AE64" s="136">
        <f>AD64*D64</f>
        <v>0</v>
      </c>
      <c r="AF64" s="134">
        <v>0</v>
      </c>
      <c r="AG64" s="136">
        <f>AF64*D64</f>
        <v>0</v>
      </c>
      <c r="AH64" s="134">
        <v>4</v>
      </c>
      <c r="AI64" s="136">
        <f>AH64*D64</f>
        <v>11.48</v>
      </c>
      <c r="AJ64" s="134">
        <v>0</v>
      </c>
      <c r="AK64" s="136">
        <f>AJ64*D64</f>
        <v>0</v>
      </c>
      <c r="AL64" s="134">
        <v>0</v>
      </c>
      <c r="AM64" s="136">
        <f>AL64*D64</f>
        <v>0</v>
      </c>
      <c r="AN64" s="134">
        <v>0</v>
      </c>
      <c r="AO64" s="136">
        <f>AN64*D64</f>
        <v>0</v>
      </c>
    </row>
    <row r="65" spans="1:41" x14ac:dyDescent="0.3">
      <c r="A65" s="132">
        <v>210</v>
      </c>
      <c r="B65" s="133" t="s">
        <v>294</v>
      </c>
      <c r="C65" s="134" t="s">
        <v>66</v>
      </c>
      <c r="D65" s="135">
        <v>7.5</v>
      </c>
      <c r="E65" s="135">
        <v>480</v>
      </c>
      <c r="F65" s="134">
        <v>20</v>
      </c>
      <c r="G65" s="136">
        <f t="shared" si="0"/>
        <v>150</v>
      </c>
      <c r="H65" s="134">
        <v>20</v>
      </c>
      <c r="I65" s="136">
        <f t="shared" si="1"/>
        <v>150</v>
      </c>
      <c r="J65" s="134">
        <v>0</v>
      </c>
      <c r="K65" s="136">
        <f t="shared" si="2"/>
        <v>0</v>
      </c>
      <c r="L65" s="134">
        <v>0</v>
      </c>
      <c r="M65" s="136">
        <f>L65*D65</f>
        <v>0</v>
      </c>
      <c r="N65" s="134">
        <v>0</v>
      </c>
      <c r="O65" s="136">
        <f>N65*D65</f>
        <v>0</v>
      </c>
      <c r="P65" s="134">
        <v>20</v>
      </c>
      <c r="Q65" s="136">
        <f>P65*D65</f>
        <v>150</v>
      </c>
      <c r="R65" s="134">
        <v>0</v>
      </c>
      <c r="S65" s="136">
        <f>R65*D65</f>
        <v>0</v>
      </c>
      <c r="T65" s="134">
        <v>0</v>
      </c>
      <c r="U65" s="136">
        <f>T65*D65</f>
        <v>0</v>
      </c>
      <c r="V65" s="134">
        <v>0</v>
      </c>
      <c r="W65" s="136">
        <f>V65*D65</f>
        <v>0</v>
      </c>
      <c r="X65" s="134">
        <v>0</v>
      </c>
      <c r="Y65" s="136">
        <f>X65*D65</f>
        <v>0</v>
      </c>
      <c r="Z65" s="134">
        <v>0</v>
      </c>
      <c r="AA65" s="136">
        <f>Z65*D65</f>
        <v>0</v>
      </c>
      <c r="AB65" s="134">
        <v>0</v>
      </c>
      <c r="AC65" s="136">
        <f>AB65*D65</f>
        <v>0</v>
      </c>
      <c r="AD65" s="134">
        <v>0</v>
      </c>
      <c r="AE65" s="136">
        <f>AD65*D65</f>
        <v>0</v>
      </c>
      <c r="AF65" s="134">
        <v>0</v>
      </c>
      <c r="AG65" s="136">
        <f>AF65*D65</f>
        <v>0</v>
      </c>
      <c r="AH65" s="134">
        <v>4</v>
      </c>
      <c r="AI65" s="136">
        <f>AH65*D65</f>
        <v>30</v>
      </c>
      <c r="AJ65" s="134">
        <v>0</v>
      </c>
      <c r="AK65" s="136">
        <f>AJ65*D65</f>
        <v>0</v>
      </c>
      <c r="AL65" s="134">
        <v>0</v>
      </c>
      <c r="AM65" s="136">
        <f>AL65*D65</f>
        <v>0</v>
      </c>
      <c r="AN65" s="134">
        <v>0</v>
      </c>
      <c r="AO65" s="136">
        <f>AN65*D65</f>
        <v>0</v>
      </c>
    </row>
    <row r="66" spans="1:41" x14ac:dyDescent="0.3">
      <c r="A66" s="132">
        <v>211</v>
      </c>
      <c r="B66" s="133" t="s">
        <v>295</v>
      </c>
      <c r="C66" s="134" t="s">
        <v>66</v>
      </c>
      <c r="D66" s="135">
        <v>7.09</v>
      </c>
      <c r="E66" s="135">
        <v>453.76</v>
      </c>
      <c r="F66" s="134">
        <v>20</v>
      </c>
      <c r="G66" s="136">
        <f t="shared" si="0"/>
        <v>141.80000000000001</v>
      </c>
      <c r="H66" s="134">
        <v>20</v>
      </c>
      <c r="I66" s="136">
        <f t="shared" si="1"/>
        <v>141.80000000000001</v>
      </c>
      <c r="J66" s="134">
        <v>0</v>
      </c>
      <c r="K66" s="136">
        <f t="shared" si="2"/>
        <v>0</v>
      </c>
      <c r="L66" s="134">
        <v>0</v>
      </c>
      <c r="M66" s="136">
        <f>L66*D66</f>
        <v>0</v>
      </c>
      <c r="N66" s="134">
        <v>0</v>
      </c>
      <c r="O66" s="136">
        <f>N66*D66</f>
        <v>0</v>
      </c>
      <c r="P66" s="134">
        <v>20</v>
      </c>
      <c r="Q66" s="136">
        <f>P66*D66</f>
        <v>141.80000000000001</v>
      </c>
      <c r="R66" s="134">
        <v>0</v>
      </c>
      <c r="S66" s="136">
        <f>R66*D66</f>
        <v>0</v>
      </c>
      <c r="T66" s="134">
        <v>0</v>
      </c>
      <c r="U66" s="136">
        <f>T66*D66</f>
        <v>0</v>
      </c>
      <c r="V66" s="134">
        <v>0</v>
      </c>
      <c r="W66" s="136">
        <f>V66*D66</f>
        <v>0</v>
      </c>
      <c r="X66" s="134">
        <v>0</v>
      </c>
      <c r="Y66" s="136">
        <f>X66*D66</f>
        <v>0</v>
      </c>
      <c r="Z66" s="134">
        <v>0</v>
      </c>
      <c r="AA66" s="136">
        <f>Z66*D66</f>
        <v>0</v>
      </c>
      <c r="AB66" s="134">
        <v>0</v>
      </c>
      <c r="AC66" s="136">
        <f>AB66*D66</f>
        <v>0</v>
      </c>
      <c r="AD66" s="134">
        <v>0</v>
      </c>
      <c r="AE66" s="136">
        <f>AD66*D66</f>
        <v>0</v>
      </c>
      <c r="AF66" s="134">
        <v>0</v>
      </c>
      <c r="AG66" s="136">
        <f>AF66*D66</f>
        <v>0</v>
      </c>
      <c r="AH66" s="134">
        <v>4</v>
      </c>
      <c r="AI66" s="136">
        <f>AH66*D66</f>
        <v>28.36</v>
      </c>
      <c r="AJ66" s="134">
        <v>0</v>
      </c>
      <c r="AK66" s="136">
        <f>AJ66*D66</f>
        <v>0</v>
      </c>
      <c r="AL66" s="134">
        <v>0</v>
      </c>
      <c r="AM66" s="136">
        <f>AL66*D66</f>
        <v>0</v>
      </c>
      <c r="AN66" s="134">
        <v>0</v>
      </c>
      <c r="AO66" s="136">
        <f>AN66*D66</f>
        <v>0</v>
      </c>
    </row>
    <row r="67" spans="1:41" x14ac:dyDescent="0.3">
      <c r="A67" s="132">
        <v>212</v>
      </c>
      <c r="B67" s="133" t="s">
        <v>296</v>
      </c>
      <c r="C67" s="134" t="s">
        <v>66</v>
      </c>
      <c r="D67" s="135">
        <v>11.87</v>
      </c>
      <c r="E67" s="135">
        <v>1115.78</v>
      </c>
      <c r="F67" s="134">
        <v>20</v>
      </c>
      <c r="G67" s="136">
        <f t="shared" ref="G67:G130" si="3">F67*D67</f>
        <v>237.39999999999998</v>
      </c>
      <c r="H67" s="134">
        <v>20</v>
      </c>
      <c r="I67" s="136">
        <f t="shared" ref="I67:I130" si="4">H67*D67</f>
        <v>237.39999999999998</v>
      </c>
      <c r="J67" s="134">
        <v>30</v>
      </c>
      <c r="K67" s="136">
        <f t="shared" ref="K67:K130" si="5">J67*D67</f>
        <v>356.09999999999997</v>
      </c>
      <c r="L67" s="134">
        <v>0</v>
      </c>
      <c r="M67" s="136">
        <f>L67*D67</f>
        <v>0</v>
      </c>
      <c r="N67" s="134">
        <v>0</v>
      </c>
      <c r="O67" s="136">
        <f>N67*D67</f>
        <v>0</v>
      </c>
      <c r="P67" s="134">
        <v>20</v>
      </c>
      <c r="Q67" s="136">
        <f>P67*D67</f>
        <v>237.39999999999998</v>
      </c>
      <c r="R67" s="134">
        <v>0</v>
      </c>
      <c r="S67" s="136">
        <f>R67*D67</f>
        <v>0</v>
      </c>
      <c r="T67" s="134">
        <v>0</v>
      </c>
      <c r="U67" s="136">
        <f>T67*D67</f>
        <v>0</v>
      </c>
      <c r="V67" s="134">
        <v>0</v>
      </c>
      <c r="W67" s="136">
        <f>V67*D67</f>
        <v>0</v>
      </c>
      <c r="X67" s="134">
        <v>0</v>
      </c>
      <c r="Y67" s="136">
        <f>X67*D67</f>
        <v>0</v>
      </c>
      <c r="Z67" s="134">
        <v>0</v>
      </c>
      <c r="AA67" s="136">
        <f>Z67*D67</f>
        <v>0</v>
      </c>
      <c r="AB67" s="134">
        <v>0</v>
      </c>
      <c r="AC67" s="136">
        <f>AB67*D67</f>
        <v>0</v>
      </c>
      <c r="AD67" s="134">
        <v>0</v>
      </c>
      <c r="AE67" s="136">
        <f>AD67*D67</f>
        <v>0</v>
      </c>
      <c r="AF67" s="134">
        <v>0</v>
      </c>
      <c r="AG67" s="136">
        <f>AF67*D67</f>
        <v>0</v>
      </c>
      <c r="AH67" s="134">
        <v>4</v>
      </c>
      <c r="AI67" s="136">
        <f>AH67*D67</f>
        <v>47.48</v>
      </c>
      <c r="AJ67" s="134">
        <v>0</v>
      </c>
      <c r="AK67" s="136">
        <f>AJ67*D67</f>
        <v>0</v>
      </c>
      <c r="AL67" s="134">
        <v>0</v>
      </c>
      <c r="AM67" s="136">
        <f>AL67*D67</f>
        <v>0</v>
      </c>
      <c r="AN67" s="134">
        <v>0</v>
      </c>
      <c r="AO67" s="136">
        <f>AN67*D67</f>
        <v>0</v>
      </c>
    </row>
    <row r="68" spans="1:41" x14ac:dyDescent="0.3">
      <c r="A68" s="132">
        <v>213</v>
      </c>
      <c r="B68" s="133" t="s">
        <v>297</v>
      </c>
      <c r="C68" s="134" t="s">
        <v>66</v>
      </c>
      <c r="D68" s="135">
        <v>6.36</v>
      </c>
      <c r="E68" s="135">
        <v>407.04</v>
      </c>
      <c r="F68" s="134">
        <v>20</v>
      </c>
      <c r="G68" s="136">
        <f t="shared" si="3"/>
        <v>127.2</v>
      </c>
      <c r="H68" s="134">
        <v>20</v>
      </c>
      <c r="I68" s="136">
        <f t="shared" si="4"/>
        <v>127.2</v>
      </c>
      <c r="J68" s="134">
        <v>0</v>
      </c>
      <c r="K68" s="136">
        <f t="shared" si="5"/>
        <v>0</v>
      </c>
      <c r="L68" s="134">
        <v>0</v>
      </c>
      <c r="M68" s="136">
        <f>L68*D68</f>
        <v>0</v>
      </c>
      <c r="N68" s="134">
        <v>0</v>
      </c>
      <c r="O68" s="136">
        <f>N68*D68</f>
        <v>0</v>
      </c>
      <c r="P68" s="134">
        <v>20</v>
      </c>
      <c r="Q68" s="136">
        <f>P68*D68</f>
        <v>127.2</v>
      </c>
      <c r="R68" s="134">
        <v>0</v>
      </c>
      <c r="S68" s="136">
        <f>R68*D68</f>
        <v>0</v>
      </c>
      <c r="T68" s="134">
        <v>0</v>
      </c>
      <c r="U68" s="136">
        <f>T68*D68</f>
        <v>0</v>
      </c>
      <c r="V68" s="134">
        <v>0</v>
      </c>
      <c r="W68" s="136">
        <f>V68*D68</f>
        <v>0</v>
      </c>
      <c r="X68" s="134">
        <v>0</v>
      </c>
      <c r="Y68" s="136">
        <f>X68*D68</f>
        <v>0</v>
      </c>
      <c r="Z68" s="134">
        <v>0</v>
      </c>
      <c r="AA68" s="136">
        <f>Z68*D68</f>
        <v>0</v>
      </c>
      <c r="AB68" s="134">
        <v>0</v>
      </c>
      <c r="AC68" s="136">
        <f>AB68*D68</f>
        <v>0</v>
      </c>
      <c r="AD68" s="134">
        <v>0</v>
      </c>
      <c r="AE68" s="136">
        <f>AD68*D68</f>
        <v>0</v>
      </c>
      <c r="AF68" s="134">
        <v>0</v>
      </c>
      <c r="AG68" s="136">
        <f>AF68*D68</f>
        <v>0</v>
      </c>
      <c r="AH68" s="134">
        <v>4</v>
      </c>
      <c r="AI68" s="136">
        <f>AH68*D68</f>
        <v>25.44</v>
      </c>
      <c r="AJ68" s="134">
        <v>0</v>
      </c>
      <c r="AK68" s="136">
        <f>AJ68*D68</f>
        <v>0</v>
      </c>
      <c r="AL68" s="134">
        <v>0</v>
      </c>
      <c r="AM68" s="136">
        <f>AL68*D68</f>
        <v>0</v>
      </c>
      <c r="AN68" s="134">
        <v>0</v>
      </c>
      <c r="AO68" s="136">
        <f>AN68*D68</f>
        <v>0</v>
      </c>
    </row>
    <row r="69" spans="1:41" x14ac:dyDescent="0.3">
      <c r="A69" s="132">
        <v>214</v>
      </c>
      <c r="B69" s="133" t="s">
        <v>298</v>
      </c>
      <c r="C69" s="134" t="s">
        <v>66</v>
      </c>
      <c r="D69" s="135">
        <v>2.44</v>
      </c>
      <c r="E69" s="135">
        <v>292.8</v>
      </c>
      <c r="F69" s="134">
        <v>20</v>
      </c>
      <c r="G69" s="136">
        <f t="shared" si="3"/>
        <v>48.8</v>
      </c>
      <c r="H69" s="134">
        <v>30</v>
      </c>
      <c r="I69" s="136">
        <f t="shared" si="4"/>
        <v>73.2</v>
      </c>
      <c r="J69" s="134">
        <v>0</v>
      </c>
      <c r="K69" s="136">
        <f t="shared" si="5"/>
        <v>0</v>
      </c>
      <c r="L69" s="134">
        <v>0</v>
      </c>
      <c r="M69" s="136">
        <f>L69*D69</f>
        <v>0</v>
      </c>
      <c r="N69" s="134">
        <v>0</v>
      </c>
      <c r="O69" s="136">
        <f>N69*D69</f>
        <v>0</v>
      </c>
      <c r="P69" s="134">
        <v>20</v>
      </c>
      <c r="Q69" s="136">
        <f>P69*D69</f>
        <v>48.8</v>
      </c>
      <c r="R69" s="134">
        <v>0</v>
      </c>
      <c r="S69" s="136">
        <f>R69*D69</f>
        <v>0</v>
      </c>
      <c r="T69" s="134">
        <v>0</v>
      </c>
      <c r="U69" s="136">
        <f>T69*D69</f>
        <v>0</v>
      </c>
      <c r="V69" s="134">
        <v>0</v>
      </c>
      <c r="W69" s="136">
        <f>V69*D69</f>
        <v>0</v>
      </c>
      <c r="X69" s="134">
        <v>0</v>
      </c>
      <c r="Y69" s="136">
        <f>X69*D69</f>
        <v>0</v>
      </c>
      <c r="Z69" s="134">
        <v>0</v>
      </c>
      <c r="AA69" s="136">
        <f>Z69*D69</f>
        <v>0</v>
      </c>
      <c r="AB69" s="134">
        <v>0</v>
      </c>
      <c r="AC69" s="136">
        <f>AB69*D69</f>
        <v>0</v>
      </c>
      <c r="AD69" s="134">
        <v>0</v>
      </c>
      <c r="AE69" s="136">
        <f>AD69*D69</f>
        <v>0</v>
      </c>
      <c r="AF69" s="134">
        <v>0</v>
      </c>
      <c r="AG69" s="136">
        <f>AF69*D69</f>
        <v>0</v>
      </c>
      <c r="AH69" s="134">
        <v>15</v>
      </c>
      <c r="AI69" s="136">
        <f>AH69*D69</f>
        <v>36.6</v>
      </c>
      <c r="AJ69" s="134">
        <v>0</v>
      </c>
      <c r="AK69" s="136">
        <f>AJ69*D69</f>
        <v>0</v>
      </c>
      <c r="AL69" s="134">
        <v>0</v>
      </c>
      <c r="AM69" s="136">
        <f>AL69*D69</f>
        <v>0</v>
      </c>
      <c r="AN69" s="134">
        <v>0</v>
      </c>
      <c r="AO69" s="136">
        <f>AN69*D69</f>
        <v>0</v>
      </c>
    </row>
    <row r="70" spans="1:41" x14ac:dyDescent="0.3">
      <c r="A70" s="132">
        <v>215</v>
      </c>
      <c r="B70" s="133" t="s">
        <v>299</v>
      </c>
      <c r="C70" s="134" t="s">
        <v>66</v>
      </c>
      <c r="D70" s="135">
        <v>4.42</v>
      </c>
      <c r="E70" s="135">
        <v>1679.6</v>
      </c>
      <c r="F70" s="134">
        <v>100</v>
      </c>
      <c r="G70" s="136">
        <f t="shared" si="3"/>
        <v>442</v>
      </c>
      <c r="H70" s="134">
        <v>200</v>
      </c>
      <c r="I70" s="136">
        <f t="shared" si="4"/>
        <v>884</v>
      </c>
      <c r="J70" s="134">
        <v>0</v>
      </c>
      <c r="K70" s="136">
        <f t="shared" si="5"/>
        <v>0</v>
      </c>
      <c r="L70" s="134">
        <v>0</v>
      </c>
      <c r="M70" s="136">
        <f>L70*D70</f>
        <v>0</v>
      </c>
      <c r="N70" s="134">
        <v>0</v>
      </c>
      <c r="O70" s="136">
        <f>N70*D70</f>
        <v>0</v>
      </c>
      <c r="P70" s="134">
        <v>80</v>
      </c>
      <c r="Q70" s="136">
        <f>P70*D70</f>
        <v>353.6</v>
      </c>
      <c r="R70" s="134">
        <v>0</v>
      </c>
      <c r="S70" s="136">
        <f>R70*D70</f>
        <v>0</v>
      </c>
      <c r="T70" s="134">
        <v>0</v>
      </c>
      <c r="U70" s="136">
        <f>T70*D70</f>
        <v>0</v>
      </c>
      <c r="V70" s="134">
        <v>0</v>
      </c>
      <c r="W70" s="136">
        <f>V70*D70</f>
        <v>0</v>
      </c>
      <c r="X70" s="134">
        <v>0</v>
      </c>
      <c r="Y70" s="136">
        <f>X70*D70</f>
        <v>0</v>
      </c>
      <c r="Z70" s="134">
        <v>0</v>
      </c>
      <c r="AA70" s="136">
        <f>Z70*D70</f>
        <v>0</v>
      </c>
      <c r="AB70" s="134">
        <v>0</v>
      </c>
      <c r="AC70" s="136">
        <f>AB70*D70</f>
        <v>0</v>
      </c>
      <c r="AD70" s="134">
        <v>0</v>
      </c>
      <c r="AE70" s="136">
        <f>AD70*D70</f>
        <v>0</v>
      </c>
      <c r="AF70" s="134">
        <v>0</v>
      </c>
      <c r="AG70" s="136">
        <f>AF70*D70</f>
        <v>0</v>
      </c>
      <c r="AH70" s="134">
        <v>0</v>
      </c>
      <c r="AI70" s="136">
        <f>AH70*D70</f>
        <v>0</v>
      </c>
      <c r="AJ70" s="134">
        <v>0</v>
      </c>
      <c r="AK70" s="136">
        <f>AJ70*D70</f>
        <v>0</v>
      </c>
      <c r="AL70" s="134">
        <v>0</v>
      </c>
      <c r="AM70" s="136">
        <f>AL70*D70</f>
        <v>0</v>
      </c>
      <c r="AN70" s="134">
        <v>0</v>
      </c>
      <c r="AO70" s="136">
        <f>AN70*D70</f>
        <v>0</v>
      </c>
    </row>
    <row r="71" spans="1:41" ht="28.8" x14ac:dyDescent="0.3">
      <c r="A71" s="132">
        <v>216</v>
      </c>
      <c r="B71" s="133" t="s">
        <v>300</v>
      </c>
      <c r="C71" s="134" t="s">
        <v>66</v>
      </c>
      <c r="D71" s="135">
        <v>7.92</v>
      </c>
      <c r="E71" s="135">
        <v>2368.08</v>
      </c>
      <c r="F71" s="134">
        <v>50</v>
      </c>
      <c r="G71" s="136">
        <f t="shared" si="3"/>
        <v>396</v>
      </c>
      <c r="H71" s="134">
        <v>50</v>
      </c>
      <c r="I71" s="136">
        <f t="shared" si="4"/>
        <v>396</v>
      </c>
      <c r="J71" s="134">
        <v>50</v>
      </c>
      <c r="K71" s="136">
        <f t="shared" si="5"/>
        <v>396</v>
      </c>
      <c r="L71" s="134">
        <v>0</v>
      </c>
      <c r="M71" s="136">
        <f>L71*D71</f>
        <v>0</v>
      </c>
      <c r="N71" s="134">
        <v>5</v>
      </c>
      <c r="O71" s="136">
        <f>N71*D71</f>
        <v>39.6</v>
      </c>
      <c r="P71" s="134">
        <v>4</v>
      </c>
      <c r="Q71" s="136">
        <f>P71*D71</f>
        <v>31.68</v>
      </c>
      <c r="R71" s="134">
        <v>0</v>
      </c>
      <c r="S71" s="136">
        <f>R71*D71</f>
        <v>0</v>
      </c>
      <c r="T71" s="134">
        <v>2</v>
      </c>
      <c r="U71" s="136">
        <f>T71*D71</f>
        <v>15.84</v>
      </c>
      <c r="V71" s="134">
        <v>2</v>
      </c>
      <c r="W71" s="136">
        <f>V71*D71</f>
        <v>15.84</v>
      </c>
      <c r="X71" s="134">
        <v>3</v>
      </c>
      <c r="Y71" s="136">
        <f>X71*D71</f>
        <v>23.759999999999998</v>
      </c>
      <c r="Z71" s="134">
        <v>1</v>
      </c>
      <c r="AA71" s="136">
        <f>Z71*D71</f>
        <v>7.92</v>
      </c>
      <c r="AB71" s="134">
        <v>0</v>
      </c>
      <c r="AC71" s="136">
        <f>AB71*D71</f>
        <v>0</v>
      </c>
      <c r="AD71" s="134">
        <v>7</v>
      </c>
      <c r="AE71" s="136">
        <f>AD71*D71</f>
        <v>55.44</v>
      </c>
      <c r="AF71" s="134">
        <v>2</v>
      </c>
      <c r="AG71" s="136">
        <f>AF71*D71</f>
        <v>15.84</v>
      </c>
      <c r="AH71" s="134">
        <v>15</v>
      </c>
      <c r="AI71" s="136">
        <f>AH71*D71</f>
        <v>118.8</v>
      </c>
      <c r="AJ71" s="134">
        <v>10</v>
      </c>
      <c r="AK71" s="136">
        <f>AJ71*D71</f>
        <v>79.2</v>
      </c>
      <c r="AL71" s="134">
        <v>5</v>
      </c>
      <c r="AM71" s="136">
        <f>AL71*D71</f>
        <v>39.6</v>
      </c>
      <c r="AN71" s="134">
        <v>3</v>
      </c>
      <c r="AO71" s="136">
        <f>AN71*D71</f>
        <v>23.759999999999998</v>
      </c>
    </row>
    <row r="72" spans="1:41" x14ac:dyDescent="0.3">
      <c r="A72" s="132">
        <v>217</v>
      </c>
      <c r="B72" s="133" t="s">
        <v>301</v>
      </c>
      <c r="C72" s="134" t="s">
        <v>66</v>
      </c>
      <c r="D72" s="135">
        <v>2.56</v>
      </c>
      <c r="E72" s="135">
        <v>1907.2</v>
      </c>
      <c r="F72" s="134">
        <v>50</v>
      </c>
      <c r="G72" s="136">
        <f t="shared" si="3"/>
        <v>128</v>
      </c>
      <c r="H72" s="134">
        <v>150</v>
      </c>
      <c r="I72" s="136">
        <f t="shared" si="4"/>
        <v>384</v>
      </c>
      <c r="J72" s="134">
        <v>100</v>
      </c>
      <c r="K72" s="136">
        <f t="shared" si="5"/>
        <v>256</v>
      </c>
      <c r="L72" s="134">
        <v>50</v>
      </c>
      <c r="M72" s="136">
        <f>L72*D72</f>
        <v>128</v>
      </c>
      <c r="N72" s="134">
        <v>50</v>
      </c>
      <c r="O72" s="136">
        <f>N72*D72</f>
        <v>128</v>
      </c>
      <c r="P72" s="134">
        <v>25</v>
      </c>
      <c r="Q72" s="136">
        <f>P72*D72</f>
        <v>64</v>
      </c>
      <c r="R72" s="134">
        <v>0</v>
      </c>
      <c r="S72" s="136">
        <f>R72*D72</f>
        <v>0</v>
      </c>
      <c r="T72" s="134">
        <v>10</v>
      </c>
      <c r="U72" s="136">
        <f>T72*D72</f>
        <v>25.6</v>
      </c>
      <c r="V72" s="134">
        <v>42</v>
      </c>
      <c r="W72" s="136">
        <f>V72*D72</f>
        <v>107.52</v>
      </c>
      <c r="X72" s="134">
        <v>3</v>
      </c>
      <c r="Y72" s="136">
        <f>X72*D72</f>
        <v>7.68</v>
      </c>
      <c r="Z72" s="134">
        <v>0</v>
      </c>
      <c r="AA72" s="136">
        <f>Z72*D72</f>
        <v>0</v>
      </c>
      <c r="AB72" s="134">
        <v>0</v>
      </c>
      <c r="AC72" s="136">
        <f>AB72*D72</f>
        <v>0</v>
      </c>
      <c r="AD72" s="134">
        <v>10</v>
      </c>
      <c r="AE72" s="136">
        <f>AD72*D72</f>
        <v>25.6</v>
      </c>
      <c r="AF72" s="134">
        <v>0</v>
      </c>
      <c r="AG72" s="136">
        <f>AF72*D72</f>
        <v>0</v>
      </c>
      <c r="AH72" s="134">
        <v>100</v>
      </c>
      <c r="AI72" s="136">
        <f>AH72*D72</f>
        <v>256</v>
      </c>
      <c r="AJ72" s="134">
        <v>0</v>
      </c>
      <c r="AK72" s="136">
        <f>AJ72*D72</f>
        <v>0</v>
      </c>
      <c r="AL72" s="134">
        <v>0</v>
      </c>
      <c r="AM72" s="136">
        <f>AL72*D72</f>
        <v>0</v>
      </c>
      <c r="AN72" s="134">
        <v>5</v>
      </c>
      <c r="AO72" s="136">
        <f>AN72*D72</f>
        <v>12.8</v>
      </c>
    </row>
    <row r="73" spans="1:41" ht="28.8" x14ac:dyDescent="0.3">
      <c r="A73" s="132">
        <v>218</v>
      </c>
      <c r="B73" s="133" t="s">
        <v>302</v>
      </c>
      <c r="C73" s="134" t="s">
        <v>226</v>
      </c>
      <c r="D73" s="135">
        <v>8.8000000000000007</v>
      </c>
      <c r="E73" s="135">
        <v>1161.5999999999999</v>
      </c>
      <c r="F73" s="134">
        <v>20</v>
      </c>
      <c r="G73" s="136">
        <f t="shared" si="3"/>
        <v>176</v>
      </c>
      <c r="H73" s="134">
        <v>50</v>
      </c>
      <c r="I73" s="136">
        <f t="shared" si="4"/>
        <v>440.00000000000006</v>
      </c>
      <c r="J73" s="134">
        <v>0</v>
      </c>
      <c r="K73" s="136">
        <f t="shared" si="5"/>
        <v>0</v>
      </c>
      <c r="L73" s="134">
        <v>0</v>
      </c>
      <c r="M73" s="136">
        <f>L73*D73</f>
        <v>0</v>
      </c>
      <c r="N73" s="134">
        <v>0</v>
      </c>
      <c r="O73" s="136">
        <f>N73*D73</f>
        <v>0</v>
      </c>
      <c r="P73" s="134">
        <v>5</v>
      </c>
      <c r="Q73" s="136">
        <f>P73*D73</f>
        <v>44</v>
      </c>
      <c r="R73" s="134">
        <v>0</v>
      </c>
      <c r="S73" s="136">
        <f>R73*D73</f>
        <v>0</v>
      </c>
      <c r="T73" s="134">
        <v>2</v>
      </c>
      <c r="U73" s="136">
        <f>T73*D73</f>
        <v>17.600000000000001</v>
      </c>
      <c r="V73" s="134">
        <v>14</v>
      </c>
      <c r="W73" s="136">
        <f>V73*D73</f>
        <v>123.20000000000002</v>
      </c>
      <c r="X73" s="134">
        <v>0</v>
      </c>
      <c r="Y73" s="136">
        <f>X73*D73</f>
        <v>0</v>
      </c>
      <c r="Z73" s="134">
        <v>0</v>
      </c>
      <c r="AA73" s="136">
        <f>Z73*D73</f>
        <v>0</v>
      </c>
      <c r="AB73" s="134">
        <v>0</v>
      </c>
      <c r="AC73" s="136">
        <f>AB73*D73</f>
        <v>0</v>
      </c>
      <c r="AD73" s="134">
        <v>0</v>
      </c>
      <c r="AE73" s="136">
        <f>AD73*D73</f>
        <v>0</v>
      </c>
      <c r="AF73" s="134">
        <v>0</v>
      </c>
      <c r="AG73" s="136">
        <f>AF73*D73</f>
        <v>0</v>
      </c>
      <c r="AH73" s="134">
        <v>10</v>
      </c>
      <c r="AI73" s="136">
        <f>AH73*D73</f>
        <v>88</v>
      </c>
      <c r="AJ73" s="134">
        <v>0</v>
      </c>
      <c r="AK73" s="136">
        <f>AJ73*D73</f>
        <v>0</v>
      </c>
      <c r="AL73" s="134">
        <v>0</v>
      </c>
      <c r="AM73" s="136">
        <f>AL73*D73</f>
        <v>0</v>
      </c>
      <c r="AN73" s="134">
        <v>15</v>
      </c>
      <c r="AO73" s="136">
        <f>AN73*D73</f>
        <v>132</v>
      </c>
    </row>
    <row r="74" spans="1:41" x14ac:dyDescent="0.3">
      <c r="A74" s="132">
        <v>219</v>
      </c>
      <c r="B74" s="133" t="s">
        <v>303</v>
      </c>
      <c r="C74" s="134" t="s">
        <v>66</v>
      </c>
      <c r="D74" s="135">
        <v>12.8</v>
      </c>
      <c r="E74" s="135">
        <v>4672</v>
      </c>
      <c r="F74" s="134">
        <v>20</v>
      </c>
      <c r="G74" s="136">
        <f t="shared" si="3"/>
        <v>256</v>
      </c>
      <c r="H74" s="134">
        <v>200</v>
      </c>
      <c r="I74" s="136">
        <f t="shared" si="4"/>
        <v>2560</v>
      </c>
      <c r="J74" s="134">
        <v>30</v>
      </c>
      <c r="K74" s="136">
        <f t="shared" si="5"/>
        <v>384</v>
      </c>
      <c r="L74" s="134">
        <v>0</v>
      </c>
      <c r="M74" s="136">
        <f>L74*D74</f>
        <v>0</v>
      </c>
      <c r="N74" s="134">
        <v>10</v>
      </c>
      <c r="O74" s="136">
        <f>N74*D74</f>
        <v>128</v>
      </c>
      <c r="P74" s="134">
        <v>6</v>
      </c>
      <c r="Q74" s="136">
        <f>P74*D74</f>
        <v>76.800000000000011</v>
      </c>
      <c r="R74" s="134">
        <v>0</v>
      </c>
      <c r="S74" s="136">
        <f>R74*D74</f>
        <v>0</v>
      </c>
      <c r="T74" s="134">
        <v>0</v>
      </c>
      <c r="U74" s="136">
        <f>T74*D74</f>
        <v>0</v>
      </c>
      <c r="V74" s="134">
        <v>17</v>
      </c>
      <c r="W74" s="136">
        <f>V74*D74</f>
        <v>217.60000000000002</v>
      </c>
      <c r="X74" s="134">
        <v>0</v>
      </c>
      <c r="Y74" s="136">
        <f>X74*D74</f>
        <v>0</v>
      </c>
      <c r="Z74" s="134">
        <v>0</v>
      </c>
      <c r="AA74" s="136">
        <f>Z74*D74</f>
        <v>0</v>
      </c>
      <c r="AB74" s="134">
        <v>0</v>
      </c>
      <c r="AC74" s="136">
        <f>AB74*D74</f>
        <v>0</v>
      </c>
      <c r="AD74" s="134">
        <v>0</v>
      </c>
      <c r="AE74" s="136">
        <f>AD74*D74</f>
        <v>0</v>
      </c>
      <c r="AF74" s="134">
        <v>5</v>
      </c>
      <c r="AG74" s="136">
        <f>AF74*D74</f>
        <v>64</v>
      </c>
      <c r="AH74" s="134">
        <v>10</v>
      </c>
      <c r="AI74" s="136">
        <f>AH74*D74</f>
        <v>128</v>
      </c>
      <c r="AJ74" s="134">
        <v>0</v>
      </c>
      <c r="AK74" s="136">
        <f>AJ74*D74</f>
        <v>0</v>
      </c>
      <c r="AL74" s="134">
        <v>0</v>
      </c>
      <c r="AM74" s="136">
        <f>AL74*D74</f>
        <v>0</v>
      </c>
      <c r="AN74" s="134">
        <v>0</v>
      </c>
      <c r="AO74" s="136">
        <f>AN74*D74</f>
        <v>0</v>
      </c>
    </row>
    <row r="75" spans="1:41" x14ac:dyDescent="0.3">
      <c r="A75" s="132">
        <v>220</v>
      </c>
      <c r="B75" s="133" t="s">
        <v>304</v>
      </c>
      <c r="C75" s="134" t="s">
        <v>66</v>
      </c>
      <c r="D75" s="135">
        <v>88.88</v>
      </c>
      <c r="E75" s="135">
        <v>14487.44</v>
      </c>
      <c r="F75" s="134">
        <v>150</v>
      </c>
      <c r="G75" s="136">
        <f t="shared" si="3"/>
        <v>13332</v>
      </c>
      <c r="H75" s="134">
        <v>0</v>
      </c>
      <c r="I75" s="136">
        <f t="shared" si="4"/>
        <v>0</v>
      </c>
      <c r="J75" s="134">
        <v>0</v>
      </c>
      <c r="K75" s="136">
        <f t="shared" si="5"/>
        <v>0</v>
      </c>
      <c r="L75" s="134">
        <v>0</v>
      </c>
      <c r="M75" s="136">
        <f>L75*D75</f>
        <v>0</v>
      </c>
      <c r="N75" s="134">
        <v>3</v>
      </c>
      <c r="O75" s="136">
        <f>N75*D75</f>
        <v>266.64</v>
      </c>
      <c r="P75" s="134">
        <v>3</v>
      </c>
      <c r="Q75" s="136">
        <f>P75*D75</f>
        <v>266.64</v>
      </c>
      <c r="R75" s="134">
        <v>0</v>
      </c>
      <c r="S75" s="136">
        <f>R75*D75</f>
        <v>0</v>
      </c>
      <c r="T75" s="134">
        <v>0</v>
      </c>
      <c r="U75" s="136">
        <f>T75*D75</f>
        <v>0</v>
      </c>
      <c r="V75" s="134">
        <v>0</v>
      </c>
      <c r="W75" s="136">
        <f>V75*D75</f>
        <v>0</v>
      </c>
      <c r="X75" s="134">
        <v>0</v>
      </c>
      <c r="Y75" s="136">
        <f>X75*D75</f>
        <v>0</v>
      </c>
      <c r="Z75" s="134">
        <v>0</v>
      </c>
      <c r="AA75" s="136">
        <f>Z75*D75</f>
        <v>0</v>
      </c>
      <c r="AB75" s="134">
        <v>0</v>
      </c>
      <c r="AC75" s="136">
        <f>AB75*D75</f>
        <v>0</v>
      </c>
      <c r="AD75" s="134">
        <v>0</v>
      </c>
      <c r="AE75" s="136">
        <f>AD75*D75</f>
        <v>0</v>
      </c>
      <c r="AF75" s="134">
        <v>0</v>
      </c>
      <c r="AG75" s="136">
        <f>AF75*D75</f>
        <v>0</v>
      </c>
      <c r="AH75" s="134">
        <v>0</v>
      </c>
      <c r="AI75" s="136">
        <f>AH75*D75</f>
        <v>0</v>
      </c>
      <c r="AJ75" s="134">
        <v>0</v>
      </c>
      <c r="AK75" s="136">
        <f>AJ75*D75</f>
        <v>0</v>
      </c>
      <c r="AL75" s="134">
        <v>0</v>
      </c>
      <c r="AM75" s="136">
        <f>AL75*D75</f>
        <v>0</v>
      </c>
      <c r="AN75" s="134">
        <v>0</v>
      </c>
      <c r="AO75" s="136">
        <f>AN75*D75</f>
        <v>0</v>
      </c>
    </row>
    <row r="76" spans="1:41" ht="28.8" x14ac:dyDescent="0.3">
      <c r="A76" s="132">
        <v>221</v>
      </c>
      <c r="B76" s="133" t="s">
        <v>305</v>
      </c>
      <c r="C76" s="134" t="s">
        <v>66</v>
      </c>
      <c r="D76" s="135">
        <v>5.23</v>
      </c>
      <c r="E76" s="135">
        <v>1391.18</v>
      </c>
      <c r="F76" s="134">
        <v>100</v>
      </c>
      <c r="G76" s="136">
        <f t="shared" si="3"/>
        <v>523</v>
      </c>
      <c r="H76" s="134">
        <v>105</v>
      </c>
      <c r="I76" s="136">
        <f t="shared" si="4"/>
        <v>549.15000000000009</v>
      </c>
      <c r="J76" s="134">
        <v>8</v>
      </c>
      <c r="K76" s="136">
        <f t="shared" si="5"/>
        <v>41.84</v>
      </c>
      <c r="L76" s="134">
        <v>0</v>
      </c>
      <c r="M76" s="136">
        <f>L76*D76</f>
        <v>0</v>
      </c>
      <c r="N76" s="134">
        <v>0</v>
      </c>
      <c r="O76" s="136">
        <f>N76*D76</f>
        <v>0</v>
      </c>
      <c r="P76" s="134">
        <v>10</v>
      </c>
      <c r="Q76" s="136">
        <f>P76*D76</f>
        <v>52.300000000000004</v>
      </c>
      <c r="R76" s="134">
        <v>0</v>
      </c>
      <c r="S76" s="136">
        <f>R76*D76</f>
        <v>0</v>
      </c>
      <c r="T76" s="134">
        <v>4</v>
      </c>
      <c r="U76" s="136">
        <f>T76*D76</f>
        <v>20.92</v>
      </c>
      <c r="V76" s="134">
        <v>6</v>
      </c>
      <c r="W76" s="136">
        <f>V76*D76</f>
        <v>31.380000000000003</v>
      </c>
      <c r="X76" s="134">
        <v>0</v>
      </c>
      <c r="Y76" s="136">
        <f>X76*D76</f>
        <v>0</v>
      </c>
      <c r="Z76" s="134">
        <v>0</v>
      </c>
      <c r="AA76" s="136">
        <f>Z76*D76</f>
        <v>0</v>
      </c>
      <c r="AB76" s="134">
        <v>0</v>
      </c>
      <c r="AC76" s="136">
        <f>AB76*D76</f>
        <v>0</v>
      </c>
      <c r="AD76" s="134">
        <v>5</v>
      </c>
      <c r="AE76" s="136">
        <f>AD76*D76</f>
        <v>26.150000000000002</v>
      </c>
      <c r="AF76" s="134">
        <v>0</v>
      </c>
      <c r="AG76" s="136">
        <f>AF76*D76</f>
        <v>0</v>
      </c>
      <c r="AH76" s="134">
        <v>28</v>
      </c>
      <c r="AI76" s="136">
        <f>AH76*D76</f>
        <v>146.44</v>
      </c>
      <c r="AJ76" s="134">
        <v>0</v>
      </c>
      <c r="AK76" s="136">
        <f>AJ76*D76</f>
        <v>0</v>
      </c>
      <c r="AL76" s="134">
        <v>0</v>
      </c>
      <c r="AM76" s="136">
        <f>AL76*D76</f>
        <v>0</v>
      </c>
      <c r="AN76" s="134">
        <v>0</v>
      </c>
      <c r="AO76" s="136">
        <f>AN76*D76</f>
        <v>0</v>
      </c>
    </row>
    <row r="77" spans="1:41" ht="28.8" x14ac:dyDescent="0.3">
      <c r="A77" s="132">
        <v>222</v>
      </c>
      <c r="B77" s="133" t="s">
        <v>306</v>
      </c>
      <c r="C77" s="134" t="s">
        <v>66</v>
      </c>
      <c r="D77" s="135">
        <v>5.4</v>
      </c>
      <c r="E77" s="135">
        <v>1463.4</v>
      </c>
      <c r="F77" s="134">
        <v>100</v>
      </c>
      <c r="G77" s="136">
        <f t="shared" si="3"/>
        <v>540</v>
      </c>
      <c r="H77" s="134">
        <v>105</v>
      </c>
      <c r="I77" s="136">
        <f t="shared" si="4"/>
        <v>567</v>
      </c>
      <c r="J77" s="134">
        <v>8</v>
      </c>
      <c r="K77" s="136">
        <f t="shared" si="5"/>
        <v>43.2</v>
      </c>
      <c r="L77" s="134">
        <v>1</v>
      </c>
      <c r="M77" s="136">
        <f>L77*D77</f>
        <v>5.4</v>
      </c>
      <c r="N77" s="134">
        <v>0</v>
      </c>
      <c r="O77" s="136">
        <f>N77*D77</f>
        <v>0</v>
      </c>
      <c r="P77" s="134">
        <v>10</v>
      </c>
      <c r="Q77" s="136">
        <f>P77*D77</f>
        <v>54</v>
      </c>
      <c r="R77" s="134">
        <v>0</v>
      </c>
      <c r="S77" s="136">
        <f>R77*D77</f>
        <v>0</v>
      </c>
      <c r="T77" s="134">
        <v>4</v>
      </c>
      <c r="U77" s="136">
        <f>T77*D77</f>
        <v>21.6</v>
      </c>
      <c r="V77" s="134">
        <v>6</v>
      </c>
      <c r="W77" s="136">
        <f>V77*D77</f>
        <v>32.400000000000006</v>
      </c>
      <c r="X77" s="134">
        <v>1</v>
      </c>
      <c r="Y77" s="136">
        <f>X77*D77</f>
        <v>5.4</v>
      </c>
      <c r="Z77" s="134">
        <v>0</v>
      </c>
      <c r="AA77" s="136">
        <f>Z77*D77</f>
        <v>0</v>
      </c>
      <c r="AB77" s="134">
        <v>1</v>
      </c>
      <c r="AC77" s="136">
        <f>AB77*D77</f>
        <v>5.4</v>
      </c>
      <c r="AD77" s="134">
        <v>5</v>
      </c>
      <c r="AE77" s="136">
        <f>AD77*D77</f>
        <v>27</v>
      </c>
      <c r="AF77" s="134">
        <v>1</v>
      </c>
      <c r="AG77" s="136">
        <f>AF77*D77</f>
        <v>5.4</v>
      </c>
      <c r="AH77" s="134">
        <v>28</v>
      </c>
      <c r="AI77" s="136">
        <f>AH77*D77</f>
        <v>151.20000000000002</v>
      </c>
      <c r="AJ77" s="134">
        <v>1</v>
      </c>
      <c r="AK77" s="136">
        <f>AJ77*D77</f>
        <v>5.4</v>
      </c>
      <c r="AL77" s="134">
        <v>0</v>
      </c>
      <c r="AM77" s="136">
        <f>AL77*D77</f>
        <v>0</v>
      </c>
      <c r="AN77" s="134">
        <v>0</v>
      </c>
      <c r="AO77" s="136">
        <f>AN77*D77</f>
        <v>0</v>
      </c>
    </row>
    <row r="78" spans="1:41" ht="28.8" x14ac:dyDescent="0.3">
      <c r="A78" s="132">
        <v>223</v>
      </c>
      <c r="B78" s="133" t="s">
        <v>307</v>
      </c>
      <c r="C78" s="134" t="s">
        <v>66</v>
      </c>
      <c r="D78" s="135">
        <v>5.44</v>
      </c>
      <c r="E78" s="135">
        <v>1479.68</v>
      </c>
      <c r="F78" s="134">
        <v>100</v>
      </c>
      <c r="G78" s="136">
        <f t="shared" si="3"/>
        <v>544</v>
      </c>
      <c r="H78" s="134">
        <v>105</v>
      </c>
      <c r="I78" s="136">
        <f t="shared" si="4"/>
        <v>571.20000000000005</v>
      </c>
      <c r="J78" s="134">
        <v>8</v>
      </c>
      <c r="K78" s="136">
        <f t="shared" si="5"/>
        <v>43.52</v>
      </c>
      <c r="L78" s="134">
        <v>1</v>
      </c>
      <c r="M78" s="136">
        <f>L78*D78</f>
        <v>5.44</v>
      </c>
      <c r="N78" s="134">
        <v>1</v>
      </c>
      <c r="O78" s="136">
        <f>N78*D78</f>
        <v>5.44</v>
      </c>
      <c r="P78" s="134">
        <v>10</v>
      </c>
      <c r="Q78" s="136">
        <f>P78*D78</f>
        <v>54.400000000000006</v>
      </c>
      <c r="R78" s="134">
        <v>0</v>
      </c>
      <c r="S78" s="136">
        <f>R78*D78</f>
        <v>0</v>
      </c>
      <c r="T78" s="134">
        <v>4</v>
      </c>
      <c r="U78" s="136">
        <f>T78*D78</f>
        <v>21.76</v>
      </c>
      <c r="V78" s="134">
        <v>6</v>
      </c>
      <c r="W78" s="136">
        <f>V78*D78</f>
        <v>32.64</v>
      </c>
      <c r="X78" s="134">
        <v>0</v>
      </c>
      <c r="Y78" s="136">
        <f>X78*D78</f>
        <v>0</v>
      </c>
      <c r="Z78" s="134">
        <v>0</v>
      </c>
      <c r="AA78" s="136">
        <f>Z78*D78</f>
        <v>0</v>
      </c>
      <c r="AB78" s="134">
        <v>1</v>
      </c>
      <c r="AC78" s="136">
        <f>AB78*D78</f>
        <v>5.44</v>
      </c>
      <c r="AD78" s="134">
        <v>5</v>
      </c>
      <c r="AE78" s="136">
        <f>AD78*D78</f>
        <v>27.200000000000003</v>
      </c>
      <c r="AF78" s="134">
        <v>1</v>
      </c>
      <c r="AG78" s="136">
        <f>AF78*D78</f>
        <v>5.44</v>
      </c>
      <c r="AH78" s="134">
        <v>28</v>
      </c>
      <c r="AI78" s="136">
        <f>AH78*D78</f>
        <v>152.32000000000002</v>
      </c>
      <c r="AJ78" s="134">
        <v>1</v>
      </c>
      <c r="AK78" s="136">
        <f>AJ78*D78</f>
        <v>5.44</v>
      </c>
      <c r="AL78" s="134">
        <v>0</v>
      </c>
      <c r="AM78" s="136">
        <f>AL78*D78</f>
        <v>0</v>
      </c>
      <c r="AN78" s="134">
        <v>1</v>
      </c>
      <c r="AO78" s="136">
        <f>AN78*D78</f>
        <v>5.44</v>
      </c>
    </row>
    <row r="79" spans="1:41" ht="28.8" x14ac:dyDescent="0.3">
      <c r="A79" s="132">
        <v>224</v>
      </c>
      <c r="B79" s="133" t="s">
        <v>308</v>
      </c>
      <c r="C79" s="134" t="s">
        <v>66</v>
      </c>
      <c r="D79" s="135">
        <v>5.74</v>
      </c>
      <c r="E79" s="135">
        <v>1320.2</v>
      </c>
      <c r="F79" s="134">
        <v>100</v>
      </c>
      <c r="G79" s="136">
        <f t="shared" si="3"/>
        <v>574</v>
      </c>
      <c r="H79" s="134">
        <v>70</v>
      </c>
      <c r="I79" s="136">
        <f t="shared" si="4"/>
        <v>401.8</v>
      </c>
      <c r="J79" s="134">
        <v>8</v>
      </c>
      <c r="K79" s="136">
        <f t="shared" si="5"/>
        <v>45.92</v>
      </c>
      <c r="L79" s="134">
        <v>1</v>
      </c>
      <c r="M79" s="136">
        <f>L79*D79</f>
        <v>5.74</v>
      </c>
      <c r="N79" s="134">
        <v>1</v>
      </c>
      <c r="O79" s="136">
        <f>N79*D79</f>
        <v>5.74</v>
      </c>
      <c r="P79" s="134">
        <v>8</v>
      </c>
      <c r="Q79" s="136">
        <f>P79*D79</f>
        <v>45.92</v>
      </c>
      <c r="R79" s="134">
        <v>0</v>
      </c>
      <c r="S79" s="136">
        <f>R79*D79</f>
        <v>0</v>
      </c>
      <c r="T79" s="134">
        <v>4</v>
      </c>
      <c r="U79" s="136">
        <f>T79*D79</f>
        <v>22.96</v>
      </c>
      <c r="V79" s="134">
        <v>1</v>
      </c>
      <c r="W79" s="136">
        <f>V79*D79</f>
        <v>5.74</v>
      </c>
      <c r="X79" s="134">
        <v>1</v>
      </c>
      <c r="Y79" s="136">
        <f>X79*D79</f>
        <v>5.74</v>
      </c>
      <c r="Z79" s="134">
        <v>0</v>
      </c>
      <c r="AA79" s="136">
        <f>Z79*D79</f>
        <v>0</v>
      </c>
      <c r="AB79" s="134">
        <v>1</v>
      </c>
      <c r="AC79" s="136">
        <f>AB79*D79</f>
        <v>5.74</v>
      </c>
      <c r="AD79" s="134">
        <v>5</v>
      </c>
      <c r="AE79" s="136">
        <f>AD79*D79</f>
        <v>28.700000000000003</v>
      </c>
      <c r="AF79" s="134">
        <v>1</v>
      </c>
      <c r="AG79" s="136">
        <f>AF79*D79</f>
        <v>5.74</v>
      </c>
      <c r="AH79" s="134">
        <v>28</v>
      </c>
      <c r="AI79" s="136">
        <f>AH79*D79</f>
        <v>160.72</v>
      </c>
      <c r="AJ79" s="134">
        <v>1</v>
      </c>
      <c r="AK79" s="136">
        <f>AJ79*D79</f>
        <v>5.74</v>
      </c>
      <c r="AL79" s="134">
        <v>0</v>
      </c>
      <c r="AM79" s="136">
        <f>AL79*D79</f>
        <v>0</v>
      </c>
      <c r="AN79" s="134">
        <v>0</v>
      </c>
      <c r="AO79" s="136">
        <f>AN79*D79</f>
        <v>0</v>
      </c>
    </row>
    <row r="80" spans="1:41" ht="28.8" x14ac:dyDescent="0.3">
      <c r="A80" s="132">
        <v>225</v>
      </c>
      <c r="B80" s="133" t="s">
        <v>309</v>
      </c>
      <c r="C80" s="134" t="s">
        <v>66</v>
      </c>
      <c r="D80" s="135">
        <v>8.9499999999999993</v>
      </c>
      <c r="E80" s="135">
        <v>2506</v>
      </c>
      <c r="F80" s="134">
        <v>200</v>
      </c>
      <c r="G80" s="136">
        <f t="shared" si="3"/>
        <v>1789.9999999999998</v>
      </c>
      <c r="H80" s="134">
        <v>35</v>
      </c>
      <c r="I80" s="136">
        <f t="shared" si="4"/>
        <v>313.25</v>
      </c>
      <c r="J80" s="134">
        <v>10</v>
      </c>
      <c r="K80" s="136">
        <f t="shared" si="5"/>
        <v>89.5</v>
      </c>
      <c r="L80" s="134">
        <v>0</v>
      </c>
      <c r="M80" s="136">
        <f>L80*D80</f>
        <v>0</v>
      </c>
      <c r="N80" s="134">
        <v>0</v>
      </c>
      <c r="O80" s="136">
        <f>N80*D80</f>
        <v>0</v>
      </c>
      <c r="P80" s="134">
        <v>30</v>
      </c>
      <c r="Q80" s="136">
        <f>P80*D80</f>
        <v>268.5</v>
      </c>
      <c r="R80" s="134">
        <v>0</v>
      </c>
      <c r="S80" s="136">
        <f>R80*D80</f>
        <v>0</v>
      </c>
      <c r="T80" s="134">
        <v>0</v>
      </c>
      <c r="U80" s="136">
        <f>T80*D80</f>
        <v>0</v>
      </c>
      <c r="V80" s="134">
        <v>0</v>
      </c>
      <c r="W80" s="136">
        <f>V80*D80</f>
        <v>0</v>
      </c>
      <c r="X80" s="134">
        <v>0</v>
      </c>
      <c r="Y80" s="136">
        <f>X80*D80</f>
        <v>0</v>
      </c>
      <c r="Z80" s="134">
        <v>0</v>
      </c>
      <c r="AA80" s="136">
        <f>Z80*D80</f>
        <v>0</v>
      </c>
      <c r="AB80" s="134">
        <v>0</v>
      </c>
      <c r="AC80" s="136">
        <f>AB80*D80</f>
        <v>0</v>
      </c>
      <c r="AD80" s="134">
        <v>2</v>
      </c>
      <c r="AE80" s="136">
        <f>AD80*D80</f>
        <v>17.899999999999999</v>
      </c>
      <c r="AF80" s="134">
        <v>0</v>
      </c>
      <c r="AG80" s="136">
        <f>AF80*D80</f>
        <v>0</v>
      </c>
      <c r="AH80" s="134">
        <v>3</v>
      </c>
      <c r="AI80" s="136">
        <f>AH80*D80</f>
        <v>26.849999999999998</v>
      </c>
      <c r="AJ80" s="134">
        <v>0</v>
      </c>
      <c r="AK80" s="136">
        <f>AJ80*D80</f>
        <v>0</v>
      </c>
      <c r="AL80" s="134">
        <v>0</v>
      </c>
      <c r="AM80" s="136">
        <f>AL80*D80</f>
        <v>0</v>
      </c>
      <c r="AN80" s="134">
        <v>0</v>
      </c>
      <c r="AO80" s="136">
        <f>AN80*D80</f>
        <v>0</v>
      </c>
    </row>
    <row r="81" spans="1:41" x14ac:dyDescent="0.3">
      <c r="A81" s="132">
        <v>226</v>
      </c>
      <c r="B81" s="133" t="s">
        <v>310</v>
      </c>
      <c r="C81" s="134" t="s">
        <v>311</v>
      </c>
      <c r="D81" s="135">
        <v>123.71</v>
      </c>
      <c r="E81" s="135">
        <v>20164.73</v>
      </c>
      <c r="F81" s="134">
        <v>100</v>
      </c>
      <c r="G81" s="136">
        <f t="shared" si="3"/>
        <v>12371</v>
      </c>
      <c r="H81" s="134">
        <v>50</v>
      </c>
      <c r="I81" s="136">
        <f t="shared" si="4"/>
        <v>6185.5</v>
      </c>
      <c r="J81" s="134">
        <v>10</v>
      </c>
      <c r="K81" s="136">
        <f t="shared" si="5"/>
        <v>1237.0999999999999</v>
      </c>
      <c r="L81" s="134">
        <v>0</v>
      </c>
      <c r="M81" s="136">
        <f>L81*D81</f>
        <v>0</v>
      </c>
      <c r="N81" s="134">
        <v>0</v>
      </c>
      <c r="O81" s="136">
        <f>N81*D81</f>
        <v>0</v>
      </c>
      <c r="P81" s="134">
        <v>0</v>
      </c>
      <c r="Q81" s="136">
        <f>P81*D81</f>
        <v>0</v>
      </c>
      <c r="R81" s="134">
        <v>0</v>
      </c>
      <c r="S81" s="136">
        <f>R81*D81</f>
        <v>0</v>
      </c>
      <c r="T81" s="134">
        <v>0</v>
      </c>
      <c r="U81" s="136">
        <f>T81*D81</f>
        <v>0</v>
      </c>
      <c r="V81" s="134">
        <v>3</v>
      </c>
      <c r="W81" s="136">
        <f>V81*D81</f>
        <v>371.13</v>
      </c>
      <c r="X81" s="134">
        <v>0</v>
      </c>
      <c r="Y81" s="136">
        <f>X81*D81</f>
        <v>0</v>
      </c>
      <c r="Z81" s="134">
        <v>0</v>
      </c>
      <c r="AA81" s="136">
        <f>Z81*D81</f>
        <v>0</v>
      </c>
      <c r="AB81" s="134">
        <v>0</v>
      </c>
      <c r="AC81" s="136">
        <f>AB81*D81</f>
        <v>0</v>
      </c>
      <c r="AD81" s="134">
        <v>0</v>
      </c>
      <c r="AE81" s="136">
        <f>AD81*D81</f>
        <v>0</v>
      </c>
      <c r="AF81" s="134">
        <v>0</v>
      </c>
      <c r="AG81" s="136">
        <f>AF81*D81</f>
        <v>0</v>
      </c>
      <c r="AH81" s="134">
        <v>0</v>
      </c>
      <c r="AI81" s="136">
        <f>AH81*D81</f>
        <v>0</v>
      </c>
      <c r="AJ81" s="134">
        <v>0</v>
      </c>
      <c r="AK81" s="136">
        <f>AJ81*D81</f>
        <v>0</v>
      </c>
      <c r="AL81" s="134">
        <v>0</v>
      </c>
      <c r="AM81" s="136">
        <f>AL81*D81</f>
        <v>0</v>
      </c>
      <c r="AN81" s="134">
        <v>0</v>
      </c>
      <c r="AO81" s="136">
        <f>AN81*D81</f>
        <v>0</v>
      </c>
    </row>
    <row r="82" spans="1:41" ht="57.6" x14ac:dyDescent="0.3">
      <c r="A82" s="132">
        <v>227</v>
      </c>
      <c r="B82" s="133" t="s">
        <v>312</v>
      </c>
      <c r="C82" s="134" t="s">
        <v>226</v>
      </c>
      <c r="D82" s="135">
        <v>45.37</v>
      </c>
      <c r="E82" s="135">
        <v>8302.7099999999991</v>
      </c>
      <c r="F82" s="134">
        <v>100</v>
      </c>
      <c r="G82" s="136">
        <f t="shared" si="3"/>
        <v>4537</v>
      </c>
      <c r="H82" s="134">
        <v>20</v>
      </c>
      <c r="I82" s="136">
        <f t="shared" si="4"/>
        <v>907.4</v>
      </c>
      <c r="J82" s="134">
        <v>25</v>
      </c>
      <c r="K82" s="136">
        <f t="shared" si="5"/>
        <v>1134.25</v>
      </c>
      <c r="L82" s="134">
        <v>0</v>
      </c>
      <c r="M82" s="136">
        <f>L82*D82</f>
        <v>0</v>
      </c>
      <c r="N82" s="134">
        <v>0</v>
      </c>
      <c r="O82" s="136">
        <f>N82*D82</f>
        <v>0</v>
      </c>
      <c r="P82" s="134">
        <v>15</v>
      </c>
      <c r="Q82" s="136">
        <f>P82*D82</f>
        <v>680.55</v>
      </c>
      <c r="R82" s="134">
        <v>0</v>
      </c>
      <c r="S82" s="136">
        <f>R82*D82</f>
        <v>0</v>
      </c>
      <c r="T82" s="134">
        <v>0</v>
      </c>
      <c r="U82" s="136">
        <f>T82*D82</f>
        <v>0</v>
      </c>
      <c r="V82" s="134">
        <v>0</v>
      </c>
      <c r="W82" s="136">
        <f>V82*D82</f>
        <v>0</v>
      </c>
      <c r="X82" s="134">
        <v>0</v>
      </c>
      <c r="Y82" s="136">
        <f>X82*D82</f>
        <v>0</v>
      </c>
      <c r="Z82" s="134">
        <v>0</v>
      </c>
      <c r="AA82" s="136">
        <f>Z82*D82</f>
        <v>0</v>
      </c>
      <c r="AB82" s="134">
        <v>0</v>
      </c>
      <c r="AC82" s="136">
        <f>AB82*D82</f>
        <v>0</v>
      </c>
      <c r="AD82" s="134">
        <v>0</v>
      </c>
      <c r="AE82" s="136">
        <f>AD82*D82</f>
        <v>0</v>
      </c>
      <c r="AF82" s="134">
        <v>0</v>
      </c>
      <c r="AG82" s="136">
        <f>AF82*D82</f>
        <v>0</v>
      </c>
      <c r="AH82" s="134">
        <v>3</v>
      </c>
      <c r="AI82" s="136">
        <f>AH82*D82</f>
        <v>136.10999999999999</v>
      </c>
      <c r="AJ82" s="134">
        <v>0</v>
      </c>
      <c r="AK82" s="136">
        <f>AJ82*D82</f>
        <v>0</v>
      </c>
      <c r="AL82" s="134">
        <v>0</v>
      </c>
      <c r="AM82" s="136">
        <f>AL82*D82</f>
        <v>0</v>
      </c>
      <c r="AN82" s="134">
        <v>0</v>
      </c>
      <c r="AO82" s="136">
        <f>AN82*D82</f>
        <v>0</v>
      </c>
    </row>
    <row r="83" spans="1:41" ht="57.6" x14ac:dyDescent="0.3">
      <c r="A83" s="132">
        <v>228</v>
      </c>
      <c r="B83" s="133" t="s">
        <v>313</v>
      </c>
      <c r="C83" s="134" t="s">
        <v>66</v>
      </c>
      <c r="D83" s="135">
        <v>2.91</v>
      </c>
      <c r="E83" s="135">
        <v>247.35</v>
      </c>
      <c r="F83" s="134">
        <v>20</v>
      </c>
      <c r="G83" s="136">
        <f t="shared" si="3"/>
        <v>58.2</v>
      </c>
      <c r="H83" s="134">
        <v>35</v>
      </c>
      <c r="I83" s="136">
        <f t="shared" si="4"/>
        <v>101.85000000000001</v>
      </c>
      <c r="J83" s="134">
        <v>20</v>
      </c>
      <c r="K83" s="136">
        <f t="shared" si="5"/>
        <v>58.2</v>
      </c>
      <c r="L83" s="134">
        <v>0</v>
      </c>
      <c r="M83" s="136">
        <f>L83*D83</f>
        <v>0</v>
      </c>
      <c r="N83" s="134">
        <v>0</v>
      </c>
      <c r="O83" s="136">
        <f>N83*D83</f>
        <v>0</v>
      </c>
      <c r="P83" s="134">
        <v>10</v>
      </c>
      <c r="Q83" s="136">
        <f>P83*D83</f>
        <v>29.1</v>
      </c>
      <c r="R83" s="134">
        <v>0</v>
      </c>
      <c r="S83" s="136">
        <f>R83*D83</f>
        <v>0</v>
      </c>
      <c r="T83" s="134">
        <v>0</v>
      </c>
      <c r="U83" s="136">
        <f>T83*D83</f>
        <v>0</v>
      </c>
      <c r="V83" s="134">
        <v>0</v>
      </c>
      <c r="W83" s="136">
        <f>V83*D83</f>
        <v>0</v>
      </c>
      <c r="X83" s="134">
        <v>0</v>
      </c>
      <c r="Y83" s="136">
        <f>X83*D83</f>
        <v>0</v>
      </c>
      <c r="Z83" s="134">
        <v>0</v>
      </c>
      <c r="AA83" s="136">
        <f>Z83*D83</f>
        <v>0</v>
      </c>
      <c r="AB83" s="134">
        <v>0</v>
      </c>
      <c r="AC83" s="136">
        <f>AB83*D83</f>
        <v>0</v>
      </c>
      <c r="AD83" s="134">
        <v>0</v>
      </c>
      <c r="AE83" s="136">
        <f>AD83*D83</f>
        <v>0</v>
      </c>
      <c r="AF83" s="134">
        <v>0</v>
      </c>
      <c r="AG83" s="136">
        <f>AF83*D83</f>
        <v>0</v>
      </c>
      <c r="AH83" s="134">
        <v>0</v>
      </c>
      <c r="AI83" s="136">
        <f>AH83*D83</f>
        <v>0</v>
      </c>
      <c r="AJ83" s="134">
        <v>0</v>
      </c>
      <c r="AK83" s="136">
        <f>AJ83*D83</f>
        <v>0</v>
      </c>
      <c r="AL83" s="134">
        <v>0</v>
      </c>
      <c r="AM83" s="136">
        <f>AL83*D83</f>
        <v>0</v>
      </c>
      <c r="AN83" s="134">
        <v>0</v>
      </c>
      <c r="AO83" s="136">
        <f>AN83*D83</f>
        <v>0</v>
      </c>
    </row>
    <row r="84" spans="1:41" ht="28.8" x14ac:dyDescent="0.3">
      <c r="A84" s="132">
        <v>229</v>
      </c>
      <c r="B84" s="133" t="s">
        <v>314</v>
      </c>
      <c r="C84" s="134" t="s">
        <v>66</v>
      </c>
      <c r="D84" s="135">
        <v>4</v>
      </c>
      <c r="E84" s="135">
        <v>360</v>
      </c>
      <c r="F84" s="134">
        <v>30</v>
      </c>
      <c r="G84" s="136">
        <f t="shared" si="3"/>
        <v>120</v>
      </c>
      <c r="H84" s="134">
        <v>50</v>
      </c>
      <c r="I84" s="136">
        <f t="shared" si="4"/>
        <v>200</v>
      </c>
      <c r="J84" s="134">
        <v>0</v>
      </c>
      <c r="K84" s="136">
        <f t="shared" si="5"/>
        <v>0</v>
      </c>
      <c r="L84" s="134">
        <v>0</v>
      </c>
      <c r="M84" s="136">
        <f>L84*D84</f>
        <v>0</v>
      </c>
      <c r="N84" s="134">
        <v>0</v>
      </c>
      <c r="O84" s="136">
        <f>N84*D84</f>
        <v>0</v>
      </c>
      <c r="P84" s="134">
        <v>10</v>
      </c>
      <c r="Q84" s="136">
        <f>P84*D84</f>
        <v>40</v>
      </c>
      <c r="R84" s="134">
        <v>0</v>
      </c>
      <c r="S84" s="136">
        <f>R84*D84</f>
        <v>0</v>
      </c>
      <c r="T84" s="134">
        <v>0</v>
      </c>
      <c r="U84" s="136">
        <f>T84*D84</f>
        <v>0</v>
      </c>
      <c r="V84" s="134">
        <v>0</v>
      </c>
      <c r="W84" s="136">
        <f>V84*D84</f>
        <v>0</v>
      </c>
      <c r="X84" s="134">
        <v>0</v>
      </c>
      <c r="Y84" s="136">
        <f>X84*D84</f>
        <v>0</v>
      </c>
      <c r="Z84" s="134">
        <v>0</v>
      </c>
      <c r="AA84" s="136">
        <f>Z84*D84</f>
        <v>0</v>
      </c>
      <c r="AB84" s="134">
        <v>0</v>
      </c>
      <c r="AC84" s="136">
        <f>AB84*D84</f>
        <v>0</v>
      </c>
      <c r="AD84" s="134">
        <v>0</v>
      </c>
      <c r="AE84" s="136">
        <f>AD84*D84</f>
        <v>0</v>
      </c>
      <c r="AF84" s="134">
        <v>0</v>
      </c>
      <c r="AG84" s="136">
        <f>AF84*D84</f>
        <v>0</v>
      </c>
      <c r="AH84" s="134">
        <v>0</v>
      </c>
      <c r="AI84" s="136">
        <f>AH84*D84</f>
        <v>0</v>
      </c>
      <c r="AJ84" s="134">
        <v>0</v>
      </c>
      <c r="AK84" s="136">
        <f>AJ84*D84</f>
        <v>0</v>
      </c>
      <c r="AL84" s="134">
        <v>0</v>
      </c>
      <c r="AM84" s="136">
        <f>AL84*D84</f>
        <v>0</v>
      </c>
      <c r="AN84" s="134">
        <v>0</v>
      </c>
      <c r="AO84" s="136">
        <f>AN84*D84</f>
        <v>0</v>
      </c>
    </row>
    <row r="85" spans="1:41" hidden="1" x14ac:dyDescent="0.3">
      <c r="A85" s="132">
        <v>230</v>
      </c>
      <c r="B85" s="133" t="s">
        <v>315</v>
      </c>
      <c r="C85" s="134" t="s">
        <v>66</v>
      </c>
      <c r="D85" s="135">
        <v>4</v>
      </c>
      <c r="E85" s="135">
        <v>356</v>
      </c>
      <c r="F85" s="134">
        <v>0</v>
      </c>
      <c r="G85" s="136">
        <f t="shared" si="3"/>
        <v>0</v>
      </c>
      <c r="H85" s="134">
        <v>50</v>
      </c>
      <c r="I85" s="136">
        <f t="shared" si="4"/>
        <v>200</v>
      </c>
      <c r="J85" s="134">
        <v>10</v>
      </c>
      <c r="K85" s="136">
        <f t="shared" si="5"/>
        <v>40</v>
      </c>
      <c r="L85" s="134">
        <v>6</v>
      </c>
      <c r="M85" s="136">
        <f>L85*D85</f>
        <v>24</v>
      </c>
      <c r="N85" s="134">
        <v>8</v>
      </c>
      <c r="O85" s="136">
        <f>N85*D85</f>
        <v>32</v>
      </c>
      <c r="P85" s="134">
        <v>5</v>
      </c>
      <c r="Q85" s="136">
        <f>P85*D85</f>
        <v>20</v>
      </c>
      <c r="R85" s="134">
        <v>0</v>
      </c>
      <c r="S85" s="136">
        <f>R85*D85</f>
        <v>0</v>
      </c>
      <c r="T85" s="134">
        <v>0</v>
      </c>
      <c r="U85" s="136">
        <f>T85*D85</f>
        <v>0</v>
      </c>
      <c r="V85" s="134">
        <v>0</v>
      </c>
      <c r="W85" s="136">
        <f>V85*D85</f>
        <v>0</v>
      </c>
      <c r="X85" s="134">
        <v>0</v>
      </c>
      <c r="Y85" s="136">
        <f>X85*D85</f>
        <v>0</v>
      </c>
      <c r="Z85" s="134">
        <v>0</v>
      </c>
      <c r="AA85" s="136">
        <f>Z85*D85</f>
        <v>0</v>
      </c>
      <c r="AB85" s="134">
        <v>0</v>
      </c>
      <c r="AC85" s="136">
        <f>AB85*D85</f>
        <v>0</v>
      </c>
      <c r="AD85" s="134">
        <v>0</v>
      </c>
      <c r="AE85" s="136">
        <f>AD85*D85</f>
        <v>0</v>
      </c>
      <c r="AF85" s="134">
        <v>0</v>
      </c>
      <c r="AG85" s="136">
        <f>AF85*D85</f>
        <v>0</v>
      </c>
      <c r="AH85" s="134">
        <v>10</v>
      </c>
      <c r="AI85" s="136">
        <f>AH85*D85</f>
        <v>40</v>
      </c>
      <c r="AJ85" s="134">
        <v>0</v>
      </c>
      <c r="AK85" s="136">
        <f>AJ85*D85</f>
        <v>0</v>
      </c>
      <c r="AL85" s="134">
        <v>0</v>
      </c>
      <c r="AM85" s="136">
        <f>AL85*D85</f>
        <v>0</v>
      </c>
      <c r="AN85" s="134">
        <v>0</v>
      </c>
      <c r="AO85" s="136">
        <f>AN85*D85</f>
        <v>0</v>
      </c>
    </row>
    <row r="86" spans="1:41" x14ac:dyDescent="0.3">
      <c r="A86" s="132">
        <v>231</v>
      </c>
      <c r="B86" s="133" t="s">
        <v>316</v>
      </c>
      <c r="C86" s="134" t="s">
        <v>66</v>
      </c>
      <c r="D86" s="135">
        <v>4</v>
      </c>
      <c r="E86" s="135">
        <v>860</v>
      </c>
      <c r="F86" s="134">
        <v>100</v>
      </c>
      <c r="G86" s="136">
        <f t="shared" si="3"/>
        <v>400</v>
      </c>
      <c r="H86" s="134">
        <v>50</v>
      </c>
      <c r="I86" s="136">
        <f t="shared" si="4"/>
        <v>200</v>
      </c>
      <c r="J86" s="134">
        <v>10</v>
      </c>
      <c r="K86" s="136">
        <f t="shared" si="5"/>
        <v>40</v>
      </c>
      <c r="L86" s="134">
        <v>1</v>
      </c>
      <c r="M86" s="136">
        <f>L86*D86</f>
        <v>4</v>
      </c>
      <c r="N86" s="134">
        <v>5</v>
      </c>
      <c r="O86" s="136">
        <f>N86*D86</f>
        <v>20</v>
      </c>
      <c r="P86" s="134">
        <v>5</v>
      </c>
      <c r="Q86" s="136">
        <f>P86*D86</f>
        <v>20</v>
      </c>
      <c r="R86" s="134">
        <v>1</v>
      </c>
      <c r="S86" s="136">
        <f>R86*D86</f>
        <v>4</v>
      </c>
      <c r="T86" s="134">
        <v>10</v>
      </c>
      <c r="U86" s="136">
        <f>T86*D86</f>
        <v>40</v>
      </c>
      <c r="V86" s="134">
        <v>5</v>
      </c>
      <c r="W86" s="136">
        <f>V86*D86</f>
        <v>20</v>
      </c>
      <c r="X86" s="134">
        <v>1</v>
      </c>
      <c r="Y86" s="136">
        <f>X86*D86</f>
        <v>4</v>
      </c>
      <c r="Z86" s="134">
        <v>0</v>
      </c>
      <c r="AA86" s="136">
        <f>Z86*D86</f>
        <v>0</v>
      </c>
      <c r="AB86" s="134">
        <v>1</v>
      </c>
      <c r="AC86" s="136">
        <f>AB86*D86</f>
        <v>4</v>
      </c>
      <c r="AD86" s="134">
        <v>1</v>
      </c>
      <c r="AE86" s="136">
        <f>AD86*D86</f>
        <v>4</v>
      </c>
      <c r="AF86" s="134">
        <v>5</v>
      </c>
      <c r="AG86" s="136">
        <f>AF86*D86</f>
        <v>20</v>
      </c>
      <c r="AH86" s="134">
        <v>14</v>
      </c>
      <c r="AI86" s="136">
        <f>AH86*D86</f>
        <v>56</v>
      </c>
      <c r="AJ86" s="134">
        <v>1</v>
      </c>
      <c r="AK86" s="136">
        <f>AJ86*D86</f>
        <v>4</v>
      </c>
      <c r="AL86" s="134">
        <v>0</v>
      </c>
      <c r="AM86" s="136">
        <f>AL86*D86</f>
        <v>0</v>
      </c>
      <c r="AN86" s="134">
        <v>0</v>
      </c>
      <c r="AO86" s="136">
        <f>AN86*D86</f>
        <v>0</v>
      </c>
    </row>
    <row r="87" spans="1:41" x14ac:dyDescent="0.3">
      <c r="A87" s="132">
        <v>232</v>
      </c>
      <c r="B87" s="133" t="s">
        <v>317</v>
      </c>
      <c r="C87" s="134" t="s">
        <v>66</v>
      </c>
      <c r="D87" s="135">
        <v>9.18</v>
      </c>
      <c r="E87" s="135">
        <v>1468.8</v>
      </c>
      <c r="F87" s="134">
        <v>100</v>
      </c>
      <c r="G87" s="136">
        <f t="shared" si="3"/>
        <v>918</v>
      </c>
      <c r="H87" s="134">
        <v>20</v>
      </c>
      <c r="I87" s="136">
        <f t="shared" si="4"/>
        <v>183.6</v>
      </c>
      <c r="J87" s="134">
        <v>0</v>
      </c>
      <c r="K87" s="136">
        <f t="shared" si="5"/>
        <v>0</v>
      </c>
      <c r="L87" s="134">
        <v>0</v>
      </c>
      <c r="M87" s="136">
        <f>L87*D87</f>
        <v>0</v>
      </c>
      <c r="N87" s="134">
        <v>0</v>
      </c>
      <c r="O87" s="136">
        <f>N87*D87</f>
        <v>0</v>
      </c>
      <c r="P87" s="134">
        <v>40</v>
      </c>
      <c r="Q87" s="136">
        <f>P87*D87</f>
        <v>367.2</v>
      </c>
      <c r="R87" s="134">
        <v>0</v>
      </c>
      <c r="S87" s="136">
        <f>R87*D87</f>
        <v>0</v>
      </c>
      <c r="T87" s="134">
        <v>0</v>
      </c>
      <c r="U87" s="136">
        <f>T87*D87</f>
        <v>0</v>
      </c>
      <c r="V87" s="134">
        <v>0</v>
      </c>
      <c r="W87" s="136">
        <f>V87*D87</f>
        <v>0</v>
      </c>
      <c r="X87" s="134">
        <v>0</v>
      </c>
      <c r="Y87" s="136">
        <f>X87*D87</f>
        <v>0</v>
      </c>
      <c r="Z87" s="134">
        <v>0</v>
      </c>
      <c r="AA87" s="136">
        <f>Z87*D87</f>
        <v>0</v>
      </c>
      <c r="AB87" s="134">
        <v>0</v>
      </c>
      <c r="AC87" s="136">
        <f>AB87*D87</f>
        <v>0</v>
      </c>
      <c r="AD87" s="134">
        <v>0</v>
      </c>
      <c r="AE87" s="136">
        <f>AD87*D87</f>
        <v>0</v>
      </c>
      <c r="AF87" s="134">
        <v>0</v>
      </c>
      <c r="AG87" s="136">
        <f>AF87*D87</f>
        <v>0</v>
      </c>
      <c r="AH87" s="134">
        <v>0</v>
      </c>
      <c r="AI87" s="136">
        <f>AH87*D87</f>
        <v>0</v>
      </c>
      <c r="AJ87" s="134">
        <v>0</v>
      </c>
      <c r="AK87" s="136">
        <f>AJ87*D87</f>
        <v>0</v>
      </c>
      <c r="AL87" s="134">
        <v>0</v>
      </c>
      <c r="AM87" s="136">
        <f>AL87*D87</f>
        <v>0</v>
      </c>
      <c r="AN87" s="134">
        <v>0</v>
      </c>
      <c r="AO87" s="136">
        <f>AN87*D87</f>
        <v>0</v>
      </c>
    </row>
    <row r="88" spans="1:41" ht="28.8" hidden="1" x14ac:dyDescent="0.3">
      <c r="A88" s="132">
        <v>233</v>
      </c>
      <c r="B88" s="133" t="s">
        <v>318</v>
      </c>
      <c r="C88" s="134" t="s">
        <v>230</v>
      </c>
      <c r="D88" s="135">
        <v>62.8</v>
      </c>
      <c r="E88" s="135">
        <v>2323.6</v>
      </c>
      <c r="F88" s="134">
        <v>0</v>
      </c>
      <c r="G88" s="136">
        <f t="shared" si="3"/>
        <v>0</v>
      </c>
      <c r="H88" s="134">
        <v>20</v>
      </c>
      <c r="I88" s="136">
        <f t="shared" si="4"/>
        <v>1256</v>
      </c>
      <c r="J88" s="134">
        <v>0</v>
      </c>
      <c r="K88" s="136">
        <f t="shared" si="5"/>
        <v>0</v>
      </c>
      <c r="L88" s="134">
        <v>0</v>
      </c>
      <c r="M88" s="136">
        <f>L88*D88</f>
        <v>0</v>
      </c>
      <c r="N88" s="134">
        <v>5</v>
      </c>
      <c r="O88" s="136">
        <f>N88*D88</f>
        <v>314</v>
      </c>
      <c r="P88" s="134">
        <v>10</v>
      </c>
      <c r="Q88" s="136">
        <f>P88*D88</f>
        <v>628</v>
      </c>
      <c r="R88" s="134">
        <v>0</v>
      </c>
      <c r="S88" s="136">
        <f>R88*D88</f>
        <v>0</v>
      </c>
      <c r="T88" s="134">
        <v>1</v>
      </c>
      <c r="U88" s="136">
        <f>T88*D88</f>
        <v>62.8</v>
      </c>
      <c r="V88" s="134">
        <v>0</v>
      </c>
      <c r="W88" s="136">
        <f>V88*D88</f>
        <v>0</v>
      </c>
      <c r="X88" s="134">
        <v>0</v>
      </c>
      <c r="Y88" s="136">
        <f>X88*D88</f>
        <v>0</v>
      </c>
      <c r="Z88" s="134">
        <v>0</v>
      </c>
      <c r="AA88" s="136">
        <f>Z88*D88</f>
        <v>0</v>
      </c>
      <c r="AB88" s="134">
        <v>0</v>
      </c>
      <c r="AC88" s="136">
        <f>AB88*D88</f>
        <v>0</v>
      </c>
      <c r="AD88" s="134">
        <v>0</v>
      </c>
      <c r="AE88" s="136">
        <f>AD88*D88</f>
        <v>0</v>
      </c>
      <c r="AF88" s="134">
        <v>1</v>
      </c>
      <c r="AG88" s="136">
        <f>AF88*D88</f>
        <v>62.8</v>
      </c>
      <c r="AH88" s="134">
        <v>0</v>
      </c>
      <c r="AI88" s="136">
        <f>AH88*D88</f>
        <v>0</v>
      </c>
      <c r="AJ88" s="134">
        <v>0</v>
      </c>
      <c r="AK88" s="136">
        <f>AJ88*D88</f>
        <v>0</v>
      </c>
      <c r="AL88" s="134">
        <v>0</v>
      </c>
      <c r="AM88" s="136">
        <f>AL88*D88</f>
        <v>0</v>
      </c>
      <c r="AN88" s="134">
        <v>0</v>
      </c>
      <c r="AO88" s="136">
        <f>AN88*D88</f>
        <v>0</v>
      </c>
    </row>
    <row r="89" spans="1:41" ht="28.8" hidden="1" x14ac:dyDescent="0.3">
      <c r="A89" s="132">
        <v>234</v>
      </c>
      <c r="B89" s="133" t="s">
        <v>319</v>
      </c>
      <c r="C89" s="134" t="s">
        <v>230</v>
      </c>
      <c r="D89" s="135">
        <v>62.89</v>
      </c>
      <c r="E89" s="135">
        <v>1949.59</v>
      </c>
      <c r="F89" s="134">
        <v>0</v>
      </c>
      <c r="G89" s="136">
        <f t="shared" si="3"/>
        <v>0</v>
      </c>
      <c r="H89" s="134">
        <v>20</v>
      </c>
      <c r="I89" s="136">
        <f t="shared" si="4"/>
        <v>1257.8</v>
      </c>
      <c r="J89" s="134">
        <v>0</v>
      </c>
      <c r="K89" s="136">
        <f t="shared" si="5"/>
        <v>0</v>
      </c>
      <c r="L89" s="134">
        <v>0</v>
      </c>
      <c r="M89" s="136">
        <f>L89*D89</f>
        <v>0</v>
      </c>
      <c r="N89" s="134">
        <v>0</v>
      </c>
      <c r="O89" s="136">
        <f>N89*D89</f>
        <v>0</v>
      </c>
      <c r="P89" s="134">
        <v>10</v>
      </c>
      <c r="Q89" s="136">
        <f>P89*D89</f>
        <v>628.9</v>
      </c>
      <c r="R89" s="134">
        <v>0</v>
      </c>
      <c r="S89" s="136">
        <f>R89*D89</f>
        <v>0</v>
      </c>
      <c r="T89" s="134">
        <v>1</v>
      </c>
      <c r="U89" s="136">
        <f>T89*D89</f>
        <v>62.89</v>
      </c>
      <c r="V89" s="134">
        <v>0</v>
      </c>
      <c r="W89" s="136">
        <f>V89*D89</f>
        <v>0</v>
      </c>
      <c r="X89" s="134">
        <v>0</v>
      </c>
      <c r="Y89" s="136">
        <f>X89*D89</f>
        <v>0</v>
      </c>
      <c r="Z89" s="134">
        <v>0</v>
      </c>
      <c r="AA89" s="136">
        <f>Z89*D89</f>
        <v>0</v>
      </c>
      <c r="AB89" s="134">
        <v>0</v>
      </c>
      <c r="AC89" s="136">
        <f>AB89*D89</f>
        <v>0</v>
      </c>
      <c r="AD89" s="134">
        <v>0</v>
      </c>
      <c r="AE89" s="136">
        <f>AD89*D89</f>
        <v>0</v>
      </c>
      <c r="AF89" s="134">
        <v>0</v>
      </c>
      <c r="AG89" s="136">
        <f>AF89*D89</f>
        <v>0</v>
      </c>
      <c r="AH89" s="134">
        <v>0</v>
      </c>
      <c r="AI89" s="136">
        <f>AH89*D89</f>
        <v>0</v>
      </c>
      <c r="AJ89" s="134">
        <v>0</v>
      </c>
      <c r="AK89" s="136">
        <f>AJ89*D89</f>
        <v>0</v>
      </c>
      <c r="AL89" s="134">
        <v>0</v>
      </c>
      <c r="AM89" s="136">
        <f>AL89*D89</f>
        <v>0</v>
      </c>
      <c r="AN89" s="134">
        <v>0</v>
      </c>
      <c r="AO89" s="136">
        <f>AN89*D89</f>
        <v>0</v>
      </c>
    </row>
    <row r="90" spans="1:41" ht="28.8" hidden="1" x14ac:dyDescent="0.3">
      <c r="A90" s="132">
        <v>235</v>
      </c>
      <c r="B90" s="133" t="s">
        <v>320</v>
      </c>
      <c r="C90" s="134" t="s">
        <v>230</v>
      </c>
      <c r="D90" s="135">
        <v>62.79</v>
      </c>
      <c r="E90" s="135">
        <v>2009.28</v>
      </c>
      <c r="F90" s="134">
        <v>0</v>
      </c>
      <c r="G90" s="136">
        <f t="shared" si="3"/>
        <v>0</v>
      </c>
      <c r="H90" s="134">
        <v>20</v>
      </c>
      <c r="I90" s="136">
        <f t="shared" si="4"/>
        <v>1255.8</v>
      </c>
      <c r="J90" s="134">
        <v>0</v>
      </c>
      <c r="K90" s="136">
        <f t="shared" si="5"/>
        <v>0</v>
      </c>
      <c r="L90" s="134">
        <v>0</v>
      </c>
      <c r="M90" s="136">
        <f>L90*D90</f>
        <v>0</v>
      </c>
      <c r="N90" s="134">
        <v>0</v>
      </c>
      <c r="O90" s="136">
        <f>N90*D90</f>
        <v>0</v>
      </c>
      <c r="P90" s="134">
        <v>10</v>
      </c>
      <c r="Q90" s="136">
        <f>P90*D90</f>
        <v>627.9</v>
      </c>
      <c r="R90" s="134">
        <v>0</v>
      </c>
      <c r="S90" s="136">
        <f>R90*D90</f>
        <v>0</v>
      </c>
      <c r="T90" s="134">
        <v>1</v>
      </c>
      <c r="U90" s="136">
        <f>T90*D90</f>
        <v>62.79</v>
      </c>
      <c r="V90" s="134">
        <v>0</v>
      </c>
      <c r="W90" s="136">
        <f>V90*D90</f>
        <v>0</v>
      </c>
      <c r="X90" s="134">
        <v>0</v>
      </c>
      <c r="Y90" s="136">
        <f>X90*D90</f>
        <v>0</v>
      </c>
      <c r="Z90" s="134">
        <v>0</v>
      </c>
      <c r="AA90" s="136">
        <f>Z90*D90</f>
        <v>0</v>
      </c>
      <c r="AB90" s="134">
        <v>0</v>
      </c>
      <c r="AC90" s="136">
        <f>AB90*D90</f>
        <v>0</v>
      </c>
      <c r="AD90" s="134">
        <v>0</v>
      </c>
      <c r="AE90" s="136">
        <f>AD90*D90</f>
        <v>0</v>
      </c>
      <c r="AF90" s="134">
        <v>1</v>
      </c>
      <c r="AG90" s="136">
        <f>AF90*D90</f>
        <v>62.79</v>
      </c>
      <c r="AH90" s="134">
        <v>0</v>
      </c>
      <c r="AI90" s="136">
        <f>AH90*D90</f>
        <v>0</v>
      </c>
      <c r="AJ90" s="134">
        <v>0</v>
      </c>
      <c r="AK90" s="136">
        <f>AJ90*D90</f>
        <v>0</v>
      </c>
      <c r="AL90" s="134">
        <v>0</v>
      </c>
      <c r="AM90" s="136">
        <f>AL90*D90</f>
        <v>0</v>
      </c>
      <c r="AN90" s="134">
        <v>0</v>
      </c>
      <c r="AO90" s="136">
        <f>AN90*D90</f>
        <v>0</v>
      </c>
    </row>
    <row r="91" spans="1:41" ht="57.6" hidden="1" x14ac:dyDescent="0.3">
      <c r="A91" s="132">
        <v>236</v>
      </c>
      <c r="B91" s="133" t="s">
        <v>321</v>
      </c>
      <c r="C91" s="134" t="s">
        <v>66</v>
      </c>
      <c r="D91" s="135">
        <v>27.54</v>
      </c>
      <c r="E91" s="135">
        <v>1239.3</v>
      </c>
      <c r="F91" s="134">
        <v>0</v>
      </c>
      <c r="G91" s="136">
        <f t="shared" si="3"/>
        <v>0</v>
      </c>
      <c r="H91" s="134">
        <v>10</v>
      </c>
      <c r="I91" s="136">
        <f t="shared" si="4"/>
        <v>275.39999999999998</v>
      </c>
      <c r="J91" s="134">
        <v>25</v>
      </c>
      <c r="K91" s="136">
        <f t="shared" si="5"/>
        <v>688.5</v>
      </c>
      <c r="L91" s="134">
        <v>0</v>
      </c>
      <c r="M91" s="136">
        <f>L91*D91</f>
        <v>0</v>
      </c>
      <c r="N91" s="134">
        <v>0</v>
      </c>
      <c r="O91" s="136">
        <f>N91*D91</f>
        <v>0</v>
      </c>
      <c r="P91" s="134">
        <v>10</v>
      </c>
      <c r="Q91" s="136">
        <f>P91*D91</f>
        <v>275.39999999999998</v>
      </c>
      <c r="R91" s="134">
        <v>0</v>
      </c>
      <c r="S91" s="136">
        <f>R91*D91</f>
        <v>0</v>
      </c>
      <c r="T91" s="134">
        <v>0</v>
      </c>
      <c r="U91" s="136">
        <f>T91*D91</f>
        <v>0</v>
      </c>
      <c r="V91" s="134">
        <v>0</v>
      </c>
      <c r="W91" s="136">
        <f>V91*D91</f>
        <v>0</v>
      </c>
      <c r="X91" s="134">
        <v>0</v>
      </c>
      <c r="Y91" s="136">
        <f>X91*D91</f>
        <v>0</v>
      </c>
      <c r="Z91" s="134">
        <v>0</v>
      </c>
      <c r="AA91" s="136">
        <f>Z91*D91</f>
        <v>0</v>
      </c>
      <c r="AB91" s="134">
        <v>0</v>
      </c>
      <c r="AC91" s="136">
        <f>AB91*D91</f>
        <v>0</v>
      </c>
      <c r="AD91" s="134">
        <v>0</v>
      </c>
      <c r="AE91" s="136">
        <f>AD91*D91</f>
        <v>0</v>
      </c>
      <c r="AF91" s="134">
        <v>0</v>
      </c>
      <c r="AG91" s="136">
        <f>AF91*D91</f>
        <v>0</v>
      </c>
      <c r="AH91" s="134">
        <v>0</v>
      </c>
      <c r="AI91" s="136">
        <f>AH91*D91</f>
        <v>0</v>
      </c>
      <c r="AJ91" s="134">
        <v>0</v>
      </c>
      <c r="AK91" s="136">
        <f>AJ91*D91</f>
        <v>0</v>
      </c>
      <c r="AL91" s="134">
        <v>0</v>
      </c>
      <c r="AM91" s="136">
        <f>AL91*D91</f>
        <v>0</v>
      </c>
      <c r="AN91" s="134">
        <v>0</v>
      </c>
      <c r="AO91" s="136">
        <f>AN91*D91</f>
        <v>0</v>
      </c>
    </row>
    <row r="92" spans="1:41" ht="28.8" x14ac:dyDescent="0.3">
      <c r="A92" s="132">
        <v>237</v>
      </c>
      <c r="B92" s="133" t="s">
        <v>322</v>
      </c>
      <c r="C92" s="134" t="s">
        <v>66</v>
      </c>
      <c r="D92" s="135">
        <v>6.87</v>
      </c>
      <c r="E92" s="135">
        <v>446.55</v>
      </c>
      <c r="F92" s="134">
        <v>20</v>
      </c>
      <c r="G92" s="136">
        <f t="shared" si="3"/>
        <v>137.4</v>
      </c>
      <c r="H92" s="134">
        <v>35</v>
      </c>
      <c r="I92" s="136">
        <f t="shared" si="4"/>
        <v>240.45000000000002</v>
      </c>
      <c r="J92" s="134">
        <v>0</v>
      </c>
      <c r="K92" s="136">
        <f t="shared" si="5"/>
        <v>0</v>
      </c>
      <c r="L92" s="134">
        <v>0</v>
      </c>
      <c r="M92" s="136">
        <f>L92*D92</f>
        <v>0</v>
      </c>
      <c r="N92" s="134">
        <v>0</v>
      </c>
      <c r="O92" s="136">
        <f>N92*D92</f>
        <v>0</v>
      </c>
      <c r="P92" s="134">
        <v>10</v>
      </c>
      <c r="Q92" s="136">
        <f>P92*D92</f>
        <v>68.7</v>
      </c>
      <c r="R92" s="134">
        <v>0</v>
      </c>
      <c r="S92" s="136">
        <f>R92*D92</f>
        <v>0</v>
      </c>
      <c r="T92" s="134">
        <v>0</v>
      </c>
      <c r="U92" s="136">
        <f>T92*D92</f>
        <v>0</v>
      </c>
      <c r="V92" s="134">
        <v>0</v>
      </c>
      <c r="W92" s="136">
        <f>V92*D92</f>
        <v>0</v>
      </c>
      <c r="X92" s="134">
        <v>0</v>
      </c>
      <c r="Y92" s="136">
        <f>X92*D92</f>
        <v>0</v>
      </c>
      <c r="Z92" s="134">
        <v>0</v>
      </c>
      <c r="AA92" s="136">
        <f>Z92*D92</f>
        <v>0</v>
      </c>
      <c r="AB92" s="134">
        <v>0</v>
      </c>
      <c r="AC92" s="136">
        <f>AB92*D92</f>
        <v>0</v>
      </c>
      <c r="AD92" s="134">
        <v>0</v>
      </c>
      <c r="AE92" s="136">
        <f>AD92*D92</f>
        <v>0</v>
      </c>
      <c r="AF92" s="134">
        <v>0</v>
      </c>
      <c r="AG92" s="136">
        <f>AF92*D92</f>
        <v>0</v>
      </c>
      <c r="AH92" s="134">
        <v>0</v>
      </c>
      <c r="AI92" s="136">
        <f>AH92*D92</f>
        <v>0</v>
      </c>
      <c r="AJ92" s="134">
        <v>0</v>
      </c>
      <c r="AK92" s="136">
        <f>AJ92*D92</f>
        <v>0</v>
      </c>
      <c r="AL92" s="134">
        <v>0</v>
      </c>
      <c r="AM92" s="136">
        <f>AL92*D92</f>
        <v>0</v>
      </c>
      <c r="AN92" s="134">
        <v>0</v>
      </c>
      <c r="AO92" s="136">
        <f>AN92*D92</f>
        <v>0</v>
      </c>
    </row>
    <row r="93" spans="1:41" ht="43.2" x14ac:dyDescent="0.3">
      <c r="A93" s="132">
        <v>238</v>
      </c>
      <c r="B93" s="133" t="s">
        <v>323</v>
      </c>
      <c r="C93" s="134" t="s">
        <v>66</v>
      </c>
      <c r="D93" s="135">
        <v>11.64</v>
      </c>
      <c r="E93" s="135">
        <v>989.4</v>
      </c>
      <c r="F93" s="134">
        <v>20</v>
      </c>
      <c r="G93" s="136">
        <f t="shared" si="3"/>
        <v>232.8</v>
      </c>
      <c r="H93" s="134">
        <v>35</v>
      </c>
      <c r="I93" s="136">
        <f t="shared" si="4"/>
        <v>407.40000000000003</v>
      </c>
      <c r="J93" s="134">
        <v>20</v>
      </c>
      <c r="K93" s="136">
        <f t="shared" si="5"/>
        <v>232.8</v>
      </c>
      <c r="L93" s="134">
        <v>0</v>
      </c>
      <c r="M93" s="136">
        <f>L93*D93</f>
        <v>0</v>
      </c>
      <c r="N93" s="134">
        <v>0</v>
      </c>
      <c r="O93" s="136">
        <f>N93*D93</f>
        <v>0</v>
      </c>
      <c r="P93" s="134">
        <v>10</v>
      </c>
      <c r="Q93" s="136">
        <f>P93*D93</f>
        <v>116.4</v>
      </c>
      <c r="R93" s="134">
        <v>0</v>
      </c>
      <c r="S93" s="136">
        <f>R93*D93</f>
        <v>0</v>
      </c>
      <c r="T93" s="134">
        <v>0</v>
      </c>
      <c r="U93" s="136">
        <f>T93*D93</f>
        <v>0</v>
      </c>
      <c r="V93" s="134">
        <v>0</v>
      </c>
      <c r="W93" s="136">
        <f>V93*D93</f>
        <v>0</v>
      </c>
      <c r="X93" s="134">
        <v>0</v>
      </c>
      <c r="Y93" s="136">
        <f>X93*D93</f>
        <v>0</v>
      </c>
      <c r="Z93" s="134">
        <v>0</v>
      </c>
      <c r="AA93" s="136">
        <f>Z93*D93</f>
        <v>0</v>
      </c>
      <c r="AB93" s="134">
        <v>0</v>
      </c>
      <c r="AC93" s="136">
        <f>AB93*D93</f>
        <v>0</v>
      </c>
      <c r="AD93" s="134">
        <v>0</v>
      </c>
      <c r="AE93" s="136">
        <f>AD93*D93</f>
        <v>0</v>
      </c>
      <c r="AF93" s="134">
        <v>0</v>
      </c>
      <c r="AG93" s="136">
        <f>AF93*D93</f>
        <v>0</v>
      </c>
      <c r="AH93" s="134">
        <v>0</v>
      </c>
      <c r="AI93" s="136">
        <f>AH93*D93</f>
        <v>0</v>
      </c>
      <c r="AJ93" s="134">
        <v>0</v>
      </c>
      <c r="AK93" s="136">
        <f>AJ93*D93</f>
        <v>0</v>
      </c>
      <c r="AL93" s="134">
        <v>0</v>
      </c>
      <c r="AM93" s="136">
        <f>AL93*D93</f>
        <v>0</v>
      </c>
      <c r="AN93" s="134">
        <v>0</v>
      </c>
      <c r="AO93" s="136">
        <f>AN93*D93</f>
        <v>0</v>
      </c>
    </row>
    <row r="94" spans="1:41" ht="28.8" x14ac:dyDescent="0.3">
      <c r="A94" s="132">
        <v>239</v>
      </c>
      <c r="B94" s="133" t="s">
        <v>324</v>
      </c>
      <c r="C94" s="134" t="s">
        <v>66</v>
      </c>
      <c r="D94" s="135">
        <v>132.65</v>
      </c>
      <c r="E94" s="135">
        <v>20958.7</v>
      </c>
      <c r="F94" s="134">
        <v>150</v>
      </c>
      <c r="G94" s="136">
        <f t="shared" si="3"/>
        <v>19897.5</v>
      </c>
      <c r="H94" s="134">
        <v>0</v>
      </c>
      <c r="I94" s="136">
        <f t="shared" si="4"/>
        <v>0</v>
      </c>
      <c r="J94" s="134">
        <v>0</v>
      </c>
      <c r="K94" s="136">
        <f t="shared" si="5"/>
        <v>0</v>
      </c>
      <c r="L94" s="134">
        <v>0</v>
      </c>
      <c r="M94" s="136">
        <f>L94*D94</f>
        <v>0</v>
      </c>
      <c r="N94" s="134">
        <v>0</v>
      </c>
      <c r="O94" s="136">
        <f>N94*D94</f>
        <v>0</v>
      </c>
      <c r="P94" s="134">
        <v>1</v>
      </c>
      <c r="Q94" s="136">
        <f>P94*D94</f>
        <v>132.65</v>
      </c>
      <c r="R94" s="134">
        <v>0</v>
      </c>
      <c r="S94" s="136">
        <f>R94*D94</f>
        <v>0</v>
      </c>
      <c r="T94" s="134">
        <v>0</v>
      </c>
      <c r="U94" s="136">
        <f>T94*D94</f>
        <v>0</v>
      </c>
      <c r="V94" s="134">
        <v>1</v>
      </c>
      <c r="W94" s="136">
        <f>V94*D94</f>
        <v>132.65</v>
      </c>
      <c r="X94" s="134">
        <v>1</v>
      </c>
      <c r="Y94" s="136">
        <f>X94*D94</f>
        <v>132.65</v>
      </c>
      <c r="Z94" s="134">
        <v>0</v>
      </c>
      <c r="AA94" s="136">
        <f>Z94*D94</f>
        <v>0</v>
      </c>
      <c r="AB94" s="134">
        <v>0</v>
      </c>
      <c r="AC94" s="136">
        <f>AB94*D94</f>
        <v>0</v>
      </c>
      <c r="AD94" s="134">
        <v>0</v>
      </c>
      <c r="AE94" s="136">
        <f>AD94*D94</f>
        <v>0</v>
      </c>
      <c r="AF94" s="134">
        <v>0</v>
      </c>
      <c r="AG94" s="136">
        <f>AF94*D94</f>
        <v>0</v>
      </c>
      <c r="AH94" s="134">
        <v>0</v>
      </c>
      <c r="AI94" s="136">
        <f>AH94*D94</f>
        <v>0</v>
      </c>
      <c r="AJ94" s="134">
        <v>0</v>
      </c>
      <c r="AK94" s="136">
        <f>AJ94*D94</f>
        <v>0</v>
      </c>
      <c r="AL94" s="134">
        <v>0</v>
      </c>
      <c r="AM94" s="136">
        <f>AL94*D94</f>
        <v>0</v>
      </c>
      <c r="AN94" s="134">
        <v>0</v>
      </c>
      <c r="AO94" s="136">
        <f>AN94*D94</f>
        <v>0</v>
      </c>
    </row>
    <row r="95" spans="1:41" ht="57.6" x14ac:dyDescent="0.3">
      <c r="A95" s="132">
        <v>240</v>
      </c>
      <c r="B95" s="133" t="s">
        <v>325</v>
      </c>
      <c r="C95" s="134" t="s">
        <v>66</v>
      </c>
      <c r="D95" s="135">
        <v>86.03</v>
      </c>
      <c r="E95" s="135">
        <v>18582.48</v>
      </c>
      <c r="F95" s="134">
        <v>150</v>
      </c>
      <c r="G95" s="136">
        <f t="shared" si="3"/>
        <v>12904.5</v>
      </c>
      <c r="H95" s="134">
        <v>50</v>
      </c>
      <c r="I95" s="136">
        <f t="shared" si="4"/>
        <v>4301.5</v>
      </c>
      <c r="J95" s="134">
        <v>0</v>
      </c>
      <c r="K95" s="136">
        <f t="shared" si="5"/>
        <v>0</v>
      </c>
      <c r="L95" s="134">
        <v>0</v>
      </c>
      <c r="M95" s="136">
        <f>L95*D95</f>
        <v>0</v>
      </c>
      <c r="N95" s="134">
        <v>0</v>
      </c>
      <c r="O95" s="136">
        <f>N95*D95</f>
        <v>0</v>
      </c>
      <c r="P95" s="134">
        <v>2</v>
      </c>
      <c r="Q95" s="136">
        <f>P95*D95</f>
        <v>172.06</v>
      </c>
      <c r="R95" s="134">
        <v>0</v>
      </c>
      <c r="S95" s="136">
        <f>R95*D95</f>
        <v>0</v>
      </c>
      <c r="T95" s="134">
        <v>2</v>
      </c>
      <c r="U95" s="136">
        <f>T95*D95</f>
        <v>172.06</v>
      </c>
      <c r="V95" s="134">
        <v>1</v>
      </c>
      <c r="W95" s="136">
        <f>V95*D95</f>
        <v>86.03</v>
      </c>
      <c r="X95" s="134">
        <v>0</v>
      </c>
      <c r="Y95" s="136">
        <f>X95*D95</f>
        <v>0</v>
      </c>
      <c r="Z95" s="134">
        <v>0</v>
      </c>
      <c r="AA95" s="136">
        <f>Z95*D95</f>
        <v>0</v>
      </c>
      <c r="AB95" s="134">
        <v>0</v>
      </c>
      <c r="AC95" s="136">
        <f>AB95*D95</f>
        <v>0</v>
      </c>
      <c r="AD95" s="134">
        <v>2</v>
      </c>
      <c r="AE95" s="136">
        <f>AD95*D95</f>
        <v>172.06</v>
      </c>
      <c r="AF95" s="134">
        <v>0</v>
      </c>
      <c r="AG95" s="136">
        <f>AF95*D95</f>
        <v>0</v>
      </c>
      <c r="AH95" s="134">
        <v>0</v>
      </c>
      <c r="AI95" s="136">
        <f>AH95*D95</f>
        <v>0</v>
      </c>
      <c r="AJ95" s="134">
        <v>0</v>
      </c>
      <c r="AK95" s="136">
        <f>AJ95*D95</f>
        <v>0</v>
      </c>
      <c r="AL95" s="134">
        <v>0</v>
      </c>
      <c r="AM95" s="136">
        <f>AL95*D95</f>
        <v>0</v>
      </c>
      <c r="AN95" s="134">
        <v>0</v>
      </c>
      <c r="AO95" s="136">
        <f>AN95*D95</f>
        <v>0</v>
      </c>
    </row>
    <row r="96" spans="1:41" ht="57.6" x14ac:dyDescent="0.3">
      <c r="A96" s="132">
        <v>241</v>
      </c>
      <c r="B96" s="133" t="s">
        <v>326</v>
      </c>
      <c r="C96" s="134" t="s">
        <v>66</v>
      </c>
      <c r="D96" s="135">
        <v>62.15</v>
      </c>
      <c r="E96" s="135">
        <v>12865.05</v>
      </c>
      <c r="F96" s="134">
        <v>150</v>
      </c>
      <c r="G96" s="136">
        <f t="shared" si="3"/>
        <v>9322.5</v>
      </c>
      <c r="H96" s="134">
        <v>35</v>
      </c>
      <c r="I96" s="136">
        <f t="shared" si="4"/>
        <v>2175.25</v>
      </c>
      <c r="J96" s="134">
        <v>10</v>
      </c>
      <c r="K96" s="136">
        <f t="shared" si="5"/>
        <v>621.5</v>
      </c>
      <c r="L96" s="134">
        <v>0</v>
      </c>
      <c r="M96" s="136">
        <f>L96*D96</f>
        <v>0</v>
      </c>
      <c r="N96" s="134">
        <v>0</v>
      </c>
      <c r="O96" s="136">
        <f>N96*D96</f>
        <v>0</v>
      </c>
      <c r="P96" s="134">
        <v>2</v>
      </c>
      <c r="Q96" s="136">
        <f>P96*D96</f>
        <v>124.3</v>
      </c>
      <c r="R96" s="134">
        <v>0</v>
      </c>
      <c r="S96" s="136">
        <f>R96*D96</f>
        <v>0</v>
      </c>
      <c r="T96" s="134">
        <v>0</v>
      </c>
      <c r="U96" s="136">
        <f>T96*D96</f>
        <v>0</v>
      </c>
      <c r="V96" s="134">
        <v>0</v>
      </c>
      <c r="W96" s="136">
        <f>V96*D96</f>
        <v>0</v>
      </c>
      <c r="X96" s="134">
        <v>0</v>
      </c>
      <c r="Y96" s="136">
        <f>X96*D96</f>
        <v>0</v>
      </c>
      <c r="Z96" s="134">
        <v>0</v>
      </c>
      <c r="AA96" s="136">
        <f>Z96*D96</f>
        <v>0</v>
      </c>
      <c r="AB96" s="134">
        <v>0</v>
      </c>
      <c r="AC96" s="136">
        <f>AB96*D96</f>
        <v>0</v>
      </c>
      <c r="AD96" s="134">
        <v>0</v>
      </c>
      <c r="AE96" s="136">
        <f>AD96*D96</f>
        <v>0</v>
      </c>
      <c r="AF96" s="134">
        <v>2</v>
      </c>
      <c r="AG96" s="136">
        <f>AF96*D96</f>
        <v>124.3</v>
      </c>
      <c r="AH96" s="134">
        <v>0</v>
      </c>
      <c r="AI96" s="136">
        <f>AH96*D96</f>
        <v>0</v>
      </c>
      <c r="AJ96" s="134">
        <v>0</v>
      </c>
      <c r="AK96" s="136">
        <f>AJ96*D96</f>
        <v>0</v>
      </c>
      <c r="AL96" s="134">
        <v>0</v>
      </c>
      <c r="AM96" s="136">
        <f>AL96*D96</f>
        <v>0</v>
      </c>
      <c r="AN96" s="134">
        <v>0</v>
      </c>
      <c r="AO96" s="136">
        <f>AN96*D96</f>
        <v>0</v>
      </c>
    </row>
    <row r="97" spans="1:41" x14ac:dyDescent="0.3">
      <c r="A97" s="132">
        <v>242</v>
      </c>
      <c r="B97" s="133" t="s">
        <v>327</v>
      </c>
      <c r="C97" s="134" t="s">
        <v>66</v>
      </c>
      <c r="D97" s="135">
        <v>139.24</v>
      </c>
      <c r="E97" s="135">
        <v>16151.84</v>
      </c>
      <c r="F97" s="134">
        <v>116</v>
      </c>
      <c r="G97" s="136">
        <f t="shared" si="3"/>
        <v>16151.84</v>
      </c>
      <c r="H97" s="134">
        <v>0</v>
      </c>
      <c r="I97" s="136">
        <f t="shared" si="4"/>
        <v>0</v>
      </c>
      <c r="J97" s="134">
        <v>0</v>
      </c>
      <c r="K97" s="136">
        <f t="shared" si="5"/>
        <v>0</v>
      </c>
      <c r="L97" s="134">
        <v>0</v>
      </c>
      <c r="M97" s="136">
        <f>L97*D97</f>
        <v>0</v>
      </c>
      <c r="N97" s="134">
        <v>0</v>
      </c>
      <c r="O97" s="136">
        <f>N97*D97</f>
        <v>0</v>
      </c>
      <c r="P97" s="134">
        <v>0</v>
      </c>
      <c r="Q97" s="136">
        <f>P97*D97</f>
        <v>0</v>
      </c>
      <c r="R97" s="134">
        <v>0</v>
      </c>
      <c r="S97" s="136">
        <f>R97*D97</f>
        <v>0</v>
      </c>
      <c r="T97" s="134">
        <v>0</v>
      </c>
      <c r="U97" s="136">
        <f>T97*D97</f>
        <v>0</v>
      </c>
      <c r="V97" s="134">
        <v>0</v>
      </c>
      <c r="W97" s="136">
        <f>V97*D97</f>
        <v>0</v>
      </c>
      <c r="X97" s="134">
        <v>0</v>
      </c>
      <c r="Y97" s="136">
        <f>X97*D97</f>
        <v>0</v>
      </c>
      <c r="Z97" s="134">
        <v>0</v>
      </c>
      <c r="AA97" s="136">
        <f>Z97*D97</f>
        <v>0</v>
      </c>
      <c r="AB97" s="134">
        <v>0</v>
      </c>
      <c r="AC97" s="136">
        <f>AB97*D97</f>
        <v>0</v>
      </c>
      <c r="AD97" s="134">
        <v>0</v>
      </c>
      <c r="AE97" s="136">
        <f>AD97*D97</f>
        <v>0</v>
      </c>
      <c r="AF97" s="134">
        <v>0</v>
      </c>
      <c r="AG97" s="136">
        <f>AF97*D97</f>
        <v>0</v>
      </c>
      <c r="AH97" s="134">
        <v>0</v>
      </c>
      <c r="AI97" s="136">
        <f>AH97*D97</f>
        <v>0</v>
      </c>
      <c r="AJ97" s="134">
        <v>0</v>
      </c>
      <c r="AK97" s="136">
        <f>AJ97*D97</f>
        <v>0</v>
      </c>
      <c r="AL97" s="134">
        <v>0</v>
      </c>
      <c r="AM97" s="136">
        <f>AL97*D97</f>
        <v>0</v>
      </c>
      <c r="AN97" s="134">
        <v>0</v>
      </c>
      <c r="AO97" s="136">
        <f>AN97*D97</f>
        <v>0</v>
      </c>
    </row>
    <row r="98" spans="1:41" ht="43.2" x14ac:dyDescent="0.3">
      <c r="A98" s="132">
        <v>243</v>
      </c>
      <c r="B98" s="133" t="s">
        <v>328</v>
      </c>
      <c r="C98" s="134" t="s">
        <v>230</v>
      </c>
      <c r="D98" s="135">
        <v>210.8</v>
      </c>
      <c r="E98" s="135">
        <v>849313.2</v>
      </c>
      <c r="F98" s="134">
        <v>3000</v>
      </c>
      <c r="G98" s="136">
        <f t="shared" si="3"/>
        <v>632400</v>
      </c>
      <c r="H98" s="134">
        <v>700</v>
      </c>
      <c r="I98" s="136">
        <f t="shared" si="4"/>
        <v>147560</v>
      </c>
      <c r="J98" s="134">
        <v>156</v>
      </c>
      <c r="K98" s="136">
        <f t="shared" si="5"/>
        <v>32884.800000000003</v>
      </c>
      <c r="L98" s="134">
        <v>60</v>
      </c>
      <c r="M98" s="136">
        <f>L98*D98</f>
        <v>12648</v>
      </c>
      <c r="N98" s="134">
        <v>20</v>
      </c>
      <c r="O98" s="136">
        <f>N98*D98</f>
        <v>4216</v>
      </c>
      <c r="P98" s="134">
        <v>0</v>
      </c>
      <c r="Q98" s="136">
        <f>P98*D98</f>
        <v>0</v>
      </c>
      <c r="R98" s="134">
        <v>6</v>
      </c>
      <c r="S98" s="136">
        <f>R98*D98</f>
        <v>1264.8000000000002</v>
      </c>
      <c r="T98" s="134">
        <v>30</v>
      </c>
      <c r="U98" s="136">
        <f>T98*D98</f>
        <v>6324</v>
      </c>
      <c r="V98" s="134">
        <v>5</v>
      </c>
      <c r="W98" s="136">
        <f>V98*D98</f>
        <v>1054</v>
      </c>
      <c r="X98" s="134">
        <v>0</v>
      </c>
      <c r="Y98" s="136">
        <f>X98*D98</f>
        <v>0</v>
      </c>
      <c r="Z98" s="134">
        <v>6</v>
      </c>
      <c r="AA98" s="136">
        <f>Z98*D98</f>
        <v>1264.8000000000002</v>
      </c>
      <c r="AB98" s="134">
        <v>0</v>
      </c>
      <c r="AC98" s="136">
        <f>AB98*D98</f>
        <v>0</v>
      </c>
      <c r="AD98" s="134">
        <v>1</v>
      </c>
      <c r="AE98" s="136">
        <f>AD98*D98</f>
        <v>210.8</v>
      </c>
      <c r="AF98" s="134">
        <v>5</v>
      </c>
      <c r="AG98" s="136">
        <f>AF98*D98</f>
        <v>1054</v>
      </c>
      <c r="AH98" s="134">
        <v>30</v>
      </c>
      <c r="AI98" s="136">
        <f>AH98*D98</f>
        <v>6324</v>
      </c>
      <c r="AJ98" s="134">
        <v>0</v>
      </c>
      <c r="AK98" s="136">
        <f>AJ98*D98</f>
        <v>0</v>
      </c>
      <c r="AL98" s="134">
        <v>10</v>
      </c>
      <c r="AM98" s="136">
        <f>AL98*D98</f>
        <v>2108</v>
      </c>
      <c r="AN98" s="134">
        <v>0</v>
      </c>
      <c r="AO98" s="136">
        <f>AN98*D98</f>
        <v>0</v>
      </c>
    </row>
    <row r="99" spans="1:41" ht="43.2" x14ac:dyDescent="0.3">
      <c r="A99" s="132">
        <v>244</v>
      </c>
      <c r="B99" s="133" t="s">
        <v>329</v>
      </c>
      <c r="C99" s="134" t="s">
        <v>330</v>
      </c>
      <c r="D99" s="135">
        <v>46.28</v>
      </c>
      <c r="E99" s="135">
        <v>9024.6</v>
      </c>
      <c r="F99" s="134">
        <v>50</v>
      </c>
      <c r="G99" s="136">
        <f t="shared" si="3"/>
        <v>2314</v>
      </c>
      <c r="H99" s="134">
        <v>50</v>
      </c>
      <c r="I99" s="136">
        <f t="shared" si="4"/>
        <v>2314</v>
      </c>
      <c r="J99" s="134">
        <v>0</v>
      </c>
      <c r="K99" s="136">
        <f t="shared" si="5"/>
        <v>0</v>
      </c>
      <c r="L99" s="134">
        <v>1</v>
      </c>
      <c r="M99" s="136">
        <f>L99*D99</f>
        <v>46.28</v>
      </c>
      <c r="N99" s="134">
        <v>10</v>
      </c>
      <c r="O99" s="136">
        <f>N99*D99</f>
        <v>462.8</v>
      </c>
      <c r="P99" s="134">
        <v>20</v>
      </c>
      <c r="Q99" s="136">
        <f>P99*D99</f>
        <v>925.6</v>
      </c>
      <c r="R99" s="134">
        <v>1</v>
      </c>
      <c r="S99" s="136">
        <f>R99*D99</f>
        <v>46.28</v>
      </c>
      <c r="T99" s="134">
        <v>1</v>
      </c>
      <c r="U99" s="136">
        <f>T99*D99</f>
        <v>46.28</v>
      </c>
      <c r="V99" s="134">
        <v>27</v>
      </c>
      <c r="W99" s="136">
        <f>V99*D99</f>
        <v>1249.56</v>
      </c>
      <c r="X99" s="134">
        <v>0</v>
      </c>
      <c r="Y99" s="136">
        <f>X99*D99</f>
        <v>0</v>
      </c>
      <c r="Z99" s="134">
        <v>0</v>
      </c>
      <c r="AA99" s="136">
        <f>Z99*D99</f>
        <v>0</v>
      </c>
      <c r="AB99" s="134">
        <v>1</v>
      </c>
      <c r="AC99" s="136">
        <f>AB99*D99</f>
        <v>46.28</v>
      </c>
      <c r="AD99" s="134">
        <v>0</v>
      </c>
      <c r="AE99" s="136">
        <f>AD99*D99</f>
        <v>0</v>
      </c>
      <c r="AF99" s="134">
        <v>25</v>
      </c>
      <c r="AG99" s="136">
        <f>AF99*D99</f>
        <v>1157</v>
      </c>
      <c r="AH99" s="134">
        <v>4</v>
      </c>
      <c r="AI99" s="136">
        <f>AH99*D99</f>
        <v>185.12</v>
      </c>
      <c r="AJ99" s="134">
        <v>0</v>
      </c>
      <c r="AK99" s="136">
        <f>AJ99*D99</f>
        <v>0</v>
      </c>
      <c r="AL99" s="134">
        <v>5</v>
      </c>
      <c r="AM99" s="136">
        <f>AL99*D99</f>
        <v>231.4</v>
      </c>
      <c r="AN99" s="134">
        <v>0</v>
      </c>
      <c r="AO99" s="136">
        <f>AN99*D99</f>
        <v>0</v>
      </c>
    </row>
    <row r="100" spans="1:41" ht="28.8" hidden="1" x14ac:dyDescent="0.3">
      <c r="A100" s="132">
        <v>245</v>
      </c>
      <c r="B100" s="133" t="s">
        <v>331</v>
      </c>
      <c r="C100" s="134" t="s">
        <v>66</v>
      </c>
      <c r="D100" s="135">
        <v>16.3</v>
      </c>
      <c r="E100" s="135">
        <v>2950.3</v>
      </c>
      <c r="F100" s="134">
        <v>0</v>
      </c>
      <c r="G100" s="136">
        <f t="shared" si="3"/>
        <v>0</v>
      </c>
      <c r="H100" s="134">
        <v>0</v>
      </c>
      <c r="I100" s="136">
        <f t="shared" si="4"/>
        <v>0</v>
      </c>
      <c r="J100" s="134">
        <v>0</v>
      </c>
      <c r="K100" s="136">
        <f t="shared" si="5"/>
        <v>0</v>
      </c>
      <c r="L100" s="134">
        <v>5</v>
      </c>
      <c r="M100" s="136">
        <f>L100*D100</f>
        <v>81.5</v>
      </c>
      <c r="N100" s="134">
        <v>20</v>
      </c>
      <c r="O100" s="136">
        <f>N100*D100</f>
        <v>326</v>
      </c>
      <c r="P100" s="134">
        <v>33</v>
      </c>
      <c r="Q100" s="136">
        <f>P100*D100</f>
        <v>537.9</v>
      </c>
      <c r="R100" s="134">
        <v>0</v>
      </c>
      <c r="S100" s="136">
        <f>R100*D100</f>
        <v>0</v>
      </c>
      <c r="T100" s="134">
        <v>5</v>
      </c>
      <c r="U100" s="136">
        <f>T100*D100</f>
        <v>81.5</v>
      </c>
      <c r="V100" s="134">
        <v>5</v>
      </c>
      <c r="W100" s="136">
        <f>V100*D100</f>
        <v>81.5</v>
      </c>
      <c r="X100" s="134">
        <v>7</v>
      </c>
      <c r="Y100" s="136">
        <f>X100*D100</f>
        <v>114.10000000000001</v>
      </c>
      <c r="Z100" s="134">
        <v>0</v>
      </c>
      <c r="AA100" s="136">
        <f>Z100*D100</f>
        <v>0</v>
      </c>
      <c r="AB100" s="134">
        <v>30</v>
      </c>
      <c r="AC100" s="136">
        <f>AB100*D100</f>
        <v>489</v>
      </c>
      <c r="AD100" s="134">
        <v>5</v>
      </c>
      <c r="AE100" s="136">
        <f>AD100*D100</f>
        <v>81.5</v>
      </c>
      <c r="AF100" s="134">
        <v>10</v>
      </c>
      <c r="AG100" s="136">
        <f>AF100*D100</f>
        <v>163</v>
      </c>
      <c r="AH100" s="134">
        <v>52</v>
      </c>
      <c r="AI100" s="136">
        <f>AH100*D100</f>
        <v>847.6</v>
      </c>
      <c r="AJ100" s="134">
        <v>0</v>
      </c>
      <c r="AK100" s="136">
        <f>AJ100*D100</f>
        <v>0</v>
      </c>
      <c r="AL100" s="134">
        <v>5</v>
      </c>
      <c r="AM100" s="136">
        <f>AL100*D100</f>
        <v>81.5</v>
      </c>
      <c r="AN100" s="134">
        <v>4</v>
      </c>
      <c r="AO100" s="136">
        <f>AN100*D100</f>
        <v>65.2</v>
      </c>
    </row>
    <row r="101" spans="1:41" ht="57.6" x14ac:dyDescent="0.3">
      <c r="A101" s="132">
        <v>246</v>
      </c>
      <c r="B101" s="133" t="s">
        <v>332</v>
      </c>
      <c r="C101" s="134" t="s">
        <v>66</v>
      </c>
      <c r="D101" s="135">
        <v>4.4800000000000004</v>
      </c>
      <c r="E101" s="135">
        <v>1317.12</v>
      </c>
      <c r="F101" s="134">
        <v>150</v>
      </c>
      <c r="G101" s="136">
        <f t="shared" si="3"/>
        <v>672.00000000000011</v>
      </c>
      <c r="H101" s="134">
        <v>25</v>
      </c>
      <c r="I101" s="136">
        <f t="shared" si="4"/>
        <v>112.00000000000001</v>
      </c>
      <c r="J101" s="134">
        <v>40</v>
      </c>
      <c r="K101" s="136">
        <f t="shared" si="5"/>
        <v>179.20000000000002</v>
      </c>
      <c r="L101" s="134">
        <v>0</v>
      </c>
      <c r="M101" s="136">
        <f>L101*D101</f>
        <v>0</v>
      </c>
      <c r="N101" s="134">
        <v>5</v>
      </c>
      <c r="O101" s="136">
        <f>N101*D101</f>
        <v>22.400000000000002</v>
      </c>
      <c r="P101" s="134">
        <v>5</v>
      </c>
      <c r="Q101" s="136">
        <f>P101*D101</f>
        <v>22.400000000000002</v>
      </c>
      <c r="R101" s="134">
        <v>0</v>
      </c>
      <c r="S101" s="136">
        <f>R101*D101</f>
        <v>0</v>
      </c>
      <c r="T101" s="134">
        <v>10</v>
      </c>
      <c r="U101" s="136">
        <f>T101*D101</f>
        <v>44.800000000000004</v>
      </c>
      <c r="V101" s="134">
        <v>2</v>
      </c>
      <c r="W101" s="136">
        <f>V101*D101</f>
        <v>8.9600000000000009</v>
      </c>
      <c r="X101" s="134">
        <v>0</v>
      </c>
      <c r="Y101" s="136">
        <f>X101*D101</f>
        <v>0</v>
      </c>
      <c r="Z101" s="134">
        <v>0</v>
      </c>
      <c r="AA101" s="136">
        <f>Z101*D101</f>
        <v>0</v>
      </c>
      <c r="AB101" s="134">
        <v>0</v>
      </c>
      <c r="AC101" s="136">
        <f>AB101*D101</f>
        <v>0</v>
      </c>
      <c r="AD101" s="134">
        <v>0</v>
      </c>
      <c r="AE101" s="136">
        <f>AD101*D101</f>
        <v>0</v>
      </c>
      <c r="AF101" s="134">
        <v>0</v>
      </c>
      <c r="AG101" s="136">
        <f>AF101*D101</f>
        <v>0</v>
      </c>
      <c r="AH101" s="134">
        <v>15</v>
      </c>
      <c r="AI101" s="136">
        <f>AH101*D101</f>
        <v>67.2</v>
      </c>
      <c r="AJ101" s="134">
        <v>0</v>
      </c>
      <c r="AK101" s="136">
        <f>AJ101*D101</f>
        <v>0</v>
      </c>
      <c r="AL101" s="134">
        <v>0</v>
      </c>
      <c r="AM101" s="136">
        <f>AL101*D101</f>
        <v>0</v>
      </c>
      <c r="AN101" s="134">
        <v>0</v>
      </c>
      <c r="AO101" s="136">
        <f>AN101*D101</f>
        <v>0</v>
      </c>
    </row>
    <row r="102" spans="1:41" ht="72" hidden="1" x14ac:dyDescent="0.3">
      <c r="A102" s="132">
        <v>247</v>
      </c>
      <c r="B102" s="133" t="s">
        <v>333</v>
      </c>
      <c r="C102" s="134" t="s">
        <v>66</v>
      </c>
      <c r="D102" s="135">
        <v>3.37</v>
      </c>
      <c r="E102" s="135">
        <v>279.70999999999998</v>
      </c>
      <c r="F102" s="134">
        <v>0</v>
      </c>
      <c r="G102" s="136">
        <f t="shared" si="3"/>
        <v>0</v>
      </c>
      <c r="H102" s="134">
        <v>28</v>
      </c>
      <c r="I102" s="136">
        <f t="shared" si="4"/>
        <v>94.36</v>
      </c>
      <c r="J102" s="134">
        <v>15</v>
      </c>
      <c r="K102" s="136">
        <f t="shared" si="5"/>
        <v>50.550000000000004</v>
      </c>
      <c r="L102" s="134">
        <v>0</v>
      </c>
      <c r="M102" s="136">
        <f>L102*D102</f>
        <v>0</v>
      </c>
      <c r="N102" s="134">
        <v>9</v>
      </c>
      <c r="O102" s="136">
        <f>N102*D102</f>
        <v>30.330000000000002</v>
      </c>
      <c r="P102" s="134">
        <v>6</v>
      </c>
      <c r="Q102" s="136">
        <f>P102*D102</f>
        <v>20.22</v>
      </c>
      <c r="R102" s="134">
        <v>0</v>
      </c>
      <c r="S102" s="136">
        <f>R102*D102</f>
        <v>0</v>
      </c>
      <c r="T102" s="134">
        <v>8</v>
      </c>
      <c r="U102" s="136">
        <f>T102*D102</f>
        <v>26.96</v>
      </c>
      <c r="V102" s="134">
        <v>3</v>
      </c>
      <c r="W102" s="136">
        <f>V102*D102</f>
        <v>10.11</v>
      </c>
      <c r="X102" s="134">
        <v>1</v>
      </c>
      <c r="Y102" s="136">
        <f>X102*D102</f>
        <v>3.37</v>
      </c>
      <c r="Z102" s="134">
        <v>0</v>
      </c>
      <c r="AA102" s="136">
        <f>Z102*D102</f>
        <v>0</v>
      </c>
      <c r="AB102" s="134">
        <v>1</v>
      </c>
      <c r="AC102" s="136">
        <f>AB102*D102</f>
        <v>3.37</v>
      </c>
      <c r="AD102" s="134">
        <v>2</v>
      </c>
      <c r="AE102" s="136">
        <f>AD102*D102</f>
        <v>6.74</v>
      </c>
      <c r="AF102" s="134">
        <v>1</v>
      </c>
      <c r="AG102" s="136">
        <f>AF102*D102</f>
        <v>3.37</v>
      </c>
      <c r="AH102" s="134">
        <v>4</v>
      </c>
      <c r="AI102" s="136">
        <f>AH102*D102</f>
        <v>13.48</v>
      </c>
      <c r="AJ102" s="134">
        <v>2</v>
      </c>
      <c r="AK102" s="136">
        <f>AJ102*D102</f>
        <v>6.74</v>
      </c>
      <c r="AL102" s="134">
        <v>2</v>
      </c>
      <c r="AM102" s="136">
        <f>AL102*D102</f>
        <v>6.74</v>
      </c>
      <c r="AN102" s="134">
        <v>1</v>
      </c>
      <c r="AO102" s="136">
        <f>AN102*D102</f>
        <v>3.37</v>
      </c>
    </row>
    <row r="103" spans="1:41" ht="43.2" hidden="1" x14ac:dyDescent="0.3">
      <c r="A103" s="132">
        <v>248</v>
      </c>
      <c r="B103" s="133" t="s">
        <v>334</v>
      </c>
      <c r="C103" s="134" t="s">
        <v>226</v>
      </c>
      <c r="D103" s="135">
        <v>7.72</v>
      </c>
      <c r="E103" s="135">
        <v>4632</v>
      </c>
      <c r="F103" s="134">
        <v>0</v>
      </c>
      <c r="G103" s="136">
        <f t="shared" si="3"/>
        <v>0</v>
      </c>
      <c r="H103" s="134">
        <v>280</v>
      </c>
      <c r="I103" s="136">
        <f t="shared" si="4"/>
        <v>2161.6</v>
      </c>
      <c r="J103" s="134">
        <v>200</v>
      </c>
      <c r="K103" s="136">
        <f t="shared" si="5"/>
        <v>1544</v>
      </c>
      <c r="L103" s="134">
        <v>0</v>
      </c>
      <c r="M103" s="136">
        <f>L103*D103</f>
        <v>0</v>
      </c>
      <c r="N103" s="134">
        <v>20</v>
      </c>
      <c r="O103" s="136">
        <f>N103*D103</f>
        <v>154.4</v>
      </c>
      <c r="P103" s="134">
        <v>100</v>
      </c>
      <c r="Q103" s="136">
        <f>P103*D103</f>
        <v>772</v>
      </c>
      <c r="R103" s="134">
        <v>0</v>
      </c>
      <c r="S103" s="136">
        <f>R103*D103</f>
        <v>0</v>
      </c>
      <c r="T103" s="134">
        <v>0</v>
      </c>
      <c r="U103" s="136">
        <f>T103*D103</f>
        <v>0</v>
      </c>
      <c r="V103" s="134">
        <v>0</v>
      </c>
      <c r="W103" s="136">
        <f>V103*D103</f>
        <v>0</v>
      </c>
      <c r="X103" s="134">
        <v>0</v>
      </c>
      <c r="Y103" s="136">
        <f>X103*D103</f>
        <v>0</v>
      </c>
      <c r="Z103" s="134">
        <v>0</v>
      </c>
      <c r="AA103" s="136">
        <f>Z103*D103</f>
        <v>0</v>
      </c>
      <c r="AB103" s="134">
        <v>0</v>
      </c>
      <c r="AC103" s="136">
        <f>AB103*D103</f>
        <v>0</v>
      </c>
      <c r="AD103" s="134">
        <v>0</v>
      </c>
      <c r="AE103" s="136">
        <f>AD103*D103</f>
        <v>0</v>
      </c>
      <c r="AF103" s="134">
        <v>0</v>
      </c>
      <c r="AG103" s="136">
        <f>AF103*D103</f>
        <v>0</v>
      </c>
      <c r="AH103" s="134">
        <v>0</v>
      </c>
      <c r="AI103" s="136">
        <f>AH103*D103</f>
        <v>0</v>
      </c>
      <c r="AJ103" s="134">
        <v>0</v>
      </c>
      <c r="AK103" s="136">
        <f>AJ103*D103</f>
        <v>0</v>
      </c>
      <c r="AL103" s="134">
        <v>0</v>
      </c>
      <c r="AM103" s="136">
        <f>AL103*D103</f>
        <v>0</v>
      </c>
      <c r="AN103" s="134">
        <v>0</v>
      </c>
      <c r="AO103" s="136">
        <f>AN103*D103</f>
        <v>0</v>
      </c>
    </row>
    <row r="104" spans="1:41" ht="86.4" x14ac:dyDescent="0.3">
      <c r="A104" s="132">
        <v>249</v>
      </c>
      <c r="B104" s="133" t="s">
        <v>335</v>
      </c>
      <c r="C104" s="134" t="s">
        <v>226</v>
      </c>
      <c r="D104" s="135">
        <v>23.34</v>
      </c>
      <c r="E104" s="135">
        <v>7352.1</v>
      </c>
      <c r="F104" s="134">
        <v>100</v>
      </c>
      <c r="G104" s="136">
        <f t="shared" si="3"/>
        <v>2334</v>
      </c>
      <c r="H104" s="134">
        <v>40</v>
      </c>
      <c r="I104" s="136">
        <f t="shared" si="4"/>
        <v>933.6</v>
      </c>
      <c r="J104" s="134">
        <v>75</v>
      </c>
      <c r="K104" s="136">
        <f t="shared" si="5"/>
        <v>1750.5</v>
      </c>
      <c r="L104" s="134">
        <v>0</v>
      </c>
      <c r="M104" s="136">
        <f>L104*D104</f>
        <v>0</v>
      </c>
      <c r="N104" s="134">
        <v>5</v>
      </c>
      <c r="O104" s="136">
        <f>N104*D104</f>
        <v>116.7</v>
      </c>
      <c r="P104" s="134">
        <v>50</v>
      </c>
      <c r="Q104" s="136">
        <f>P104*D104</f>
        <v>1167</v>
      </c>
      <c r="R104" s="134">
        <v>0</v>
      </c>
      <c r="S104" s="136">
        <f>R104*D104</f>
        <v>0</v>
      </c>
      <c r="T104" s="134">
        <v>0</v>
      </c>
      <c r="U104" s="136">
        <f>T104*D104</f>
        <v>0</v>
      </c>
      <c r="V104" s="134">
        <v>6</v>
      </c>
      <c r="W104" s="136">
        <f>V104*D104</f>
        <v>140.04</v>
      </c>
      <c r="X104" s="134">
        <v>0</v>
      </c>
      <c r="Y104" s="136">
        <f>X104*D104</f>
        <v>0</v>
      </c>
      <c r="Z104" s="134">
        <v>0</v>
      </c>
      <c r="AA104" s="136">
        <f>Z104*D104</f>
        <v>0</v>
      </c>
      <c r="AB104" s="134">
        <v>10</v>
      </c>
      <c r="AC104" s="136">
        <f>AB104*D104</f>
        <v>233.4</v>
      </c>
      <c r="AD104" s="134">
        <v>0</v>
      </c>
      <c r="AE104" s="136">
        <f>AD104*D104</f>
        <v>0</v>
      </c>
      <c r="AF104" s="134">
        <v>0</v>
      </c>
      <c r="AG104" s="136">
        <f>AF104*D104</f>
        <v>0</v>
      </c>
      <c r="AH104" s="134">
        <v>13</v>
      </c>
      <c r="AI104" s="136">
        <f>AH104*D104</f>
        <v>303.42</v>
      </c>
      <c r="AJ104" s="134">
        <v>0</v>
      </c>
      <c r="AK104" s="136">
        <f>AJ104*D104</f>
        <v>0</v>
      </c>
      <c r="AL104" s="134">
        <v>0</v>
      </c>
      <c r="AM104" s="136">
        <f>AL104*D104</f>
        <v>0</v>
      </c>
      <c r="AN104" s="134">
        <v>0</v>
      </c>
      <c r="AO104" s="136">
        <f>AN104*D104</f>
        <v>0</v>
      </c>
    </row>
    <row r="105" spans="1:41" ht="86.4" x14ac:dyDescent="0.3">
      <c r="A105" s="132">
        <v>250</v>
      </c>
      <c r="B105" s="133" t="s">
        <v>336</v>
      </c>
      <c r="C105" s="134" t="s">
        <v>226</v>
      </c>
      <c r="D105" s="135">
        <v>32.880000000000003</v>
      </c>
      <c r="E105" s="135">
        <v>8515.92</v>
      </c>
      <c r="F105" s="134">
        <v>100</v>
      </c>
      <c r="G105" s="136">
        <f t="shared" si="3"/>
        <v>3288.0000000000005</v>
      </c>
      <c r="H105" s="134">
        <v>30</v>
      </c>
      <c r="I105" s="136">
        <f t="shared" si="4"/>
        <v>986.40000000000009</v>
      </c>
      <c r="J105" s="134">
        <v>75</v>
      </c>
      <c r="K105" s="136">
        <f t="shared" si="5"/>
        <v>2466</v>
      </c>
      <c r="L105" s="134">
        <v>0</v>
      </c>
      <c r="M105" s="136">
        <f>L105*D105</f>
        <v>0</v>
      </c>
      <c r="N105" s="134">
        <v>5</v>
      </c>
      <c r="O105" s="136">
        <f>N105*D105</f>
        <v>164.4</v>
      </c>
      <c r="P105" s="134">
        <v>30</v>
      </c>
      <c r="Q105" s="136">
        <f>P105*D105</f>
        <v>986.40000000000009</v>
      </c>
      <c r="R105" s="134">
        <v>0</v>
      </c>
      <c r="S105" s="136">
        <f>R105*D105</f>
        <v>0</v>
      </c>
      <c r="T105" s="134">
        <v>0</v>
      </c>
      <c r="U105" s="136">
        <f>T105*D105</f>
        <v>0</v>
      </c>
      <c r="V105" s="134">
        <v>0</v>
      </c>
      <c r="W105" s="136">
        <f>V105*D105</f>
        <v>0</v>
      </c>
      <c r="X105" s="134">
        <v>1</v>
      </c>
      <c r="Y105" s="136">
        <f>X105*D105</f>
        <v>32.880000000000003</v>
      </c>
      <c r="Z105" s="134">
        <v>1</v>
      </c>
      <c r="AA105" s="136">
        <f>Z105*D105</f>
        <v>32.880000000000003</v>
      </c>
      <c r="AB105" s="134">
        <v>10</v>
      </c>
      <c r="AC105" s="136">
        <f>AB105*D105</f>
        <v>328.8</v>
      </c>
      <c r="AD105" s="134">
        <v>0</v>
      </c>
      <c r="AE105" s="136">
        <f>AD105*D105</f>
        <v>0</v>
      </c>
      <c r="AF105" s="134">
        <v>0</v>
      </c>
      <c r="AG105" s="136">
        <f>AF105*D105</f>
        <v>0</v>
      </c>
      <c r="AH105" s="134">
        <v>7</v>
      </c>
      <c r="AI105" s="136">
        <f>AH105*D105</f>
        <v>230.16000000000003</v>
      </c>
      <c r="AJ105" s="134">
        <v>0</v>
      </c>
      <c r="AK105" s="136">
        <f>AJ105*D105</f>
        <v>0</v>
      </c>
      <c r="AL105" s="134">
        <v>0</v>
      </c>
      <c r="AM105" s="136">
        <f>AL105*D105</f>
        <v>0</v>
      </c>
      <c r="AN105" s="134">
        <v>0</v>
      </c>
      <c r="AO105" s="136">
        <f>AN105*D105</f>
        <v>0</v>
      </c>
    </row>
    <row r="106" spans="1:41" ht="28.8" x14ac:dyDescent="0.3">
      <c r="A106" s="132">
        <v>251</v>
      </c>
      <c r="B106" s="133" t="s">
        <v>337</v>
      </c>
      <c r="C106" s="134" t="s">
        <v>226</v>
      </c>
      <c r="D106" s="135">
        <v>6.45</v>
      </c>
      <c r="E106" s="135">
        <v>4192.5</v>
      </c>
      <c r="F106" s="134">
        <v>200</v>
      </c>
      <c r="G106" s="136">
        <f t="shared" si="3"/>
        <v>1290</v>
      </c>
      <c r="H106" s="134">
        <v>0</v>
      </c>
      <c r="I106" s="136">
        <f t="shared" si="4"/>
        <v>0</v>
      </c>
      <c r="J106" s="134">
        <v>150</v>
      </c>
      <c r="K106" s="136">
        <f t="shared" si="5"/>
        <v>967.5</v>
      </c>
      <c r="L106" s="134">
        <v>20</v>
      </c>
      <c r="M106" s="136">
        <f>L106*D106</f>
        <v>129</v>
      </c>
      <c r="N106" s="134">
        <v>60</v>
      </c>
      <c r="O106" s="136">
        <f>N106*D106</f>
        <v>387</v>
      </c>
      <c r="P106" s="134">
        <v>20</v>
      </c>
      <c r="Q106" s="136">
        <f>P106*D106</f>
        <v>129</v>
      </c>
      <c r="R106" s="134">
        <v>5</v>
      </c>
      <c r="S106" s="136">
        <f>R106*D106</f>
        <v>32.25</v>
      </c>
      <c r="T106" s="134">
        <v>20</v>
      </c>
      <c r="U106" s="136">
        <f>T106*D106</f>
        <v>129</v>
      </c>
      <c r="V106" s="134">
        <v>24</v>
      </c>
      <c r="W106" s="136">
        <f>V106*D106</f>
        <v>154.80000000000001</v>
      </c>
      <c r="X106" s="134">
        <v>1</v>
      </c>
      <c r="Y106" s="136">
        <f>X106*D106</f>
        <v>6.45</v>
      </c>
      <c r="Z106" s="134">
        <v>0</v>
      </c>
      <c r="AA106" s="136">
        <f>Z106*D106</f>
        <v>0</v>
      </c>
      <c r="AB106" s="134">
        <v>0</v>
      </c>
      <c r="AC106" s="136">
        <f>AB106*D106</f>
        <v>0</v>
      </c>
      <c r="AD106" s="134">
        <v>15</v>
      </c>
      <c r="AE106" s="136">
        <f>AD106*D106</f>
        <v>96.75</v>
      </c>
      <c r="AF106" s="134">
        <v>0</v>
      </c>
      <c r="AG106" s="136">
        <f>AF106*D106</f>
        <v>0</v>
      </c>
      <c r="AH106" s="134">
        <v>105</v>
      </c>
      <c r="AI106" s="136">
        <f>AH106*D106</f>
        <v>677.25</v>
      </c>
      <c r="AJ106" s="134">
        <v>30</v>
      </c>
      <c r="AK106" s="136">
        <f>AJ106*D106</f>
        <v>193.5</v>
      </c>
      <c r="AL106" s="134">
        <v>0</v>
      </c>
      <c r="AM106" s="136">
        <f>AL106*D106</f>
        <v>0</v>
      </c>
      <c r="AN106" s="134">
        <v>0</v>
      </c>
      <c r="AO106" s="136">
        <f>AN106*D106</f>
        <v>0</v>
      </c>
    </row>
    <row r="107" spans="1:41" ht="28.8" hidden="1" x14ac:dyDescent="0.3">
      <c r="A107" s="132">
        <v>252</v>
      </c>
      <c r="B107" s="133" t="s">
        <v>338</v>
      </c>
      <c r="C107" s="134" t="s">
        <v>66</v>
      </c>
      <c r="D107" s="135">
        <v>5.95</v>
      </c>
      <c r="E107" s="135">
        <v>797.3</v>
      </c>
      <c r="F107" s="134">
        <v>0</v>
      </c>
      <c r="G107" s="136">
        <f t="shared" si="3"/>
        <v>0</v>
      </c>
      <c r="H107" s="134">
        <v>0</v>
      </c>
      <c r="I107" s="136">
        <f t="shared" si="4"/>
        <v>0</v>
      </c>
      <c r="J107" s="134">
        <v>50</v>
      </c>
      <c r="K107" s="136">
        <f t="shared" si="5"/>
        <v>297.5</v>
      </c>
      <c r="L107" s="134">
        <v>0</v>
      </c>
      <c r="M107" s="136">
        <f>L107*D107</f>
        <v>0</v>
      </c>
      <c r="N107" s="134">
        <v>0</v>
      </c>
      <c r="O107" s="136">
        <f>N107*D107</f>
        <v>0</v>
      </c>
      <c r="P107" s="134">
        <v>30</v>
      </c>
      <c r="Q107" s="136">
        <f>P107*D107</f>
        <v>178.5</v>
      </c>
      <c r="R107" s="134">
        <v>0</v>
      </c>
      <c r="S107" s="136">
        <f>R107*D107</f>
        <v>0</v>
      </c>
      <c r="T107" s="134">
        <v>0</v>
      </c>
      <c r="U107" s="136">
        <f>T107*D107</f>
        <v>0</v>
      </c>
      <c r="V107" s="134">
        <v>20</v>
      </c>
      <c r="W107" s="136">
        <f>V107*D107</f>
        <v>119</v>
      </c>
      <c r="X107" s="134">
        <v>0</v>
      </c>
      <c r="Y107" s="136">
        <f>X107*D107</f>
        <v>0</v>
      </c>
      <c r="Z107" s="134">
        <v>0</v>
      </c>
      <c r="AA107" s="136">
        <f>Z107*D107</f>
        <v>0</v>
      </c>
      <c r="AB107" s="134">
        <v>0</v>
      </c>
      <c r="AC107" s="136">
        <f>AB107*D107</f>
        <v>0</v>
      </c>
      <c r="AD107" s="134">
        <v>0</v>
      </c>
      <c r="AE107" s="136">
        <f>AD107*D107</f>
        <v>0</v>
      </c>
      <c r="AF107" s="134">
        <v>0</v>
      </c>
      <c r="AG107" s="136">
        <f>AF107*D107</f>
        <v>0</v>
      </c>
      <c r="AH107" s="134">
        <v>30</v>
      </c>
      <c r="AI107" s="136">
        <f>AH107*D107</f>
        <v>178.5</v>
      </c>
      <c r="AJ107" s="134">
        <v>0</v>
      </c>
      <c r="AK107" s="136">
        <f>AJ107*D107</f>
        <v>0</v>
      </c>
      <c r="AL107" s="134">
        <v>4</v>
      </c>
      <c r="AM107" s="136">
        <f>AL107*D107</f>
        <v>23.8</v>
      </c>
      <c r="AN107" s="134">
        <v>0</v>
      </c>
      <c r="AO107" s="136">
        <f>AN107*D107</f>
        <v>0</v>
      </c>
    </row>
    <row r="108" spans="1:41" ht="43.2" hidden="1" x14ac:dyDescent="0.3">
      <c r="A108" s="132">
        <v>253</v>
      </c>
      <c r="B108" s="133" t="s">
        <v>339</v>
      </c>
      <c r="C108" s="134" t="s">
        <v>66</v>
      </c>
      <c r="D108" s="135">
        <v>13.8</v>
      </c>
      <c r="E108" s="135">
        <v>2870.4</v>
      </c>
      <c r="F108" s="134">
        <v>0</v>
      </c>
      <c r="G108" s="136">
        <f t="shared" si="3"/>
        <v>0</v>
      </c>
      <c r="H108" s="134">
        <v>0</v>
      </c>
      <c r="I108" s="136">
        <f t="shared" si="4"/>
        <v>0</v>
      </c>
      <c r="J108" s="134">
        <v>50</v>
      </c>
      <c r="K108" s="136">
        <f t="shared" si="5"/>
        <v>690</v>
      </c>
      <c r="L108" s="134">
        <v>20</v>
      </c>
      <c r="M108" s="136">
        <f>L108*D108</f>
        <v>276</v>
      </c>
      <c r="N108" s="134">
        <v>30</v>
      </c>
      <c r="O108" s="136">
        <f>N108*D108</f>
        <v>414</v>
      </c>
      <c r="P108" s="134">
        <v>15</v>
      </c>
      <c r="Q108" s="136">
        <f>P108*D108</f>
        <v>207</v>
      </c>
      <c r="R108" s="134">
        <v>0</v>
      </c>
      <c r="S108" s="136">
        <f>R108*D108</f>
        <v>0</v>
      </c>
      <c r="T108" s="134">
        <v>5</v>
      </c>
      <c r="U108" s="136">
        <f>T108*D108</f>
        <v>69</v>
      </c>
      <c r="V108" s="134">
        <v>30</v>
      </c>
      <c r="W108" s="136">
        <f>V108*D108</f>
        <v>414</v>
      </c>
      <c r="X108" s="134">
        <v>2</v>
      </c>
      <c r="Y108" s="136">
        <f>X108*D108</f>
        <v>27.6</v>
      </c>
      <c r="Z108" s="134">
        <v>0</v>
      </c>
      <c r="AA108" s="136">
        <f>Z108*D108</f>
        <v>0</v>
      </c>
      <c r="AB108" s="134">
        <v>1</v>
      </c>
      <c r="AC108" s="136">
        <f>AB108*D108</f>
        <v>13.8</v>
      </c>
      <c r="AD108" s="134">
        <v>10</v>
      </c>
      <c r="AE108" s="136">
        <f>AD108*D108</f>
        <v>138</v>
      </c>
      <c r="AF108" s="134">
        <v>0</v>
      </c>
      <c r="AG108" s="136">
        <f>AF108*D108</f>
        <v>0</v>
      </c>
      <c r="AH108" s="134">
        <v>40</v>
      </c>
      <c r="AI108" s="136">
        <f>AH108*D108</f>
        <v>552</v>
      </c>
      <c r="AJ108" s="134">
        <v>0</v>
      </c>
      <c r="AK108" s="136">
        <f>AJ108*D108</f>
        <v>0</v>
      </c>
      <c r="AL108" s="134">
        <v>5</v>
      </c>
      <c r="AM108" s="136">
        <f>AL108*D108</f>
        <v>69</v>
      </c>
      <c r="AN108" s="134">
        <v>0</v>
      </c>
      <c r="AO108" s="136">
        <f>AN108*D108</f>
        <v>0</v>
      </c>
    </row>
    <row r="109" spans="1:41" ht="43.2" hidden="1" x14ac:dyDescent="0.3">
      <c r="A109" s="132">
        <v>254</v>
      </c>
      <c r="B109" s="133" t="s">
        <v>340</v>
      </c>
      <c r="C109" s="134" t="s">
        <v>230</v>
      </c>
      <c r="D109" s="135">
        <v>61</v>
      </c>
      <c r="E109" s="135">
        <v>1220</v>
      </c>
      <c r="F109" s="134">
        <v>0</v>
      </c>
      <c r="G109" s="136">
        <f t="shared" si="3"/>
        <v>0</v>
      </c>
      <c r="H109" s="134">
        <v>0</v>
      </c>
      <c r="I109" s="136">
        <f t="shared" si="4"/>
        <v>0</v>
      </c>
      <c r="J109" s="134">
        <v>20</v>
      </c>
      <c r="K109" s="136">
        <f t="shared" si="5"/>
        <v>1220</v>
      </c>
      <c r="L109" s="134">
        <v>0</v>
      </c>
      <c r="M109" s="136">
        <f>L109*D109</f>
        <v>0</v>
      </c>
      <c r="N109" s="134">
        <v>0</v>
      </c>
      <c r="O109" s="136">
        <f>N109*D109</f>
        <v>0</v>
      </c>
      <c r="P109" s="134">
        <v>0</v>
      </c>
      <c r="Q109" s="136">
        <f>P109*D109</f>
        <v>0</v>
      </c>
      <c r="R109" s="134">
        <v>0</v>
      </c>
      <c r="S109" s="136">
        <f>R109*D109</f>
        <v>0</v>
      </c>
      <c r="T109" s="134">
        <v>0</v>
      </c>
      <c r="U109" s="136">
        <f>T109*D109</f>
        <v>0</v>
      </c>
      <c r="V109" s="134">
        <v>0</v>
      </c>
      <c r="W109" s="136">
        <f>V109*D109</f>
        <v>0</v>
      </c>
      <c r="X109" s="134">
        <v>0</v>
      </c>
      <c r="Y109" s="136">
        <f>X109*D109</f>
        <v>0</v>
      </c>
      <c r="Z109" s="134">
        <v>0</v>
      </c>
      <c r="AA109" s="136">
        <f>Z109*D109</f>
        <v>0</v>
      </c>
      <c r="AB109" s="134">
        <v>0</v>
      </c>
      <c r="AC109" s="136">
        <f>AB109*D109</f>
        <v>0</v>
      </c>
      <c r="AD109" s="134">
        <v>0</v>
      </c>
      <c r="AE109" s="136">
        <f>AD109*D109</f>
        <v>0</v>
      </c>
      <c r="AF109" s="134">
        <v>0</v>
      </c>
      <c r="AG109" s="136">
        <f>AF109*D109</f>
        <v>0</v>
      </c>
      <c r="AH109" s="134">
        <v>0</v>
      </c>
      <c r="AI109" s="136">
        <f>AH109*D109</f>
        <v>0</v>
      </c>
      <c r="AJ109" s="134">
        <v>0</v>
      </c>
      <c r="AK109" s="136">
        <f>AJ109*D109</f>
        <v>0</v>
      </c>
      <c r="AL109" s="134">
        <v>0</v>
      </c>
      <c r="AM109" s="136">
        <f>AL109*D109</f>
        <v>0</v>
      </c>
      <c r="AN109" s="134">
        <v>0</v>
      </c>
      <c r="AO109" s="136">
        <f>AN109*D109</f>
        <v>0</v>
      </c>
    </row>
    <row r="110" spans="1:41" ht="28.8" x14ac:dyDescent="0.3">
      <c r="A110" s="132">
        <v>255</v>
      </c>
      <c r="B110" s="133" t="s">
        <v>341</v>
      </c>
      <c r="C110" s="134" t="s">
        <v>230</v>
      </c>
      <c r="D110" s="135">
        <v>18.100000000000001</v>
      </c>
      <c r="E110" s="135">
        <v>1538.5</v>
      </c>
      <c r="F110" s="134">
        <v>50</v>
      </c>
      <c r="G110" s="136">
        <f t="shared" si="3"/>
        <v>905.00000000000011</v>
      </c>
      <c r="H110" s="134">
        <v>20</v>
      </c>
      <c r="I110" s="136">
        <f t="shared" si="4"/>
        <v>362</v>
      </c>
      <c r="J110" s="134">
        <v>3</v>
      </c>
      <c r="K110" s="136">
        <f t="shared" si="5"/>
        <v>54.300000000000004</v>
      </c>
      <c r="L110" s="134">
        <v>0</v>
      </c>
      <c r="M110" s="136">
        <f>L110*D110</f>
        <v>0</v>
      </c>
      <c r="N110" s="134">
        <v>1</v>
      </c>
      <c r="O110" s="136">
        <f>N110*D110</f>
        <v>18.100000000000001</v>
      </c>
      <c r="P110" s="134">
        <v>6</v>
      </c>
      <c r="Q110" s="136">
        <f>P110*D110</f>
        <v>108.60000000000001</v>
      </c>
      <c r="R110" s="134">
        <v>0</v>
      </c>
      <c r="S110" s="136">
        <f>R110*D110</f>
        <v>0</v>
      </c>
      <c r="T110" s="134">
        <v>2</v>
      </c>
      <c r="U110" s="136">
        <f>T110*D110</f>
        <v>36.200000000000003</v>
      </c>
      <c r="V110" s="134">
        <v>0</v>
      </c>
      <c r="W110" s="136">
        <f>V110*D110</f>
        <v>0</v>
      </c>
      <c r="X110" s="134">
        <v>0</v>
      </c>
      <c r="Y110" s="136">
        <f>X110*D110</f>
        <v>0</v>
      </c>
      <c r="Z110" s="134">
        <v>0</v>
      </c>
      <c r="AA110" s="136">
        <f>Z110*D110</f>
        <v>0</v>
      </c>
      <c r="AB110" s="134">
        <v>0</v>
      </c>
      <c r="AC110" s="136">
        <f>AB110*D110</f>
        <v>0</v>
      </c>
      <c r="AD110" s="134">
        <v>0</v>
      </c>
      <c r="AE110" s="136">
        <f>AD110*D110</f>
        <v>0</v>
      </c>
      <c r="AF110" s="134">
        <v>0</v>
      </c>
      <c r="AG110" s="136">
        <f>AF110*D110</f>
        <v>0</v>
      </c>
      <c r="AH110" s="134">
        <v>3</v>
      </c>
      <c r="AI110" s="136">
        <f>AH110*D110</f>
        <v>54.300000000000004</v>
      </c>
      <c r="AJ110" s="134">
        <v>0</v>
      </c>
      <c r="AK110" s="136">
        <f>AJ110*D110</f>
        <v>0</v>
      </c>
      <c r="AL110" s="134">
        <v>0</v>
      </c>
      <c r="AM110" s="136">
        <f>AL110*D110</f>
        <v>0</v>
      </c>
      <c r="AN110" s="134">
        <v>0</v>
      </c>
      <c r="AO110" s="136">
        <f>AN110*D110</f>
        <v>0</v>
      </c>
    </row>
    <row r="111" spans="1:41" ht="43.2" hidden="1" x14ac:dyDescent="0.3">
      <c r="A111" s="132">
        <v>256</v>
      </c>
      <c r="B111" s="133" t="s">
        <v>342</v>
      </c>
      <c r="C111" s="134" t="s">
        <v>230</v>
      </c>
      <c r="D111" s="135">
        <v>9.98</v>
      </c>
      <c r="E111" s="135">
        <v>449.1</v>
      </c>
      <c r="F111" s="134">
        <v>0</v>
      </c>
      <c r="G111" s="136">
        <f t="shared" si="3"/>
        <v>0</v>
      </c>
      <c r="H111" s="134">
        <v>0</v>
      </c>
      <c r="I111" s="136">
        <f t="shared" si="4"/>
        <v>0</v>
      </c>
      <c r="J111" s="134">
        <v>5</v>
      </c>
      <c r="K111" s="136">
        <f t="shared" si="5"/>
        <v>49.900000000000006</v>
      </c>
      <c r="L111" s="134">
        <v>2</v>
      </c>
      <c r="M111" s="136">
        <f>L111*D111</f>
        <v>19.96</v>
      </c>
      <c r="N111" s="134">
        <v>20</v>
      </c>
      <c r="O111" s="136">
        <f>N111*D111</f>
        <v>199.60000000000002</v>
      </c>
      <c r="P111" s="134">
        <v>3</v>
      </c>
      <c r="Q111" s="136">
        <f>P111*D111</f>
        <v>29.94</v>
      </c>
      <c r="R111" s="134">
        <v>0</v>
      </c>
      <c r="S111" s="136">
        <f>R111*D111</f>
        <v>0</v>
      </c>
      <c r="T111" s="134">
        <v>2</v>
      </c>
      <c r="U111" s="136">
        <f>T111*D111</f>
        <v>19.96</v>
      </c>
      <c r="V111" s="134">
        <v>13</v>
      </c>
      <c r="W111" s="136">
        <f>V111*D111</f>
        <v>129.74</v>
      </c>
      <c r="X111" s="134">
        <v>0</v>
      </c>
      <c r="Y111" s="136">
        <f>X111*D111</f>
        <v>0</v>
      </c>
      <c r="Z111" s="134">
        <v>0</v>
      </c>
      <c r="AA111" s="136">
        <f>Z111*D111</f>
        <v>0</v>
      </c>
      <c r="AB111" s="134">
        <v>0</v>
      </c>
      <c r="AC111" s="136">
        <f>AB111*D111</f>
        <v>0</v>
      </c>
      <c r="AD111" s="134">
        <v>0</v>
      </c>
      <c r="AE111" s="136">
        <f>AD111*D111</f>
        <v>0</v>
      </c>
      <c r="AF111" s="134">
        <v>0</v>
      </c>
      <c r="AG111" s="136">
        <f>AF111*D111</f>
        <v>0</v>
      </c>
      <c r="AH111" s="134">
        <v>0</v>
      </c>
      <c r="AI111" s="136">
        <f>AH111*D111</f>
        <v>0</v>
      </c>
      <c r="AJ111" s="134">
        <v>0</v>
      </c>
      <c r="AK111" s="136">
        <f>AJ111*D111</f>
        <v>0</v>
      </c>
      <c r="AL111" s="134">
        <v>0</v>
      </c>
      <c r="AM111" s="136">
        <f>AL111*D111</f>
        <v>0</v>
      </c>
      <c r="AN111" s="134">
        <v>0</v>
      </c>
      <c r="AO111" s="136">
        <f>AN111*D111</f>
        <v>0</v>
      </c>
    </row>
    <row r="112" spans="1:41" ht="72" hidden="1" x14ac:dyDescent="0.3">
      <c r="A112" s="132">
        <v>257</v>
      </c>
      <c r="B112" s="133" t="s">
        <v>343</v>
      </c>
      <c r="C112" s="134" t="s">
        <v>66</v>
      </c>
      <c r="D112" s="135">
        <v>7.22</v>
      </c>
      <c r="E112" s="135">
        <v>2137.12</v>
      </c>
      <c r="F112" s="134">
        <v>0</v>
      </c>
      <c r="G112" s="136">
        <f t="shared" si="3"/>
        <v>0</v>
      </c>
      <c r="H112" s="134">
        <v>100</v>
      </c>
      <c r="I112" s="136">
        <f t="shared" si="4"/>
        <v>722</v>
      </c>
      <c r="J112" s="134">
        <v>80</v>
      </c>
      <c r="K112" s="136">
        <f t="shared" si="5"/>
        <v>577.6</v>
      </c>
      <c r="L112" s="134">
        <v>0</v>
      </c>
      <c r="M112" s="136">
        <f>L112*D112</f>
        <v>0</v>
      </c>
      <c r="N112" s="134">
        <v>0</v>
      </c>
      <c r="O112" s="136">
        <f>N112*D112</f>
        <v>0</v>
      </c>
      <c r="P112" s="134">
        <v>70</v>
      </c>
      <c r="Q112" s="136">
        <f>P112*D112</f>
        <v>505.4</v>
      </c>
      <c r="R112" s="134">
        <v>0</v>
      </c>
      <c r="S112" s="136">
        <f>R112*D112</f>
        <v>0</v>
      </c>
      <c r="T112" s="134">
        <v>15</v>
      </c>
      <c r="U112" s="136">
        <f>T112*D112</f>
        <v>108.3</v>
      </c>
      <c r="V112" s="134">
        <v>29</v>
      </c>
      <c r="W112" s="136">
        <f>V112*D112</f>
        <v>209.38</v>
      </c>
      <c r="X112" s="134">
        <v>0</v>
      </c>
      <c r="Y112" s="136">
        <f>X112*D112</f>
        <v>0</v>
      </c>
      <c r="Z112" s="134">
        <v>0</v>
      </c>
      <c r="AA112" s="136">
        <f>Z112*D112</f>
        <v>0</v>
      </c>
      <c r="AB112" s="134">
        <v>0</v>
      </c>
      <c r="AC112" s="136">
        <f>AB112*D112</f>
        <v>0</v>
      </c>
      <c r="AD112" s="134">
        <v>0</v>
      </c>
      <c r="AE112" s="136">
        <f>AD112*D112</f>
        <v>0</v>
      </c>
      <c r="AF112" s="134">
        <v>0</v>
      </c>
      <c r="AG112" s="136">
        <f>AF112*D112</f>
        <v>0</v>
      </c>
      <c r="AH112" s="134">
        <v>0</v>
      </c>
      <c r="AI112" s="136">
        <f>AH112*D112</f>
        <v>0</v>
      </c>
      <c r="AJ112" s="134">
        <v>0</v>
      </c>
      <c r="AK112" s="136">
        <f>AJ112*D112</f>
        <v>0</v>
      </c>
      <c r="AL112" s="134">
        <v>2</v>
      </c>
      <c r="AM112" s="136">
        <f>AL112*D112</f>
        <v>14.44</v>
      </c>
      <c r="AN112" s="134">
        <v>0</v>
      </c>
      <c r="AO112" s="136">
        <f>AN112*D112</f>
        <v>0</v>
      </c>
    </row>
    <row r="113" spans="1:41" ht="28.8" hidden="1" x14ac:dyDescent="0.3">
      <c r="A113" s="132">
        <v>258</v>
      </c>
      <c r="B113" s="133" t="s">
        <v>344</v>
      </c>
      <c r="C113" s="134" t="s">
        <v>66</v>
      </c>
      <c r="D113" s="135">
        <v>8.4499999999999993</v>
      </c>
      <c r="E113" s="135">
        <v>3118.05</v>
      </c>
      <c r="F113" s="134">
        <v>0</v>
      </c>
      <c r="G113" s="136">
        <f t="shared" si="3"/>
        <v>0</v>
      </c>
      <c r="H113" s="134">
        <v>100</v>
      </c>
      <c r="I113" s="136">
        <f t="shared" si="4"/>
        <v>844.99999999999989</v>
      </c>
      <c r="J113" s="134">
        <v>80</v>
      </c>
      <c r="K113" s="136">
        <f t="shared" si="5"/>
        <v>676</v>
      </c>
      <c r="L113" s="134">
        <v>0</v>
      </c>
      <c r="M113" s="136">
        <f>L113*D113</f>
        <v>0</v>
      </c>
      <c r="N113" s="134">
        <v>100</v>
      </c>
      <c r="O113" s="136">
        <f>N113*D113</f>
        <v>844.99999999999989</v>
      </c>
      <c r="P113" s="134">
        <v>0</v>
      </c>
      <c r="Q113" s="136">
        <f>P113*D113</f>
        <v>0</v>
      </c>
      <c r="R113" s="134">
        <v>0</v>
      </c>
      <c r="S113" s="136">
        <f>R113*D113</f>
        <v>0</v>
      </c>
      <c r="T113" s="134">
        <v>0</v>
      </c>
      <c r="U113" s="136">
        <f>T113*D113</f>
        <v>0</v>
      </c>
      <c r="V113" s="134">
        <v>29</v>
      </c>
      <c r="W113" s="136">
        <f>V113*D113</f>
        <v>245.04999999999998</v>
      </c>
      <c r="X113" s="134">
        <v>0</v>
      </c>
      <c r="Y113" s="136">
        <f>X113*D113</f>
        <v>0</v>
      </c>
      <c r="Z113" s="134">
        <v>0</v>
      </c>
      <c r="AA113" s="136">
        <f>Z113*D113</f>
        <v>0</v>
      </c>
      <c r="AB113" s="134">
        <v>0</v>
      </c>
      <c r="AC113" s="136">
        <f>AB113*D113</f>
        <v>0</v>
      </c>
      <c r="AD113" s="134">
        <v>10</v>
      </c>
      <c r="AE113" s="136">
        <f>AD113*D113</f>
        <v>84.5</v>
      </c>
      <c r="AF113" s="134">
        <v>0</v>
      </c>
      <c r="AG113" s="136">
        <f>AF113*D113</f>
        <v>0</v>
      </c>
      <c r="AH113" s="134">
        <v>50</v>
      </c>
      <c r="AI113" s="136">
        <f>AH113*D113</f>
        <v>422.49999999999994</v>
      </c>
      <c r="AJ113" s="134">
        <v>0</v>
      </c>
      <c r="AK113" s="136">
        <f>AJ113*D113</f>
        <v>0</v>
      </c>
      <c r="AL113" s="134">
        <v>0</v>
      </c>
      <c r="AM113" s="136">
        <f>AL113*D113</f>
        <v>0</v>
      </c>
      <c r="AN113" s="134">
        <v>0</v>
      </c>
      <c r="AO113" s="136">
        <f>AN113*D113</f>
        <v>0</v>
      </c>
    </row>
    <row r="114" spans="1:41" ht="57.6" x14ac:dyDescent="0.3">
      <c r="A114" s="132">
        <v>259</v>
      </c>
      <c r="B114" s="133" t="s">
        <v>345</v>
      </c>
      <c r="C114" s="134" t="s">
        <v>66</v>
      </c>
      <c r="D114" s="135">
        <v>4.32</v>
      </c>
      <c r="E114" s="135">
        <v>7858.08</v>
      </c>
      <c r="F114" s="134">
        <v>1400</v>
      </c>
      <c r="G114" s="136">
        <f t="shared" si="3"/>
        <v>6048</v>
      </c>
      <c r="H114" s="134">
        <v>300</v>
      </c>
      <c r="I114" s="136">
        <f t="shared" si="4"/>
        <v>1296</v>
      </c>
      <c r="J114" s="134">
        <v>50</v>
      </c>
      <c r="K114" s="136">
        <f t="shared" si="5"/>
        <v>216</v>
      </c>
      <c r="L114" s="134">
        <v>0</v>
      </c>
      <c r="M114" s="136">
        <f>L114*D114</f>
        <v>0</v>
      </c>
      <c r="N114" s="134">
        <v>0</v>
      </c>
      <c r="O114" s="136">
        <f>N114*D114</f>
        <v>0</v>
      </c>
      <c r="P114" s="134">
        <v>45</v>
      </c>
      <c r="Q114" s="136">
        <f>P114*D114</f>
        <v>194.4</v>
      </c>
      <c r="R114" s="134">
        <v>0</v>
      </c>
      <c r="S114" s="136">
        <f>R114*D114</f>
        <v>0</v>
      </c>
      <c r="T114" s="134">
        <v>0</v>
      </c>
      <c r="U114" s="136">
        <f>T114*D114</f>
        <v>0</v>
      </c>
      <c r="V114" s="134">
        <v>10</v>
      </c>
      <c r="W114" s="136">
        <f>V114*D114</f>
        <v>43.2</v>
      </c>
      <c r="X114" s="134">
        <v>0</v>
      </c>
      <c r="Y114" s="136">
        <f>X114*D114</f>
        <v>0</v>
      </c>
      <c r="Z114" s="134">
        <v>0</v>
      </c>
      <c r="AA114" s="136">
        <f>Z114*D114</f>
        <v>0</v>
      </c>
      <c r="AB114" s="134">
        <v>0</v>
      </c>
      <c r="AC114" s="136">
        <f>AB114*D114</f>
        <v>0</v>
      </c>
      <c r="AD114" s="134">
        <v>0</v>
      </c>
      <c r="AE114" s="136">
        <f>AD114*D114</f>
        <v>0</v>
      </c>
      <c r="AF114" s="134">
        <v>0</v>
      </c>
      <c r="AG114" s="136">
        <f>AF114*D114</f>
        <v>0</v>
      </c>
      <c r="AH114" s="134">
        <v>0</v>
      </c>
      <c r="AI114" s="136">
        <f>AH114*D114</f>
        <v>0</v>
      </c>
      <c r="AJ114" s="134">
        <v>0</v>
      </c>
      <c r="AK114" s="136">
        <f>AJ114*D114</f>
        <v>0</v>
      </c>
      <c r="AL114" s="134">
        <v>0</v>
      </c>
      <c r="AM114" s="136">
        <f>AL114*D114</f>
        <v>0</v>
      </c>
      <c r="AN114" s="134">
        <v>0</v>
      </c>
      <c r="AO114" s="136">
        <f>AN114*D114</f>
        <v>0</v>
      </c>
    </row>
    <row r="115" spans="1:41" ht="43.2" hidden="1" x14ac:dyDescent="0.3">
      <c r="A115" s="132">
        <v>260</v>
      </c>
      <c r="B115" s="133" t="s">
        <v>346</v>
      </c>
      <c r="C115" s="134" t="s">
        <v>66</v>
      </c>
      <c r="D115" s="135">
        <v>7</v>
      </c>
      <c r="E115" s="135">
        <v>1190</v>
      </c>
      <c r="F115" s="134">
        <v>0</v>
      </c>
      <c r="G115" s="136">
        <f t="shared" si="3"/>
        <v>0</v>
      </c>
      <c r="H115" s="134">
        <v>0</v>
      </c>
      <c r="I115" s="136">
        <f t="shared" si="4"/>
        <v>0</v>
      </c>
      <c r="J115" s="134">
        <v>120</v>
      </c>
      <c r="K115" s="136">
        <f t="shared" si="5"/>
        <v>840</v>
      </c>
      <c r="L115" s="134">
        <v>0</v>
      </c>
      <c r="M115" s="136">
        <f>L115*D115</f>
        <v>0</v>
      </c>
      <c r="N115" s="134">
        <v>0</v>
      </c>
      <c r="O115" s="136">
        <f>N115*D115</f>
        <v>0</v>
      </c>
      <c r="P115" s="134">
        <v>35</v>
      </c>
      <c r="Q115" s="136">
        <f>P115*D115</f>
        <v>245</v>
      </c>
      <c r="R115" s="134">
        <v>0</v>
      </c>
      <c r="S115" s="136">
        <f>R115*D115</f>
        <v>0</v>
      </c>
      <c r="T115" s="134">
        <v>0</v>
      </c>
      <c r="U115" s="136">
        <f>T115*D115</f>
        <v>0</v>
      </c>
      <c r="V115" s="134">
        <v>0</v>
      </c>
      <c r="W115" s="136">
        <f>V115*D115</f>
        <v>0</v>
      </c>
      <c r="X115" s="134">
        <v>0</v>
      </c>
      <c r="Y115" s="136">
        <f>X115*D115</f>
        <v>0</v>
      </c>
      <c r="Z115" s="134">
        <v>0</v>
      </c>
      <c r="AA115" s="136">
        <f>Z115*D115</f>
        <v>0</v>
      </c>
      <c r="AB115" s="134">
        <v>15</v>
      </c>
      <c r="AC115" s="136">
        <f>AB115*D115</f>
        <v>105</v>
      </c>
      <c r="AD115" s="134">
        <v>0</v>
      </c>
      <c r="AE115" s="136">
        <f>AD115*D115</f>
        <v>0</v>
      </c>
      <c r="AF115" s="134">
        <v>0</v>
      </c>
      <c r="AG115" s="136">
        <f>AF115*D115</f>
        <v>0</v>
      </c>
      <c r="AH115" s="134">
        <v>0</v>
      </c>
      <c r="AI115" s="136">
        <f>AH115*D115</f>
        <v>0</v>
      </c>
      <c r="AJ115" s="134">
        <v>0</v>
      </c>
      <c r="AK115" s="136">
        <f>AJ115*D115</f>
        <v>0</v>
      </c>
      <c r="AL115" s="134">
        <v>0</v>
      </c>
      <c r="AM115" s="136">
        <f>AL115*D115</f>
        <v>0</v>
      </c>
      <c r="AN115" s="134">
        <v>0</v>
      </c>
      <c r="AO115" s="136">
        <f>AN115*D115</f>
        <v>0</v>
      </c>
    </row>
    <row r="116" spans="1:41" ht="28.8" x14ac:dyDescent="0.3">
      <c r="A116" s="132">
        <v>261</v>
      </c>
      <c r="B116" s="133" t="s">
        <v>347</v>
      </c>
      <c r="C116" s="134" t="s">
        <v>66</v>
      </c>
      <c r="D116" s="135">
        <v>5.35</v>
      </c>
      <c r="E116" s="135">
        <v>1979.5</v>
      </c>
      <c r="F116" s="134">
        <v>200</v>
      </c>
      <c r="G116" s="136">
        <f t="shared" si="3"/>
        <v>1070</v>
      </c>
      <c r="H116" s="134">
        <v>0</v>
      </c>
      <c r="I116" s="136">
        <f t="shared" si="4"/>
        <v>0</v>
      </c>
      <c r="J116" s="134">
        <v>0</v>
      </c>
      <c r="K116" s="136">
        <f t="shared" si="5"/>
        <v>0</v>
      </c>
      <c r="L116" s="134">
        <v>0</v>
      </c>
      <c r="M116" s="136">
        <f>L116*D116</f>
        <v>0</v>
      </c>
      <c r="N116" s="134">
        <v>30</v>
      </c>
      <c r="O116" s="136">
        <f>N116*D116</f>
        <v>160.5</v>
      </c>
      <c r="P116" s="134">
        <v>20</v>
      </c>
      <c r="Q116" s="136">
        <f>P116*D116</f>
        <v>107</v>
      </c>
      <c r="R116" s="134">
        <v>0</v>
      </c>
      <c r="S116" s="136">
        <f>R116*D116</f>
        <v>0</v>
      </c>
      <c r="T116" s="134">
        <v>0</v>
      </c>
      <c r="U116" s="136">
        <f>T116*D116</f>
        <v>0</v>
      </c>
      <c r="V116" s="134">
        <v>6</v>
      </c>
      <c r="W116" s="136">
        <f>V116*D116</f>
        <v>32.099999999999994</v>
      </c>
      <c r="X116" s="134">
        <v>0</v>
      </c>
      <c r="Y116" s="136">
        <f>X116*D116</f>
        <v>0</v>
      </c>
      <c r="Z116" s="134">
        <v>3</v>
      </c>
      <c r="AA116" s="136">
        <f>Z116*D116</f>
        <v>16.049999999999997</v>
      </c>
      <c r="AB116" s="134">
        <v>15</v>
      </c>
      <c r="AC116" s="136">
        <f>AB116*D116</f>
        <v>80.25</v>
      </c>
      <c r="AD116" s="134">
        <v>0</v>
      </c>
      <c r="AE116" s="136">
        <f>AD116*D116</f>
        <v>0</v>
      </c>
      <c r="AF116" s="134">
        <v>0</v>
      </c>
      <c r="AG116" s="136">
        <f>AF116*D116</f>
        <v>0</v>
      </c>
      <c r="AH116" s="134">
        <v>0</v>
      </c>
      <c r="AI116" s="136">
        <f>AH116*D116</f>
        <v>0</v>
      </c>
      <c r="AJ116" s="134">
        <v>0</v>
      </c>
      <c r="AK116" s="136">
        <f>AJ116*D116</f>
        <v>0</v>
      </c>
      <c r="AL116" s="134">
        <v>0</v>
      </c>
      <c r="AM116" s="136">
        <f>AL116*D116</f>
        <v>0</v>
      </c>
      <c r="AN116" s="134">
        <v>0</v>
      </c>
      <c r="AO116" s="136">
        <f>AN116*D116</f>
        <v>0</v>
      </c>
    </row>
    <row r="117" spans="1:41" ht="129.6" x14ac:dyDescent="0.3">
      <c r="A117" s="132">
        <v>262</v>
      </c>
      <c r="B117" s="133" t="s">
        <v>348</v>
      </c>
      <c r="C117" s="134" t="s">
        <v>66</v>
      </c>
      <c r="D117" s="135">
        <v>13.95</v>
      </c>
      <c r="E117" s="135">
        <v>5775.3</v>
      </c>
      <c r="F117" s="134">
        <v>200</v>
      </c>
      <c r="G117" s="136">
        <f t="shared" si="3"/>
        <v>2790</v>
      </c>
      <c r="H117" s="134">
        <v>0</v>
      </c>
      <c r="I117" s="136">
        <f t="shared" si="4"/>
        <v>0</v>
      </c>
      <c r="J117" s="134">
        <v>90</v>
      </c>
      <c r="K117" s="136">
        <f t="shared" si="5"/>
        <v>1255.5</v>
      </c>
      <c r="L117" s="134">
        <v>0</v>
      </c>
      <c r="M117" s="136">
        <f>L117*D117</f>
        <v>0</v>
      </c>
      <c r="N117" s="134">
        <v>10</v>
      </c>
      <c r="O117" s="136">
        <f>N117*D117</f>
        <v>139.5</v>
      </c>
      <c r="P117" s="134">
        <v>30</v>
      </c>
      <c r="Q117" s="136">
        <f>P117*D117</f>
        <v>418.5</v>
      </c>
      <c r="R117" s="134">
        <v>0</v>
      </c>
      <c r="S117" s="136">
        <f>R117*D117</f>
        <v>0</v>
      </c>
      <c r="T117" s="134">
        <v>0</v>
      </c>
      <c r="U117" s="136">
        <f>T117*D117</f>
        <v>0</v>
      </c>
      <c r="V117" s="134">
        <v>6</v>
      </c>
      <c r="W117" s="136">
        <f>V117*D117</f>
        <v>83.699999999999989</v>
      </c>
      <c r="X117" s="134">
        <v>0</v>
      </c>
      <c r="Y117" s="136">
        <f>X117*D117</f>
        <v>0</v>
      </c>
      <c r="Z117" s="134">
        <v>0</v>
      </c>
      <c r="AA117" s="136">
        <f>Z117*D117</f>
        <v>0</v>
      </c>
      <c r="AB117" s="134">
        <v>0</v>
      </c>
      <c r="AC117" s="136">
        <f>AB117*D117</f>
        <v>0</v>
      </c>
      <c r="AD117" s="134">
        <v>5</v>
      </c>
      <c r="AE117" s="136">
        <f>AD117*D117</f>
        <v>69.75</v>
      </c>
      <c r="AF117" s="134">
        <v>0</v>
      </c>
      <c r="AG117" s="136">
        <f>AF117*D117</f>
        <v>0</v>
      </c>
      <c r="AH117" s="134">
        <v>0</v>
      </c>
      <c r="AI117" s="136">
        <f>AH117*D117</f>
        <v>0</v>
      </c>
      <c r="AJ117" s="134">
        <v>0</v>
      </c>
      <c r="AK117" s="136">
        <f>AJ117*D117</f>
        <v>0</v>
      </c>
      <c r="AL117" s="134">
        <v>0</v>
      </c>
      <c r="AM117" s="136">
        <f>AL117*D117</f>
        <v>0</v>
      </c>
      <c r="AN117" s="134">
        <v>0</v>
      </c>
      <c r="AO117" s="136">
        <f>AN117*D117</f>
        <v>0</v>
      </c>
    </row>
    <row r="118" spans="1:41" ht="28.8" hidden="1" x14ac:dyDescent="0.3">
      <c r="A118" s="132">
        <v>263</v>
      </c>
      <c r="B118" s="133" t="s">
        <v>349</v>
      </c>
      <c r="C118" s="134" t="s">
        <v>66</v>
      </c>
      <c r="D118" s="135">
        <v>5.42</v>
      </c>
      <c r="E118" s="135">
        <v>32216.48</v>
      </c>
      <c r="F118" s="134">
        <v>0</v>
      </c>
      <c r="G118" s="136">
        <f t="shared" si="3"/>
        <v>0</v>
      </c>
      <c r="H118" s="134">
        <v>3000</v>
      </c>
      <c r="I118" s="136">
        <f t="shared" si="4"/>
        <v>16260</v>
      </c>
      <c r="J118" s="134">
        <v>2000</v>
      </c>
      <c r="K118" s="136">
        <f t="shared" si="5"/>
        <v>10840</v>
      </c>
      <c r="L118" s="134">
        <v>0</v>
      </c>
      <c r="M118" s="136">
        <f>L118*D118</f>
        <v>0</v>
      </c>
      <c r="N118" s="134">
        <v>300</v>
      </c>
      <c r="O118" s="136">
        <f>N118*D118</f>
        <v>1626</v>
      </c>
      <c r="P118" s="134">
        <v>60</v>
      </c>
      <c r="Q118" s="136">
        <f>P118*D118</f>
        <v>325.2</v>
      </c>
      <c r="R118" s="134">
        <v>0</v>
      </c>
      <c r="S118" s="136">
        <f>R118*D118</f>
        <v>0</v>
      </c>
      <c r="T118" s="134">
        <v>50</v>
      </c>
      <c r="U118" s="136">
        <f>T118*D118</f>
        <v>271</v>
      </c>
      <c r="V118" s="134">
        <v>350</v>
      </c>
      <c r="W118" s="136">
        <f>V118*D118</f>
        <v>1897</v>
      </c>
      <c r="X118" s="134">
        <v>4</v>
      </c>
      <c r="Y118" s="136">
        <f>X118*D118</f>
        <v>21.68</v>
      </c>
      <c r="Z118" s="134">
        <v>30</v>
      </c>
      <c r="AA118" s="136">
        <f>Z118*D118</f>
        <v>162.6</v>
      </c>
      <c r="AB118" s="134">
        <v>0</v>
      </c>
      <c r="AC118" s="136">
        <f>AB118*D118</f>
        <v>0</v>
      </c>
      <c r="AD118" s="134">
        <v>0</v>
      </c>
      <c r="AE118" s="136">
        <f>AD118*D118</f>
        <v>0</v>
      </c>
      <c r="AF118" s="134">
        <v>0</v>
      </c>
      <c r="AG118" s="136">
        <f>AF118*D118</f>
        <v>0</v>
      </c>
      <c r="AH118" s="134">
        <v>90</v>
      </c>
      <c r="AI118" s="136">
        <f>AH118*D118</f>
        <v>487.8</v>
      </c>
      <c r="AJ118" s="134">
        <v>40</v>
      </c>
      <c r="AK118" s="136">
        <f>AJ118*D118</f>
        <v>216.8</v>
      </c>
      <c r="AL118" s="134">
        <v>10</v>
      </c>
      <c r="AM118" s="136">
        <f>AL118*D118</f>
        <v>54.2</v>
      </c>
      <c r="AN118" s="134">
        <v>10</v>
      </c>
      <c r="AO118" s="136">
        <f>AN118*D118</f>
        <v>54.2</v>
      </c>
    </row>
    <row r="119" spans="1:41" ht="28.8" x14ac:dyDescent="0.3">
      <c r="A119" s="132">
        <v>264</v>
      </c>
      <c r="B119" s="133" t="s">
        <v>350</v>
      </c>
      <c r="C119" s="134" t="s">
        <v>66</v>
      </c>
      <c r="D119" s="135">
        <v>14.58</v>
      </c>
      <c r="E119" s="135">
        <v>2128.6799999999998</v>
      </c>
      <c r="F119" s="134">
        <v>12</v>
      </c>
      <c r="G119" s="136">
        <f t="shared" si="3"/>
        <v>174.96</v>
      </c>
      <c r="H119" s="134">
        <v>0</v>
      </c>
      <c r="I119" s="136">
        <f t="shared" si="4"/>
        <v>0</v>
      </c>
      <c r="J119" s="134">
        <v>20</v>
      </c>
      <c r="K119" s="136">
        <f t="shared" si="5"/>
        <v>291.60000000000002</v>
      </c>
      <c r="L119" s="134">
        <v>0</v>
      </c>
      <c r="M119" s="136">
        <f>L119*D119</f>
        <v>0</v>
      </c>
      <c r="N119" s="134">
        <v>3</v>
      </c>
      <c r="O119" s="136">
        <f>N119*D119</f>
        <v>43.74</v>
      </c>
      <c r="P119" s="134">
        <v>10</v>
      </c>
      <c r="Q119" s="136">
        <f>P119*D119</f>
        <v>145.80000000000001</v>
      </c>
      <c r="R119" s="134">
        <v>0</v>
      </c>
      <c r="S119" s="136">
        <f>R119*D119</f>
        <v>0</v>
      </c>
      <c r="T119" s="134">
        <v>5</v>
      </c>
      <c r="U119" s="136">
        <f>T119*D119</f>
        <v>72.900000000000006</v>
      </c>
      <c r="V119" s="134">
        <v>2</v>
      </c>
      <c r="W119" s="136">
        <f>V119*D119</f>
        <v>29.16</v>
      </c>
      <c r="X119" s="134">
        <v>2</v>
      </c>
      <c r="Y119" s="136">
        <f>X119*D119</f>
        <v>29.16</v>
      </c>
      <c r="Z119" s="134">
        <v>3</v>
      </c>
      <c r="AA119" s="136">
        <f>Z119*D119</f>
        <v>43.74</v>
      </c>
      <c r="AB119" s="134">
        <v>3</v>
      </c>
      <c r="AC119" s="136">
        <f>AB119*D119</f>
        <v>43.74</v>
      </c>
      <c r="AD119" s="134">
        <v>0</v>
      </c>
      <c r="AE119" s="136">
        <f>AD119*D119</f>
        <v>0</v>
      </c>
      <c r="AF119" s="134">
        <v>0</v>
      </c>
      <c r="AG119" s="136">
        <f>AF119*D119</f>
        <v>0</v>
      </c>
      <c r="AH119" s="134">
        <v>6</v>
      </c>
      <c r="AI119" s="136">
        <f>AH119*D119</f>
        <v>87.48</v>
      </c>
      <c r="AJ119" s="134">
        <v>0</v>
      </c>
      <c r="AK119" s="136">
        <f>AJ119*D119</f>
        <v>0</v>
      </c>
      <c r="AL119" s="134">
        <v>2</v>
      </c>
      <c r="AM119" s="136">
        <f>AL119*D119</f>
        <v>29.16</v>
      </c>
      <c r="AN119" s="134">
        <v>0</v>
      </c>
      <c r="AO119" s="136">
        <f>AN119*D119</f>
        <v>0</v>
      </c>
    </row>
    <row r="120" spans="1:41" ht="57.6" hidden="1" x14ac:dyDescent="0.3">
      <c r="A120" s="132">
        <v>265</v>
      </c>
      <c r="B120" s="133" t="s">
        <v>351</v>
      </c>
      <c r="C120" s="134" t="s">
        <v>230</v>
      </c>
      <c r="D120" s="135">
        <v>17.68</v>
      </c>
      <c r="E120" s="135">
        <v>2457.52</v>
      </c>
      <c r="F120" s="134">
        <v>0</v>
      </c>
      <c r="G120" s="136">
        <f t="shared" si="3"/>
        <v>0</v>
      </c>
      <c r="H120" s="134">
        <v>0</v>
      </c>
      <c r="I120" s="136">
        <f t="shared" si="4"/>
        <v>0</v>
      </c>
      <c r="J120" s="134">
        <v>0</v>
      </c>
      <c r="K120" s="136">
        <f t="shared" si="5"/>
        <v>0</v>
      </c>
      <c r="L120" s="134">
        <v>1</v>
      </c>
      <c r="M120" s="136">
        <f>L120*D120</f>
        <v>17.68</v>
      </c>
      <c r="N120" s="134">
        <v>50</v>
      </c>
      <c r="O120" s="136">
        <f>N120*D120</f>
        <v>884</v>
      </c>
      <c r="P120" s="134">
        <v>60</v>
      </c>
      <c r="Q120" s="136">
        <f>P120*D120</f>
        <v>1060.8</v>
      </c>
      <c r="R120" s="134">
        <v>0</v>
      </c>
      <c r="S120" s="136">
        <f>R120*D120</f>
        <v>0</v>
      </c>
      <c r="T120" s="134">
        <v>0</v>
      </c>
      <c r="U120" s="136">
        <f>T120*D120</f>
        <v>0</v>
      </c>
      <c r="V120" s="134">
        <v>12</v>
      </c>
      <c r="W120" s="136">
        <f>V120*D120</f>
        <v>212.16</v>
      </c>
      <c r="X120" s="134">
        <v>0</v>
      </c>
      <c r="Y120" s="136">
        <f>X120*D120</f>
        <v>0</v>
      </c>
      <c r="Z120" s="134">
        <v>0</v>
      </c>
      <c r="AA120" s="136">
        <f>Z120*D120</f>
        <v>0</v>
      </c>
      <c r="AB120" s="134">
        <v>0</v>
      </c>
      <c r="AC120" s="136">
        <f>AB120*D120</f>
        <v>0</v>
      </c>
      <c r="AD120" s="134">
        <v>0</v>
      </c>
      <c r="AE120" s="136">
        <f>AD120*D120</f>
        <v>0</v>
      </c>
      <c r="AF120" s="134">
        <v>0</v>
      </c>
      <c r="AG120" s="136">
        <f>AF120*D120</f>
        <v>0</v>
      </c>
      <c r="AH120" s="134">
        <v>16</v>
      </c>
      <c r="AI120" s="136">
        <f>AH120*D120</f>
        <v>282.88</v>
      </c>
      <c r="AJ120" s="134">
        <v>0</v>
      </c>
      <c r="AK120" s="136">
        <f>AJ120*D120</f>
        <v>0</v>
      </c>
      <c r="AL120" s="134">
        <v>0</v>
      </c>
      <c r="AM120" s="136">
        <f>AL120*D120</f>
        <v>0</v>
      </c>
      <c r="AN120" s="134">
        <v>0</v>
      </c>
      <c r="AO120" s="136">
        <f>AN120*D120</f>
        <v>0</v>
      </c>
    </row>
    <row r="121" spans="1:41" ht="57.6" hidden="1" x14ac:dyDescent="0.3">
      <c r="A121" s="132">
        <v>266</v>
      </c>
      <c r="B121" s="133" t="s">
        <v>352</v>
      </c>
      <c r="C121" s="134" t="s">
        <v>230</v>
      </c>
      <c r="D121" s="135">
        <v>18.100000000000001</v>
      </c>
      <c r="E121" s="135">
        <v>2280.6</v>
      </c>
      <c r="F121" s="134">
        <v>0</v>
      </c>
      <c r="G121" s="136">
        <f t="shared" si="3"/>
        <v>0</v>
      </c>
      <c r="H121" s="134">
        <v>0</v>
      </c>
      <c r="I121" s="136">
        <f t="shared" si="4"/>
        <v>0</v>
      </c>
      <c r="J121" s="134">
        <v>0</v>
      </c>
      <c r="K121" s="136">
        <f t="shared" si="5"/>
        <v>0</v>
      </c>
      <c r="L121" s="134">
        <v>0</v>
      </c>
      <c r="M121" s="136">
        <f>L121*D121</f>
        <v>0</v>
      </c>
      <c r="N121" s="134">
        <v>50</v>
      </c>
      <c r="O121" s="136">
        <f>N121*D121</f>
        <v>905.00000000000011</v>
      </c>
      <c r="P121" s="134">
        <v>50</v>
      </c>
      <c r="Q121" s="136">
        <f>P121*D121</f>
        <v>905.00000000000011</v>
      </c>
      <c r="R121" s="134">
        <v>0</v>
      </c>
      <c r="S121" s="136">
        <f>R121*D121</f>
        <v>0</v>
      </c>
      <c r="T121" s="134">
        <v>1</v>
      </c>
      <c r="U121" s="136">
        <f>T121*D121</f>
        <v>18.100000000000001</v>
      </c>
      <c r="V121" s="134">
        <v>9</v>
      </c>
      <c r="W121" s="136">
        <f>V121*D121</f>
        <v>162.9</v>
      </c>
      <c r="X121" s="134">
        <v>1</v>
      </c>
      <c r="Y121" s="136">
        <f>X121*D121</f>
        <v>18.100000000000001</v>
      </c>
      <c r="Z121" s="134">
        <v>0</v>
      </c>
      <c r="AA121" s="136">
        <f>Z121*D121</f>
        <v>0</v>
      </c>
      <c r="AB121" s="134">
        <v>0</v>
      </c>
      <c r="AC121" s="136">
        <f>AB121*D121</f>
        <v>0</v>
      </c>
      <c r="AD121" s="134">
        <v>0</v>
      </c>
      <c r="AE121" s="136">
        <f>AD121*D121</f>
        <v>0</v>
      </c>
      <c r="AF121" s="134">
        <v>0</v>
      </c>
      <c r="AG121" s="136">
        <f>AF121*D121</f>
        <v>0</v>
      </c>
      <c r="AH121" s="134">
        <v>15</v>
      </c>
      <c r="AI121" s="136">
        <f>AH121*D121</f>
        <v>271.5</v>
      </c>
      <c r="AJ121" s="134">
        <v>0</v>
      </c>
      <c r="AK121" s="136">
        <f>AJ121*D121</f>
        <v>0</v>
      </c>
      <c r="AL121" s="134">
        <v>0</v>
      </c>
      <c r="AM121" s="136">
        <f>AL121*D121</f>
        <v>0</v>
      </c>
      <c r="AN121" s="134">
        <v>0</v>
      </c>
      <c r="AO121" s="136">
        <f>AN121*D121</f>
        <v>0</v>
      </c>
    </row>
    <row r="122" spans="1:41" ht="57.6" x14ac:dyDescent="0.3">
      <c r="A122" s="132">
        <v>267</v>
      </c>
      <c r="B122" s="133" t="s">
        <v>353</v>
      </c>
      <c r="C122" s="134" t="s">
        <v>66</v>
      </c>
      <c r="D122" s="135">
        <v>4.7</v>
      </c>
      <c r="E122" s="135">
        <v>296.10000000000002</v>
      </c>
      <c r="F122" s="134">
        <v>20</v>
      </c>
      <c r="G122" s="136">
        <f t="shared" si="3"/>
        <v>94</v>
      </c>
      <c r="H122" s="134">
        <v>0</v>
      </c>
      <c r="I122" s="136">
        <f t="shared" si="4"/>
        <v>0</v>
      </c>
      <c r="J122" s="134">
        <v>5</v>
      </c>
      <c r="K122" s="136">
        <f t="shared" si="5"/>
        <v>23.5</v>
      </c>
      <c r="L122" s="134">
        <v>0</v>
      </c>
      <c r="M122" s="136">
        <f>L122*D122</f>
        <v>0</v>
      </c>
      <c r="N122" s="134">
        <v>0</v>
      </c>
      <c r="O122" s="136">
        <f>N122*D122</f>
        <v>0</v>
      </c>
      <c r="P122" s="134">
        <v>20</v>
      </c>
      <c r="Q122" s="136">
        <f>P122*D122</f>
        <v>94</v>
      </c>
      <c r="R122" s="134">
        <v>0</v>
      </c>
      <c r="S122" s="136">
        <f>R122*D122</f>
        <v>0</v>
      </c>
      <c r="T122" s="134">
        <v>0</v>
      </c>
      <c r="U122" s="136">
        <f>T122*D122</f>
        <v>0</v>
      </c>
      <c r="V122" s="134">
        <v>0</v>
      </c>
      <c r="W122" s="136">
        <f>V122*D122</f>
        <v>0</v>
      </c>
      <c r="X122" s="134">
        <v>2</v>
      </c>
      <c r="Y122" s="136">
        <f>X122*D122</f>
        <v>9.4</v>
      </c>
      <c r="Z122" s="134">
        <v>0</v>
      </c>
      <c r="AA122" s="136">
        <f>Z122*D122</f>
        <v>0</v>
      </c>
      <c r="AB122" s="134">
        <v>0</v>
      </c>
      <c r="AC122" s="136">
        <f>AB122*D122</f>
        <v>0</v>
      </c>
      <c r="AD122" s="134">
        <v>0</v>
      </c>
      <c r="AE122" s="136">
        <f>AD122*D122</f>
        <v>0</v>
      </c>
      <c r="AF122" s="134">
        <v>0</v>
      </c>
      <c r="AG122" s="136">
        <f>AF122*D122</f>
        <v>0</v>
      </c>
      <c r="AH122" s="134">
        <v>6</v>
      </c>
      <c r="AI122" s="136">
        <f>AH122*D122</f>
        <v>28.200000000000003</v>
      </c>
      <c r="AJ122" s="134">
        <v>0</v>
      </c>
      <c r="AK122" s="136">
        <f>AJ122*D122</f>
        <v>0</v>
      </c>
      <c r="AL122" s="134">
        <v>0</v>
      </c>
      <c r="AM122" s="136">
        <f>AL122*D122</f>
        <v>0</v>
      </c>
      <c r="AN122" s="134">
        <v>0</v>
      </c>
      <c r="AO122" s="136">
        <f>AN122*D122</f>
        <v>0</v>
      </c>
    </row>
    <row r="123" spans="1:41" ht="28.8" hidden="1" x14ac:dyDescent="0.3">
      <c r="A123" s="132">
        <v>268</v>
      </c>
      <c r="B123" s="133" t="s">
        <v>354</v>
      </c>
      <c r="C123" s="134" t="s">
        <v>230</v>
      </c>
      <c r="D123" s="135">
        <v>27</v>
      </c>
      <c r="E123" s="135">
        <v>1161</v>
      </c>
      <c r="F123" s="134">
        <v>0</v>
      </c>
      <c r="G123" s="136">
        <f t="shared" si="3"/>
        <v>0</v>
      </c>
      <c r="H123" s="134">
        <v>0</v>
      </c>
      <c r="I123" s="136">
        <f t="shared" si="4"/>
        <v>0</v>
      </c>
      <c r="J123" s="134">
        <v>10</v>
      </c>
      <c r="K123" s="136">
        <f t="shared" si="5"/>
        <v>270</v>
      </c>
      <c r="L123" s="134">
        <v>0</v>
      </c>
      <c r="M123" s="136">
        <f>L123*D123</f>
        <v>0</v>
      </c>
      <c r="N123" s="134">
        <v>0</v>
      </c>
      <c r="O123" s="136">
        <f>N123*D123</f>
        <v>0</v>
      </c>
      <c r="P123" s="134">
        <v>30</v>
      </c>
      <c r="Q123" s="136">
        <f>P123*D123</f>
        <v>810</v>
      </c>
      <c r="R123" s="134">
        <v>0</v>
      </c>
      <c r="S123" s="136">
        <f>R123*D123</f>
        <v>0</v>
      </c>
      <c r="T123" s="134">
        <v>0</v>
      </c>
      <c r="U123" s="136">
        <f>T123*D123</f>
        <v>0</v>
      </c>
      <c r="V123" s="134">
        <v>0</v>
      </c>
      <c r="W123" s="136">
        <f>V123*D123</f>
        <v>0</v>
      </c>
      <c r="X123" s="134">
        <v>0</v>
      </c>
      <c r="Y123" s="136">
        <f>X123*D123</f>
        <v>0</v>
      </c>
      <c r="Z123" s="134">
        <v>0</v>
      </c>
      <c r="AA123" s="136">
        <f>Z123*D123</f>
        <v>0</v>
      </c>
      <c r="AB123" s="134">
        <v>0</v>
      </c>
      <c r="AC123" s="136">
        <f>AB123*D123</f>
        <v>0</v>
      </c>
      <c r="AD123" s="134">
        <v>0</v>
      </c>
      <c r="AE123" s="136">
        <f>AD123*D123</f>
        <v>0</v>
      </c>
      <c r="AF123" s="134">
        <v>0</v>
      </c>
      <c r="AG123" s="136">
        <f>AF123*D123</f>
        <v>0</v>
      </c>
      <c r="AH123" s="134">
        <v>3</v>
      </c>
      <c r="AI123" s="136">
        <f>AH123*D123</f>
        <v>81</v>
      </c>
      <c r="AJ123" s="134">
        <v>0</v>
      </c>
      <c r="AK123" s="136">
        <f>AJ123*D123</f>
        <v>0</v>
      </c>
      <c r="AL123" s="134">
        <v>0</v>
      </c>
      <c r="AM123" s="136">
        <f>AL123*D123</f>
        <v>0</v>
      </c>
      <c r="AN123" s="134">
        <v>0</v>
      </c>
      <c r="AO123" s="136">
        <f>AN123*D123</f>
        <v>0</v>
      </c>
    </row>
    <row r="124" spans="1:41" ht="28.8" hidden="1" x14ac:dyDescent="0.3">
      <c r="A124" s="132">
        <v>269</v>
      </c>
      <c r="B124" s="133" t="s">
        <v>355</v>
      </c>
      <c r="C124" s="134" t="s">
        <v>230</v>
      </c>
      <c r="D124" s="135">
        <v>26.25</v>
      </c>
      <c r="E124" s="135">
        <v>1128.75</v>
      </c>
      <c r="F124" s="134">
        <v>0</v>
      </c>
      <c r="G124" s="136">
        <f t="shared" si="3"/>
        <v>0</v>
      </c>
      <c r="H124" s="134">
        <v>0</v>
      </c>
      <c r="I124" s="136">
        <f t="shared" si="4"/>
        <v>0</v>
      </c>
      <c r="J124" s="134">
        <v>10</v>
      </c>
      <c r="K124" s="136">
        <f t="shared" si="5"/>
        <v>262.5</v>
      </c>
      <c r="L124" s="134">
        <v>0</v>
      </c>
      <c r="M124" s="136">
        <f>L124*D124</f>
        <v>0</v>
      </c>
      <c r="N124" s="134">
        <v>0</v>
      </c>
      <c r="O124" s="136">
        <f>N124*D124</f>
        <v>0</v>
      </c>
      <c r="P124" s="134">
        <v>30</v>
      </c>
      <c r="Q124" s="136">
        <f>P124*D124</f>
        <v>787.5</v>
      </c>
      <c r="R124" s="134">
        <v>0</v>
      </c>
      <c r="S124" s="136">
        <f>R124*D124</f>
        <v>0</v>
      </c>
      <c r="T124" s="134">
        <v>0</v>
      </c>
      <c r="U124" s="136">
        <f>T124*D124</f>
        <v>0</v>
      </c>
      <c r="V124" s="134">
        <v>0</v>
      </c>
      <c r="W124" s="136">
        <f>V124*D124</f>
        <v>0</v>
      </c>
      <c r="X124" s="134">
        <v>0</v>
      </c>
      <c r="Y124" s="136">
        <f>X124*D124</f>
        <v>0</v>
      </c>
      <c r="Z124" s="134">
        <v>0</v>
      </c>
      <c r="AA124" s="136">
        <f>Z124*D124</f>
        <v>0</v>
      </c>
      <c r="AB124" s="134">
        <v>0</v>
      </c>
      <c r="AC124" s="136">
        <f>AB124*D124</f>
        <v>0</v>
      </c>
      <c r="AD124" s="134">
        <v>0</v>
      </c>
      <c r="AE124" s="136">
        <f>AD124*D124</f>
        <v>0</v>
      </c>
      <c r="AF124" s="134">
        <v>0</v>
      </c>
      <c r="AG124" s="136">
        <f>AF124*D124</f>
        <v>0</v>
      </c>
      <c r="AH124" s="134">
        <v>3</v>
      </c>
      <c r="AI124" s="136">
        <f>AH124*D124</f>
        <v>78.75</v>
      </c>
      <c r="AJ124" s="134">
        <v>0</v>
      </c>
      <c r="AK124" s="136">
        <f>AJ124*D124</f>
        <v>0</v>
      </c>
      <c r="AL124" s="134">
        <v>0</v>
      </c>
      <c r="AM124" s="136">
        <f>AL124*D124</f>
        <v>0</v>
      </c>
      <c r="AN124" s="134">
        <v>0</v>
      </c>
      <c r="AO124" s="136">
        <f>AN124*D124</f>
        <v>0</v>
      </c>
    </row>
    <row r="125" spans="1:41" x14ac:dyDescent="0.3">
      <c r="A125" s="132">
        <v>270</v>
      </c>
      <c r="B125" s="133" t="s">
        <v>356</v>
      </c>
      <c r="C125" s="134" t="s">
        <v>66</v>
      </c>
      <c r="D125" s="135">
        <v>2</v>
      </c>
      <c r="E125" s="135">
        <v>114</v>
      </c>
      <c r="F125" s="134">
        <v>20</v>
      </c>
      <c r="G125" s="136">
        <f t="shared" si="3"/>
        <v>40</v>
      </c>
      <c r="H125" s="134">
        <v>0</v>
      </c>
      <c r="I125" s="136">
        <f t="shared" si="4"/>
        <v>0</v>
      </c>
      <c r="J125" s="134">
        <v>0</v>
      </c>
      <c r="K125" s="136">
        <f t="shared" si="5"/>
        <v>0</v>
      </c>
      <c r="L125" s="134">
        <v>0</v>
      </c>
      <c r="M125" s="136">
        <f>L125*D125</f>
        <v>0</v>
      </c>
      <c r="N125" s="134">
        <v>5</v>
      </c>
      <c r="O125" s="136">
        <f>N125*D125</f>
        <v>10</v>
      </c>
      <c r="P125" s="134">
        <v>5</v>
      </c>
      <c r="Q125" s="136">
        <f>P125*D125</f>
        <v>10</v>
      </c>
      <c r="R125" s="134">
        <v>0</v>
      </c>
      <c r="S125" s="136">
        <f>R125*D125</f>
        <v>0</v>
      </c>
      <c r="T125" s="134">
        <v>0</v>
      </c>
      <c r="U125" s="136">
        <f>T125*D125</f>
        <v>0</v>
      </c>
      <c r="V125" s="134">
        <v>4</v>
      </c>
      <c r="W125" s="136">
        <f>V125*D125</f>
        <v>8</v>
      </c>
      <c r="X125" s="134">
        <v>0</v>
      </c>
      <c r="Y125" s="136">
        <f>X125*D125</f>
        <v>0</v>
      </c>
      <c r="Z125" s="134">
        <v>0</v>
      </c>
      <c r="AA125" s="136">
        <f>Z125*D125</f>
        <v>0</v>
      </c>
      <c r="AB125" s="134">
        <v>0</v>
      </c>
      <c r="AC125" s="136">
        <f>AB125*D125</f>
        <v>0</v>
      </c>
      <c r="AD125" s="134">
        <v>0</v>
      </c>
      <c r="AE125" s="136">
        <f>AD125*D125</f>
        <v>0</v>
      </c>
      <c r="AF125" s="134">
        <v>0</v>
      </c>
      <c r="AG125" s="136">
        <f>AF125*D125</f>
        <v>0</v>
      </c>
      <c r="AH125" s="134">
        <v>0</v>
      </c>
      <c r="AI125" s="136">
        <f>AH125*D125</f>
        <v>0</v>
      </c>
      <c r="AJ125" s="134">
        <v>0</v>
      </c>
      <c r="AK125" s="136">
        <f>AJ125*D125</f>
        <v>0</v>
      </c>
      <c r="AL125" s="134">
        <v>10</v>
      </c>
      <c r="AM125" s="136">
        <f>AL125*D125</f>
        <v>20</v>
      </c>
      <c r="AN125" s="134">
        <v>0</v>
      </c>
      <c r="AO125" s="136">
        <f>AN125*D125</f>
        <v>0</v>
      </c>
    </row>
    <row r="126" spans="1:41" x14ac:dyDescent="0.3">
      <c r="A126" s="132">
        <v>271</v>
      </c>
      <c r="B126" s="133" t="s">
        <v>357</v>
      </c>
      <c r="C126" s="134" t="s">
        <v>66</v>
      </c>
      <c r="D126" s="135">
        <v>2</v>
      </c>
      <c r="E126" s="135">
        <v>124</v>
      </c>
      <c r="F126" s="134">
        <v>20</v>
      </c>
      <c r="G126" s="136">
        <f t="shared" si="3"/>
        <v>40</v>
      </c>
      <c r="H126" s="134">
        <v>0</v>
      </c>
      <c r="I126" s="136">
        <f t="shared" si="4"/>
        <v>0</v>
      </c>
      <c r="J126" s="134">
        <v>0</v>
      </c>
      <c r="K126" s="136">
        <f t="shared" si="5"/>
        <v>0</v>
      </c>
      <c r="L126" s="134">
        <v>0</v>
      </c>
      <c r="M126" s="136">
        <f>L126*D126</f>
        <v>0</v>
      </c>
      <c r="N126" s="134">
        <v>5</v>
      </c>
      <c r="O126" s="136">
        <f>N126*D126</f>
        <v>10</v>
      </c>
      <c r="P126" s="134">
        <v>5</v>
      </c>
      <c r="Q126" s="136">
        <f>P126*D126</f>
        <v>10</v>
      </c>
      <c r="R126" s="134">
        <v>0</v>
      </c>
      <c r="S126" s="136">
        <f>R126*D126</f>
        <v>0</v>
      </c>
      <c r="T126" s="134">
        <v>0</v>
      </c>
      <c r="U126" s="136">
        <f>T126*D126</f>
        <v>0</v>
      </c>
      <c r="V126" s="134">
        <v>4</v>
      </c>
      <c r="W126" s="136">
        <f>V126*D126</f>
        <v>8</v>
      </c>
      <c r="X126" s="134">
        <v>0</v>
      </c>
      <c r="Y126" s="136">
        <f>X126*D126</f>
        <v>0</v>
      </c>
      <c r="Z126" s="134">
        <v>0</v>
      </c>
      <c r="AA126" s="136">
        <f>Z126*D126</f>
        <v>0</v>
      </c>
      <c r="AB126" s="134">
        <v>0</v>
      </c>
      <c r="AC126" s="136">
        <f>AB126*D126</f>
        <v>0</v>
      </c>
      <c r="AD126" s="134">
        <v>0</v>
      </c>
      <c r="AE126" s="136">
        <f>AD126*D126</f>
        <v>0</v>
      </c>
      <c r="AF126" s="134">
        <v>0</v>
      </c>
      <c r="AG126" s="136">
        <f>AF126*D126</f>
        <v>0</v>
      </c>
      <c r="AH126" s="134">
        <v>15</v>
      </c>
      <c r="AI126" s="136">
        <f>AH126*D126</f>
        <v>30</v>
      </c>
      <c r="AJ126" s="134">
        <v>0</v>
      </c>
      <c r="AK126" s="136">
        <f>AJ126*D126</f>
        <v>0</v>
      </c>
      <c r="AL126" s="134">
        <v>0</v>
      </c>
      <c r="AM126" s="136">
        <f>AL126*D126</f>
        <v>0</v>
      </c>
      <c r="AN126" s="134">
        <v>0</v>
      </c>
      <c r="AO126" s="136">
        <f>AN126*D126</f>
        <v>0</v>
      </c>
    </row>
    <row r="127" spans="1:41" ht="28.8" x14ac:dyDescent="0.3">
      <c r="A127" s="132">
        <v>272</v>
      </c>
      <c r="B127" s="133" t="s">
        <v>358</v>
      </c>
      <c r="C127" s="134" t="s">
        <v>66</v>
      </c>
      <c r="D127" s="135">
        <v>1.25</v>
      </c>
      <c r="E127" s="135">
        <v>2755</v>
      </c>
      <c r="F127" s="134">
        <v>2000</v>
      </c>
      <c r="G127" s="136">
        <f t="shared" si="3"/>
        <v>2500</v>
      </c>
      <c r="H127" s="134">
        <v>0</v>
      </c>
      <c r="I127" s="136">
        <f t="shared" si="4"/>
        <v>0</v>
      </c>
      <c r="J127" s="134">
        <v>100</v>
      </c>
      <c r="K127" s="136">
        <f t="shared" si="5"/>
        <v>125</v>
      </c>
      <c r="L127" s="134">
        <v>0</v>
      </c>
      <c r="M127" s="136">
        <f>L127*D127</f>
        <v>0</v>
      </c>
      <c r="N127" s="134">
        <v>0</v>
      </c>
      <c r="O127" s="136">
        <f>N127*D127</f>
        <v>0</v>
      </c>
      <c r="P127" s="134">
        <v>80</v>
      </c>
      <c r="Q127" s="136">
        <f>P127*D127</f>
        <v>100</v>
      </c>
      <c r="R127" s="134">
        <v>0</v>
      </c>
      <c r="S127" s="136">
        <f>R127*D127</f>
        <v>0</v>
      </c>
      <c r="T127" s="134">
        <v>0</v>
      </c>
      <c r="U127" s="136">
        <f>T127*D127</f>
        <v>0</v>
      </c>
      <c r="V127" s="134">
        <v>24</v>
      </c>
      <c r="W127" s="136">
        <f>V127*D127</f>
        <v>30</v>
      </c>
      <c r="X127" s="134">
        <v>0</v>
      </c>
      <c r="Y127" s="136">
        <f>X127*D127</f>
        <v>0</v>
      </c>
      <c r="Z127" s="134">
        <v>0</v>
      </c>
      <c r="AA127" s="136">
        <f>Z127*D127</f>
        <v>0</v>
      </c>
      <c r="AB127" s="134">
        <v>0</v>
      </c>
      <c r="AC127" s="136">
        <f>AB127*D127</f>
        <v>0</v>
      </c>
      <c r="AD127" s="134">
        <v>0</v>
      </c>
      <c r="AE127" s="136">
        <f>AD127*D127</f>
        <v>0</v>
      </c>
      <c r="AF127" s="134">
        <v>0</v>
      </c>
      <c r="AG127" s="136">
        <f>AF127*D127</f>
        <v>0</v>
      </c>
      <c r="AH127" s="134">
        <v>0</v>
      </c>
      <c r="AI127" s="136">
        <f>AH127*D127</f>
        <v>0</v>
      </c>
      <c r="AJ127" s="134">
        <v>0</v>
      </c>
      <c r="AK127" s="136">
        <f>AJ127*D127</f>
        <v>0</v>
      </c>
      <c r="AL127" s="134">
        <v>0</v>
      </c>
      <c r="AM127" s="136">
        <f>AL127*D127</f>
        <v>0</v>
      </c>
      <c r="AN127" s="134">
        <v>0</v>
      </c>
      <c r="AO127" s="136">
        <f>AN127*D127</f>
        <v>0</v>
      </c>
    </row>
    <row r="128" spans="1:41" x14ac:dyDescent="0.3">
      <c r="A128" s="132">
        <v>273</v>
      </c>
      <c r="B128" s="133" t="s">
        <v>359</v>
      </c>
      <c r="C128" s="134" t="s">
        <v>66</v>
      </c>
      <c r="D128" s="135">
        <v>1.18</v>
      </c>
      <c r="E128" s="135">
        <v>3020.8</v>
      </c>
      <c r="F128" s="134">
        <v>2000</v>
      </c>
      <c r="G128" s="136">
        <f t="shared" si="3"/>
        <v>2360</v>
      </c>
      <c r="H128" s="134">
        <v>0</v>
      </c>
      <c r="I128" s="136">
        <f t="shared" si="4"/>
        <v>0</v>
      </c>
      <c r="J128" s="134">
        <v>500</v>
      </c>
      <c r="K128" s="136">
        <f t="shared" si="5"/>
        <v>590</v>
      </c>
      <c r="L128" s="134">
        <v>0</v>
      </c>
      <c r="M128" s="136">
        <f>L128*D128</f>
        <v>0</v>
      </c>
      <c r="N128" s="134">
        <v>15</v>
      </c>
      <c r="O128" s="136">
        <f>N128*D128</f>
        <v>17.7</v>
      </c>
      <c r="P128" s="134">
        <v>5</v>
      </c>
      <c r="Q128" s="136">
        <f>P128*D128</f>
        <v>5.8999999999999995</v>
      </c>
      <c r="R128" s="134">
        <v>0</v>
      </c>
      <c r="S128" s="136">
        <f>R128*D128</f>
        <v>0</v>
      </c>
      <c r="T128" s="134">
        <v>0</v>
      </c>
      <c r="U128" s="136">
        <f>T128*D128</f>
        <v>0</v>
      </c>
      <c r="V128" s="134">
        <v>24</v>
      </c>
      <c r="W128" s="136">
        <f>V128*D128</f>
        <v>28.32</v>
      </c>
      <c r="X128" s="134">
        <v>0</v>
      </c>
      <c r="Y128" s="136">
        <f>X128*D128</f>
        <v>0</v>
      </c>
      <c r="Z128" s="134">
        <v>0</v>
      </c>
      <c r="AA128" s="136">
        <f>Z128*D128</f>
        <v>0</v>
      </c>
      <c r="AB128" s="134">
        <v>0</v>
      </c>
      <c r="AC128" s="136">
        <f>AB128*D128</f>
        <v>0</v>
      </c>
      <c r="AD128" s="134">
        <v>0</v>
      </c>
      <c r="AE128" s="136">
        <f>AD128*D128</f>
        <v>0</v>
      </c>
      <c r="AF128" s="134">
        <v>0</v>
      </c>
      <c r="AG128" s="136">
        <f>AF128*D128</f>
        <v>0</v>
      </c>
      <c r="AH128" s="134">
        <v>1</v>
      </c>
      <c r="AI128" s="136">
        <f>AH128*D128</f>
        <v>1.18</v>
      </c>
      <c r="AJ128" s="134">
        <v>0</v>
      </c>
      <c r="AK128" s="136">
        <f>AJ128*D128</f>
        <v>0</v>
      </c>
      <c r="AL128" s="134">
        <v>0</v>
      </c>
      <c r="AM128" s="136">
        <f>AL128*D128</f>
        <v>0</v>
      </c>
      <c r="AN128" s="134">
        <v>0</v>
      </c>
      <c r="AO128" s="136">
        <f>AN128*D128</f>
        <v>0</v>
      </c>
    </row>
    <row r="129" spans="1:41" ht="28.8" x14ac:dyDescent="0.3">
      <c r="A129" s="132">
        <v>274</v>
      </c>
      <c r="B129" s="133" t="s">
        <v>360</v>
      </c>
      <c r="C129" s="134" t="s">
        <v>66</v>
      </c>
      <c r="D129" s="135">
        <v>1.18</v>
      </c>
      <c r="E129" s="135">
        <v>424.8</v>
      </c>
      <c r="F129" s="134">
        <v>200</v>
      </c>
      <c r="G129" s="136">
        <f t="shared" si="3"/>
        <v>236</v>
      </c>
      <c r="H129" s="134">
        <v>0</v>
      </c>
      <c r="I129" s="136">
        <f t="shared" si="4"/>
        <v>0</v>
      </c>
      <c r="J129" s="134">
        <v>100</v>
      </c>
      <c r="K129" s="136">
        <f t="shared" si="5"/>
        <v>118</v>
      </c>
      <c r="L129" s="134">
        <v>0</v>
      </c>
      <c r="M129" s="136">
        <f>L129*D129</f>
        <v>0</v>
      </c>
      <c r="N129" s="134">
        <v>0</v>
      </c>
      <c r="O129" s="136">
        <f>N129*D129</f>
        <v>0</v>
      </c>
      <c r="P129" s="134">
        <v>60</v>
      </c>
      <c r="Q129" s="136">
        <f>P129*D129</f>
        <v>70.8</v>
      </c>
      <c r="R129" s="134">
        <v>0</v>
      </c>
      <c r="S129" s="136">
        <f>R129*D129</f>
        <v>0</v>
      </c>
      <c r="T129" s="134">
        <v>0</v>
      </c>
      <c r="U129" s="136">
        <f>T129*D129</f>
        <v>0</v>
      </c>
      <c r="V129" s="134">
        <v>0</v>
      </c>
      <c r="W129" s="136">
        <f>V129*D129</f>
        <v>0</v>
      </c>
      <c r="X129" s="134">
        <v>0</v>
      </c>
      <c r="Y129" s="136">
        <f>X129*D129</f>
        <v>0</v>
      </c>
      <c r="Z129" s="134">
        <v>0</v>
      </c>
      <c r="AA129" s="136">
        <f>Z129*D129</f>
        <v>0</v>
      </c>
      <c r="AB129" s="134">
        <v>0</v>
      </c>
      <c r="AC129" s="136">
        <f>AB129*D129</f>
        <v>0</v>
      </c>
      <c r="AD129" s="134">
        <v>0</v>
      </c>
      <c r="AE129" s="136">
        <f>AD129*D129</f>
        <v>0</v>
      </c>
      <c r="AF129" s="134">
        <v>0</v>
      </c>
      <c r="AG129" s="136">
        <f>AF129*D129</f>
        <v>0</v>
      </c>
      <c r="AH129" s="134">
        <v>0</v>
      </c>
      <c r="AI129" s="136">
        <f>AH129*D129</f>
        <v>0</v>
      </c>
      <c r="AJ129" s="134">
        <v>0</v>
      </c>
      <c r="AK129" s="136">
        <f>AJ129*D129</f>
        <v>0</v>
      </c>
      <c r="AL129" s="134">
        <v>0</v>
      </c>
      <c r="AM129" s="136">
        <f>AL129*D129</f>
        <v>0</v>
      </c>
      <c r="AN129" s="134">
        <v>0</v>
      </c>
      <c r="AO129" s="136">
        <f>AN129*D129</f>
        <v>0</v>
      </c>
    </row>
    <row r="130" spans="1:41" ht="28.8" x14ac:dyDescent="0.3">
      <c r="A130" s="132">
        <v>275</v>
      </c>
      <c r="B130" s="133" t="s">
        <v>361</v>
      </c>
      <c r="C130" s="134" t="s">
        <v>230</v>
      </c>
      <c r="D130" s="135">
        <v>4.07</v>
      </c>
      <c r="E130" s="135">
        <v>4411.88</v>
      </c>
      <c r="F130" s="134">
        <v>600</v>
      </c>
      <c r="G130" s="136">
        <f t="shared" si="3"/>
        <v>2442</v>
      </c>
      <c r="H130" s="134">
        <v>350</v>
      </c>
      <c r="I130" s="136">
        <f t="shared" si="4"/>
        <v>1424.5</v>
      </c>
      <c r="J130" s="134">
        <v>0</v>
      </c>
      <c r="K130" s="136">
        <f t="shared" si="5"/>
        <v>0</v>
      </c>
      <c r="L130" s="134">
        <v>0</v>
      </c>
      <c r="M130" s="136">
        <f>L130*D130</f>
        <v>0</v>
      </c>
      <c r="N130" s="134">
        <v>25</v>
      </c>
      <c r="O130" s="136">
        <f>N130*D130</f>
        <v>101.75</v>
      </c>
      <c r="P130" s="134">
        <v>30</v>
      </c>
      <c r="Q130" s="136">
        <f>P130*D130</f>
        <v>122.10000000000001</v>
      </c>
      <c r="R130" s="134">
        <v>0</v>
      </c>
      <c r="S130" s="136">
        <f>R130*D130</f>
        <v>0</v>
      </c>
      <c r="T130" s="134">
        <v>0</v>
      </c>
      <c r="U130" s="136">
        <f>T130*D130</f>
        <v>0</v>
      </c>
      <c r="V130" s="134">
        <v>24</v>
      </c>
      <c r="W130" s="136">
        <f>V130*D130</f>
        <v>97.68</v>
      </c>
      <c r="X130" s="134">
        <v>1</v>
      </c>
      <c r="Y130" s="136">
        <f>X130*D130</f>
        <v>4.07</v>
      </c>
      <c r="Z130" s="134">
        <v>0</v>
      </c>
      <c r="AA130" s="136">
        <f>Z130*D130</f>
        <v>0</v>
      </c>
      <c r="AB130" s="134">
        <v>0</v>
      </c>
      <c r="AC130" s="136">
        <f>AB130*D130</f>
        <v>0</v>
      </c>
      <c r="AD130" s="134">
        <v>1</v>
      </c>
      <c r="AE130" s="136">
        <f>AD130*D130</f>
        <v>4.07</v>
      </c>
      <c r="AF130" s="134">
        <v>0</v>
      </c>
      <c r="AG130" s="136">
        <f>AF130*D130</f>
        <v>0</v>
      </c>
      <c r="AH130" s="134">
        <v>24</v>
      </c>
      <c r="AI130" s="136">
        <f>AH130*D130</f>
        <v>97.68</v>
      </c>
      <c r="AJ130" s="134">
        <v>0</v>
      </c>
      <c r="AK130" s="136">
        <f>AJ130*D130</f>
        <v>0</v>
      </c>
      <c r="AL130" s="134">
        <v>4</v>
      </c>
      <c r="AM130" s="136">
        <f>AL130*D130</f>
        <v>16.28</v>
      </c>
      <c r="AN130" s="134">
        <v>0</v>
      </c>
      <c r="AO130" s="136">
        <f>AN130*D130</f>
        <v>0</v>
      </c>
    </row>
    <row r="131" spans="1:41" ht="57.6" hidden="1" x14ac:dyDescent="0.3">
      <c r="A131" s="132">
        <v>276</v>
      </c>
      <c r="B131" s="133" t="s">
        <v>362</v>
      </c>
      <c r="C131" s="134" t="s">
        <v>230</v>
      </c>
      <c r="D131" s="135">
        <v>9.48</v>
      </c>
      <c r="E131" s="135">
        <v>1706.4</v>
      </c>
      <c r="F131" s="134">
        <v>0</v>
      </c>
      <c r="G131" s="136">
        <f t="shared" ref="G131:G194" si="6">F131*D131</f>
        <v>0</v>
      </c>
      <c r="H131" s="134">
        <v>0</v>
      </c>
      <c r="I131" s="136">
        <f t="shared" ref="I131:I194" si="7">H131*D131</f>
        <v>0</v>
      </c>
      <c r="J131" s="134">
        <v>100</v>
      </c>
      <c r="K131" s="136">
        <f t="shared" ref="K131:K194" si="8">J131*D131</f>
        <v>948</v>
      </c>
      <c r="L131" s="134">
        <v>0</v>
      </c>
      <c r="M131" s="136">
        <f>L131*D131</f>
        <v>0</v>
      </c>
      <c r="N131" s="134">
        <v>0</v>
      </c>
      <c r="O131" s="136">
        <f>N131*D131</f>
        <v>0</v>
      </c>
      <c r="P131" s="134">
        <v>80</v>
      </c>
      <c r="Q131" s="136">
        <f>P131*D131</f>
        <v>758.40000000000009</v>
      </c>
      <c r="R131" s="134">
        <v>0</v>
      </c>
      <c r="S131" s="136">
        <f>R131*D131</f>
        <v>0</v>
      </c>
      <c r="T131" s="134">
        <v>0</v>
      </c>
      <c r="U131" s="136">
        <f>T131*D131</f>
        <v>0</v>
      </c>
      <c r="V131" s="134">
        <v>0</v>
      </c>
      <c r="W131" s="136">
        <f>V131*D131</f>
        <v>0</v>
      </c>
      <c r="X131" s="134">
        <v>0</v>
      </c>
      <c r="Y131" s="136">
        <f>X131*D131</f>
        <v>0</v>
      </c>
      <c r="Z131" s="134">
        <v>0</v>
      </c>
      <c r="AA131" s="136">
        <f>Z131*D131</f>
        <v>0</v>
      </c>
      <c r="AB131" s="134">
        <v>0</v>
      </c>
      <c r="AC131" s="136">
        <f>AB131*D131</f>
        <v>0</v>
      </c>
      <c r="AD131" s="134">
        <v>0</v>
      </c>
      <c r="AE131" s="136">
        <f>AD131*D131</f>
        <v>0</v>
      </c>
      <c r="AF131" s="134">
        <v>0</v>
      </c>
      <c r="AG131" s="136">
        <f>AF131*D131</f>
        <v>0</v>
      </c>
      <c r="AH131" s="134">
        <v>0</v>
      </c>
      <c r="AI131" s="136">
        <f>AH131*D131</f>
        <v>0</v>
      </c>
      <c r="AJ131" s="134">
        <v>0</v>
      </c>
      <c r="AK131" s="136">
        <f>AJ131*D131</f>
        <v>0</v>
      </c>
      <c r="AL131" s="134">
        <v>0</v>
      </c>
      <c r="AM131" s="136">
        <f>AL131*D131</f>
        <v>0</v>
      </c>
      <c r="AN131" s="134">
        <v>0</v>
      </c>
      <c r="AO131" s="136">
        <f>AN131*D131</f>
        <v>0</v>
      </c>
    </row>
    <row r="132" spans="1:41" ht="43.2" x14ac:dyDescent="0.3">
      <c r="A132" s="132">
        <v>277</v>
      </c>
      <c r="B132" s="133" t="s">
        <v>363</v>
      </c>
      <c r="C132" s="134" t="s">
        <v>66</v>
      </c>
      <c r="D132" s="135">
        <v>4.3</v>
      </c>
      <c r="E132" s="135">
        <v>1032</v>
      </c>
      <c r="F132" s="134">
        <v>100</v>
      </c>
      <c r="G132" s="136">
        <f t="shared" si="6"/>
        <v>430</v>
      </c>
      <c r="H132" s="134">
        <v>0</v>
      </c>
      <c r="I132" s="136">
        <f t="shared" si="7"/>
        <v>0</v>
      </c>
      <c r="J132" s="134">
        <v>60</v>
      </c>
      <c r="K132" s="136">
        <f t="shared" si="8"/>
        <v>258</v>
      </c>
      <c r="L132" s="134">
        <v>0</v>
      </c>
      <c r="M132" s="136">
        <f>L132*D132</f>
        <v>0</v>
      </c>
      <c r="N132" s="134">
        <v>0</v>
      </c>
      <c r="O132" s="136">
        <f>N132*D132</f>
        <v>0</v>
      </c>
      <c r="P132" s="134">
        <v>80</v>
      </c>
      <c r="Q132" s="136">
        <f>P132*D132</f>
        <v>344</v>
      </c>
      <c r="R132" s="134">
        <v>0</v>
      </c>
      <c r="S132" s="136">
        <f>R132*D132</f>
        <v>0</v>
      </c>
      <c r="T132" s="134">
        <v>0</v>
      </c>
      <c r="U132" s="136">
        <f>T132*D132</f>
        <v>0</v>
      </c>
      <c r="V132" s="134">
        <v>0</v>
      </c>
      <c r="W132" s="136">
        <f>V132*D132</f>
        <v>0</v>
      </c>
      <c r="X132" s="134">
        <v>0</v>
      </c>
      <c r="Y132" s="136">
        <f>X132*D132</f>
        <v>0</v>
      </c>
      <c r="Z132" s="134">
        <v>0</v>
      </c>
      <c r="AA132" s="136">
        <f>Z132*D132</f>
        <v>0</v>
      </c>
      <c r="AB132" s="134">
        <v>0</v>
      </c>
      <c r="AC132" s="136">
        <f>AB132*D132</f>
        <v>0</v>
      </c>
      <c r="AD132" s="134">
        <v>0</v>
      </c>
      <c r="AE132" s="136">
        <f>AD132*D132</f>
        <v>0</v>
      </c>
      <c r="AF132" s="134">
        <v>0</v>
      </c>
      <c r="AG132" s="136">
        <f>AF132*D132</f>
        <v>0</v>
      </c>
      <c r="AH132" s="134">
        <v>0</v>
      </c>
      <c r="AI132" s="136">
        <f>AH132*D132</f>
        <v>0</v>
      </c>
      <c r="AJ132" s="134">
        <v>0</v>
      </c>
      <c r="AK132" s="136">
        <f>AJ132*D132</f>
        <v>0</v>
      </c>
      <c r="AL132" s="134">
        <v>0</v>
      </c>
      <c r="AM132" s="136">
        <f>AL132*D132</f>
        <v>0</v>
      </c>
      <c r="AN132" s="134">
        <v>0</v>
      </c>
      <c r="AO132" s="136">
        <f>AN132*D132</f>
        <v>0</v>
      </c>
    </row>
    <row r="133" spans="1:41" ht="43.2" x14ac:dyDescent="0.3">
      <c r="A133" s="132">
        <v>278</v>
      </c>
      <c r="B133" s="133" t="s">
        <v>364</v>
      </c>
      <c r="C133" s="134" t="s">
        <v>66</v>
      </c>
      <c r="D133" s="135">
        <v>3.12</v>
      </c>
      <c r="E133" s="135">
        <v>939.12</v>
      </c>
      <c r="F133" s="134">
        <v>200</v>
      </c>
      <c r="G133" s="136">
        <f t="shared" si="6"/>
        <v>624</v>
      </c>
      <c r="H133" s="134">
        <v>0</v>
      </c>
      <c r="I133" s="136">
        <f t="shared" si="7"/>
        <v>0</v>
      </c>
      <c r="J133" s="134">
        <v>0</v>
      </c>
      <c r="K133" s="136">
        <f t="shared" si="8"/>
        <v>0</v>
      </c>
      <c r="L133" s="134">
        <v>0</v>
      </c>
      <c r="M133" s="136">
        <f>L133*D133</f>
        <v>0</v>
      </c>
      <c r="N133" s="134">
        <v>15</v>
      </c>
      <c r="O133" s="136">
        <f>N133*D133</f>
        <v>46.800000000000004</v>
      </c>
      <c r="P133" s="134">
        <v>40</v>
      </c>
      <c r="Q133" s="136">
        <f>P133*D133</f>
        <v>124.80000000000001</v>
      </c>
      <c r="R133" s="134">
        <v>0</v>
      </c>
      <c r="S133" s="136">
        <f>R133*D133</f>
        <v>0</v>
      </c>
      <c r="T133" s="134">
        <v>0</v>
      </c>
      <c r="U133" s="136">
        <f>T133*D133</f>
        <v>0</v>
      </c>
      <c r="V133" s="134">
        <v>6</v>
      </c>
      <c r="W133" s="136">
        <f>V133*D133</f>
        <v>18.72</v>
      </c>
      <c r="X133" s="134">
        <v>0</v>
      </c>
      <c r="Y133" s="136">
        <f>X133*D133</f>
        <v>0</v>
      </c>
      <c r="Z133" s="134">
        <v>0</v>
      </c>
      <c r="AA133" s="136">
        <f>Z133*D133</f>
        <v>0</v>
      </c>
      <c r="AB133" s="134">
        <v>0</v>
      </c>
      <c r="AC133" s="136">
        <f>AB133*D133</f>
        <v>0</v>
      </c>
      <c r="AD133" s="134">
        <v>5</v>
      </c>
      <c r="AE133" s="136">
        <f>AD133*D133</f>
        <v>15.600000000000001</v>
      </c>
      <c r="AF133" s="134">
        <v>0</v>
      </c>
      <c r="AG133" s="136">
        <f>AF133*D133</f>
        <v>0</v>
      </c>
      <c r="AH133" s="134">
        <v>9</v>
      </c>
      <c r="AI133" s="136">
        <f>AH133*D133</f>
        <v>28.080000000000002</v>
      </c>
      <c r="AJ133" s="134">
        <v>0</v>
      </c>
      <c r="AK133" s="136">
        <f>AJ133*D133</f>
        <v>0</v>
      </c>
      <c r="AL133" s="134">
        <v>5</v>
      </c>
      <c r="AM133" s="136">
        <f>AL133*D133</f>
        <v>15.600000000000001</v>
      </c>
      <c r="AN133" s="134">
        <v>0</v>
      </c>
      <c r="AO133" s="136">
        <f>AN133*D133</f>
        <v>0</v>
      </c>
    </row>
    <row r="134" spans="1:41" ht="57.6" hidden="1" x14ac:dyDescent="0.3">
      <c r="A134" s="132">
        <v>279</v>
      </c>
      <c r="B134" s="133" t="s">
        <v>365</v>
      </c>
      <c r="C134" s="134" t="s">
        <v>230</v>
      </c>
      <c r="D134" s="135">
        <v>14.51</v>
      </c>
      <c r="E134" s="135">
        <v>2684.35</v>
      </c>
      <c r="F134" s="134">
        <v>0</v>
      </c>
      <c r="G134" s="136">
        <f t="shared" si="6"/>
        <v>0</v>
      </c>
      <c r="H134" s="134">
        <v>50</v>
      </c>
      <c r="I134" s="136">
        <f t="shared" si="7"/>
        <v>725.5</v>
      </c>
      <c r="J134" s="134">
        <v>50</v>
      </c>
      <c r="K134" s="136">
        <f t="shared" si="8"/>
        <v>725.5</v>
      </c>
      <c r="L134" s="134">
        <v>0</v>
      </c>
      <c r="M134" s="136">
        <f>L134*D134</f>
        <v>0</v>
      </c>
      <c r="N134" s="134">
        <v>10</v>
      </c>
      <c r="O134" s="136">
        <f>N134*D134</f>
        <v>145.1</v>
      </c>
      <c r="P134" s="134">
        <v>40</v>
      </c>
      <c r="Q134" s="136">
        <f>P134*D134</f>
        <v>580.4</v>
      </c>
      <c r="R134" s="134">
        <v>2</v>
      </c>
      <c r="S134" s="136">
        <f>R134*D134</f>
        <v>29.02</v>
      </c>
      <c r="T134" s="134">
        <v>2</v>
      </c>
      <c r="U134" s="136">
        <f>T134*D134</f>
        <v>29.02</v>
      </c>
      <c r="V134" s="134">
        <v>3</v>
      </c>
      <c r="W134" s="136">
        <f>V134*D134</f>
        <v>43.53</v>
      </c>
      <c r="X134" s="134">
        <v>0</v>
      </c>
      <c r="Y134" s="136">
        <f>X134*D134</f>
        <v>0</v>
      </c>
      <c r="Z134" s="134">
        <v>1</v>
      </c>
      <c r="AA134" s="136">
        <f>Z134*D134</f>
        <v>14.51</v>
      </c>
      <c r="AB134" s="134">
        <v>0</v>
      </c>
      <c r="AC134" s="136">
        <f>AB134*D134</f>
        <v>0</v>
      </c>
      <c r="AD134" s="134">
        <v>5</v>
      </c>
      <c r="AE134" s="136">
        <f>AD134*D134</f>
        <v>72.55</v>
      </c>
      <c r="AF134" s="134">
        <v>0</v>
      </c>
      <c r="AG134" s="136">
        <f>AF134*D134</f>
        <v>0</v>
      </c>
      <c r="AH134" s="134">
        <v>15</v>
      </c>
      <c r="AI134" s="136">
        <f>AH134*D134</f>
        <v>217.65</v>
      </c>
      <c r="AJ134" s="134">
        <v>1</v>
      </c>
      <c r="AK134" s="136">
        <f>AJ134*D134</f>
        <v>14.51</v>
      </c>
      <c r="AL134" s="134">
        <v>5</v>
      </c>
      <c r="AM134" s="136">
        <f>AL134*D134</f>
        <v>72.55</v>
      </c>
      <c r="AN134" s="134">
        <v>1</v>
      </c>
      <c r="AO134" s="136">
        <f>AN134*D134</f>
        <v>14.51</v>
      </c>
    </row>
    <row r="135" spans="1:41" ht="86.4" hidden="1" x14ac:dyDescent="0.3">
      <c r="A135" s="132">
        <v>280</v>
      </c>
      <c r="B135" s="133" t="s">
        <v>366</v>
      </c>
      <c r="C135" s="134" t="s">
        <v>226</v>
      </c>
      <c r="D135" s="135">
        <v>6.9</v>
      </c>
      <c r="E135" s="135">
        <v>3484.5</v>
      </c>
      <c r="F135" s="134">
        <v>0</v>
      </c>
      <c r="G135" s="136">
        <f t="shared" si="6"/>
        <v>0</v>
      </c>
      <c r="H135" s="134">
        <v>350</v>
      </c>
      <c r="I135" s="136">
        <f t="shared" si="7"/>
        <v>2415</v>
      </c>
      <c r="J135" s="134">
        <v>80</v>
      </c>
      <c r="K135" s="136">
        <f t="shared" si="8"/>
        <v>552</v>
      </c>
      <c r="L135" s="134">
        <v>1</v>
      </c>
      <c r="M135" s="136">
        <f>L135*D135</f>
        <v>6.9</v>
      </c>
      <c r="N135" s="134">
        <v>5</v>
      </c>
      <c r="O135" s="136">
        <f>N135*D135</f>
        <v>34.5</v>
      </c>
      <c r="P135" s="134">
        <v>50</v>
      </c>
      <c r="Q135" s="136">
        <f>P135*D135</f>
        <v>345</v>
      </c>
      <c r="R135" s="134">
        <v>1</v>
      </c>
      <c r="S135" s="136">
        <f>R135*D135</f>
        <v>6.9</v>
      </c>
      <c r="T135" s="134">
        <v>1</v>
      </c>
      <c r="U135" s="136">
        <f>T135*D135</f>
        <v>6.9</v>
      </c>
      <c r="V135" s="134">
        <v>7</v>
      </c>
      <c r="W135" s="136">
        <f>V135*D135</f>
        <v>48.300000000000004</v>
      </c>
      <c r="X135" s="134">
        <v>0</v>
      </c>
      <c r="Y135" s="136">
        <f>X135*D135</f>
        <v>0</v>
      </c>
      <c r="Z135" s="134">
        <v>2</v>
      </c>
      <c r="AA135" s="136">
        <f>Z135*D135</f>
        <v>13.8</v>
      </c>
      <c r="AB135" s="134">
        <v>5</v>
      </c>
      <c r="AC135" s="136">
        <f>AB135*D135</f>
        <v>34.5</v>
      </c>
      <c r="AD135" s="134">
        <v>1</v>
      </c>
      <c r="AE135" s="136">
        <f>AD135*D135</f>
        <v>6.9</v>
      </c>
      <c r="AF135" s="134">
        <v>1</v>
      </c>
      <c r="AG135" s="136">
        <f>AF135*D135</f>
        <v>6.9</v>
      </c>
      <c r="AH135" s="134">
        <v>0</v>
      </c>
      <c r="AI135" s="136">
        <f>AH135*D135</f>
        <v>0</v>
      </c>
      <c r="AJ135" s="134">
        <v>0</v>
      </c>
      <c r="AK135" s="136">
        <f>AJ135*D135</f>
        <v>0</v>
      </c>
      <c r="AL135" s="134">
        <v>1</v>
      </c>
      <c r="AM135" s="136">
        <f>AL135*D135</f>
        <v>6.9</v>
      </c>
      <c r="AN135" s="134">
        <v>0</v>
      </c>
      <c r="AO135" s="136">
        <f>AN135*D135</f>
        <v>0</v>
      </c>
    </row>
    <row r="136" spans="1:41" ht="43.2" x14ac:dyDescent="0.3">
      <c r="A136" s="132">
        <v>281</v>
      </c>
      <c r="B136" s="133" t="s">
        <v>367</v>
      </c>
      <c r="C136" s="134" t="s">
        <v>230</v>
      </c>
      <c r="D136" s="135">
        <v>29.7</v>
      </c>
      <c r="E136" s="135">
        <v>8791.2000000000007</v>
      </c>
      <c r="F136" s="134">
        <v>100</v>
      </c>
      <c r="G136" s="136">
        <f t="shared" si="6"/>
        <v>2970</v>
      </c>
      <c r="H136" s="134">
        <v>50</v>
      </c>
      <c r="I136" s="136">
        <f t="shared" si="7"/>
        <v>1485</v>
      </c>
      <c r="J136" s="134">
        <v>60</v>
      </c>
      <c r="K136" s="136">
        <f t="shared" si="8"/>
        <v>1782</v>
      </c>
      <c r="L136" s="134">
        <v>1</v>
      </c>
      <c r="M136" s="136">
        <f>L136*D136</f>
        <v>29.7</v>
      </c>
      <c r="N136" s="134">
        <v>0</v>
      </c>
      <c r="O136" s="136">
        <f>N136*D136</f>
        <v>0</v>
      </c>
      <c r="P136" s="134">
        <v>29</v>
      </c>
      <c r="Q136" s="136">
        <f>P136*D136</f>
        <v>861.3</v>
      </c>
      <c r="R136" s="134">
        <v>0</v>
      </c>
      <c r="S136" s="136">
        <f>R136*D136</f>
        <v>0</v>
      </c>
      <c r="T136" s="134">
        <v>0</v>
      </c>
      <c r="U136" s="136">
        <f>T136*D136</f>
        <v>0</v>
      </c>
      <c r="V136" s="134">
        <v>29</v>
      </c>
      <c r="W136" s="136">
        <f>V136*D136</f>
        <v>861.3</v>
      </c>
      <c r="X136" s="134">
        <v>1</v>
      </c>
      <c r="Y136" s="136">
        <f>X136*D136</f>
        <v>29.7</v>
      </c>
      <c r="Z136" s="134">
        <v>4</v>
      </c>
      <c r="AA136" s="136">
        <f>Z136*D136</f>
        <v>118.8</v>
      </c>
      <c r="AB136" s="134">
        <v>0</v>
      </c>
      <c r="AC136" s="136">
        <f>AB136*D136</f>
        <v>0</v>
      </c>
      <c r="AD136" s="134">
        <v>5</v>
      </c>
      <c r="AE136" s="136">
        <f>AD136*D136</f>
        <v>148.5</v>
      </c>
      <c r="AF136" s="134">
        <v>0</v>
      </c>
      <c r="AG136" s="136">
        <f>AF136*D136</f>
        <v>0</v>
      </c>
      <c r="AH136" s="134">
        <v>13</v>
      </c>
      <c r="AI136" s="136">
        <f>AH136*D136</f>
        <v>386.09999999999997</v>
      </c>
      <c r="AJ136" s="134">
        <v>2</v>
      </c>
      <c r="AK136" s="136">
        <f>AJ136*D136</f>
        <v>59.4</v>
      </c>
      <c r="AL136" s="134">
        <v>2</v>
      </c>
      <c r="AM136" s="136">
        <f>AL136*D136</f>
        <v>59.4</v>
      </c>
      <c r="AN136" s="134">
        <v>0</v>
      </c>
      <c r="AO136" s="136">
        <f>AN136*D136</f>
        <v>0</v>
      </c>
    </row>
    <row r="137" spans="1:41" x14ac:dyDescent="0.3">
      <c r="A137" s="132">
        <v>282</v>
      </c>
      <c r="B137" s="133" t="s">
        <v>368</v>
      </c>
      <c r="C137" s="134" t="s">
        <v>226</v>
      </c>
      <c r="D137" s="135">
        <v>28.01</v>
      </c>
      <c r="E137" s="135">
        <v>4313.54</v>
      </c>
      <c r="F137" s="134">
        <v>20</v>
      </c>
      <c r="G137" s="136">
        <f t="shared" si="6"/>
        <v>560.20000000000005</v>
      </c>
      <c r="H137" s="134">
        <v>0</v>
      </c>
      <c r="I137" s="136">
        <f t="shared" si="7"/>
        <v>0</v>
      </c>
      <c r="J137" s="134">
        <v>10</v>
      </c>
      <c r="K137" s="136">
        <f t="shared" si="8"/>
        <v>280.10000000000002</v>
      </c>
      <c r="L137" s="134">
        <v>0</v>
      </c>
      <c r="M137" s="136">
        <f>L137*D137</f>
        <v>0</v>
      </c>
      <c r="N137" s="134">
        <v>30</v>
      </c>
      <c r="O137" s="136">
        <f>N137*D137</f>
        <v>840.30000000000007</v>
      </c>
      <c r="P137" s="134">
        <v>50</v>
      </c>
      <c r="Q137" s="136">
        <f>P137*D137</f>
        <v>1400.5</v>
      </c>
      <c r="R137" s="134">
        <v>0</v>
      </c>
      <c r="S137" s="136">
        <f>R137*D137</f>
        <v>0</v>
      </c>
      <c r="T137" s="134">
        <v>0</v>
      </c>
      <c r="U137" s="136">
        <f>T137*D137</f>
        <v>0</v>
      </c>
      <c r="V137" s="134">
        <v>24</v>
      </c>
      <c r="W137" s="136">
        <f>V137*D137</f>
        <v>672.24</v>
      </c>
      <c r="X137" s="134">
        <v>1</v>
      </c>
      <c r="Y137" s="136">
        <f>X137*D137</f>
        <v>28.01</v>
      </c>
      <c r="Z137" s="134">
        <v>0</v>
      </c>
      <c r="AA137" s="136">
        <f>Z137*D137</f>
        <v>0</v>
      </c>
      <c r="AB137" s="134">
        <v>0</v>
      </c>
      <c r="AC137" s="136">
        <f>AB137*D137</f>
        <v>0</v>
      </c>
      <c r="AD137" s="134">
        <v>0</v>
      </c>
      <c r="AE137" s="136">
        <f>AD137*D137</f>
        <v>0</v>
      </c>
      <c r="AF137" s="134">
        <v>0</v>
      </c>
      <c r="AG137" s="136">
        <f>AF137*D137</f>
        <v>0</v>
      </c>
      <c r="AH137" s="134">
        <v>19</v>
      </c>
      <c r="AI137" s="136">
        <f>AH137*D137</f>
        <v>532.19000000000005</v>
      </c>
      <c r="AJ137" s="134">
        <v>0</v>
      </c>
      <c r="AK137" s="136">
        <f>AJ137*D137</f>
        <v>0</v>
      </c>
      <c r="AL137" s="134">
        <v>0</v>
      </c>
      <c r="AM137" s="136">
        <f>AL137*D137</f>
        <v>0</v>
      </c>
      <c r="AN137" s="134">
        <v>0</v>
      </c>
      <c r="AO137" s="136">
        <f>AN137*D137</f>
        <v>0</v>
      </c>
    </row>
    <row r="138" spans="1:41" ht="28.8" x14ac:dyDescent="0.3">
      <c r="A138" s="132">
        <v>283</v>
      </c>
      <c r="B138" s="133" t="s">
        <v>369</v>
      </c>
      <c r="C138" s="134" t="s">
        <v>230</v>
      </c>
      <c r="D138" s="135">
        <v>14.89</v>
      </c>
      <c r="E138" s="135">
        <v>2322.84</v>
      </c>
      <c r="F138" s="134">
        <v>20</v>
      </c>
      <c r="G138" s="136">
        <f t="shared" si="6"/>
        <v>297.8</v>
      </c>
      <c r="H138" s="134">
        <v>0</v>
      </c>
      <c r="I138" s="136">
        <f t="shared" si="7"/>
        <v>0</v>
      </c>
      <c r="J138" s="134">
        <v>10</v>
      </c>
      <c r="K138" s="136">
        <f t="shared" si="8"/>
        <v>148.9</v>
      </c>
      <c r="L138" s="134">
        <v>0</v>
      </c>
      <c r="M138" s="136">
        <f>L138*D138</f>
        <v>0</v>
      </c>
      <c r="N138" s="134">
        <v>30</v>
      </c>
      <c r="O138" s="136">
        <f>N138*D138</f>
        <v>446.70000000000005</v>
      </c>
      <c r="P138" s="134">
        <v>50</v>
      </c>
      <c r="Q138" s="136">
        <f>P138*D138</f>
        <v>744.5</v>
      </c>
      <c r="R138" s="134">
        <v>0</v>
      </c>
      <c r="S138" s="136">
        <f>R138*D138</f>
        <v>0</v>
      </c>
      <c r="T138" s="134">
        <v>0</v>
      </c>
      <c r="U138" s="136">
        <f>T138*D138</f>
        <v>0</v>
      </c>
      <c r="V138" s="134">
        <v>24</v>
      </c>
      <c r="W138" s="136">
        <f>V138*D138</f>
        <v>357.36</v>
      </c>
      <c r="X138" s="134">
        <v>0</v>
      </c>
      <c r="Y138" s="136">
        <f>X138*D138</f>
        <v>0</v>
      </c>
      <c r="Z138" s="134">
        <v>4</v>
      </c>
      <c r="AA138" s="136">
        <f>Z138*D138</f>
        <v>59.56</v>
      </c>
      <c r="AB138" s="134">
        <v>1</v>
      </c>
      <c r="AC138" s="136">
        <f>AB138*D138</f>
        <v>14.89</v>
      </c>
      <c r="AD138" s="134">
        <v>0</v>
      </c>
      <c r="AE138" s="136">
        <f>AD138*D138</f>
        <v>0</v>
      </c>
      <c r="AF138" s="134">
        <v>0</v>
      </c>
      <c r="AG138" s="136">
        <f>AF138*D138</f>
        <v>0</v>
      </c>
      <c r="AH138" s="134">
        <v>16</v>
      </c>
      <c r="AI138" s="136">
        <f>AH138*D138</f>
        <v>238.24</v>
      </c>
      <c r="AJ138" s="134">
        <v>0</v>
      </c>
      <c r="AK138" s="136">
        <f>AJ138*D138</f>
        <v>0</v>
      </c>
      <c r="AL138" s="134">
        <v>1</v>
      </c>
      <c r="AM138" s="136">
        <f>AL138*D138</f>
        <v>14.89</v>
      </c>
      <c r="AN138" s="134">
        <v>0</v>
      </c>
      <c r="AO138" s="136">
        <f>AN138*D138</f>
        <v>0</v>
      </c>
    </row>
    <row r="139" spans="1:41" ht="28.8" x14ac:dyDescent="0.3">
      <c r="A139" s="132">
        <v>284</v>
      </c>
      <c r="B139" s="133" t="s">
        <v>370</v>
      </c>
      <c r="C139" s="134" t="s">
        <v>230</v>
      </c>
      <c r="D139" s="135">
        <v>37.450000000000003</v>
      </c>
      <c r="E139" s="135">
        <v>3183.25</v>
      </c>
      <c r="F139" s="134">
        <v>20</v>
      </c>
      <c r="G139" s="136">
        <f t="shared" si="6"/>
        <v>749</v>
      </c>
      <c r="H139" s="134">
        <v>0</v>
      </c>
      <c r="I139" s="136">
        <f t="shared" si="7"/>
        <v>0</v>
      </c>
      <c r="J139" s="134">
        <v>10</v>
      </c>
      <c r="K139" s="136">
        <f t="shared" si="8"/>
        <v>374.5</v>
      </c>
      <c r="L139" s="134">
        <v>0</v>
      </c>
      <c r="M139" s="136">
        <f>L139*D139</f>
        <v>0</v>
      </c>
      <c r="N139" s="134">
        <v>0</v>
      </c>
      <c r="O139" s="136">
        <f>N139*D139</f>
        <v>0</v>
      </c>
      <c r="P139" s="134">
        <v>30</v>
      </c>
      <c r="Q139" s="136">
        <f>P139*D139</f>
        <v>1123.5</v>
      </c>
      <c r="R139" s="134">
        <v>0</v>
      </c>
      <c r="S139" s="136">
        <f>R139*D139</f>
        <v>0</v>
      </c>
      <c r="T139" s="134">
        <v>1</v>
      </c>
      <c r="U139" s="136">
        <f>T139*D139</f>
        <v>37.450000000000003</v>
      </c>
      <c r="V139" s="134">
        <v>24</v>
      </c>
      <c r="W139" s="136">
        <f>V139*D139</f>
        <v>898.80000000000007</v>
      </c>
      <c r="X139" s="134">
        <v>0</v>
      </c>
      <c r="Y139" s="136">
        <f>X139*D139</f>
        <v>0</v>
      </c>
      <c r="Z139" s="134">
        <v>0</v>
      </c>
      <c r="AA139" s="136">
        <f>Z139*D139</f>
        <v>0</v>
      </c>
      <c r="AB139" s="134">
        <v>0</v>
      </c>
      <c r="AC139" s="136">
        <f>AB139*D139</f>
        <v>0</v>
      </c>
      <c r="AD139" s="134">
        <v>0</v>
      </c>
      <c r="AE139" s="136">
        <f>AD139*D139</f>
        <v>0</v>
      </c>
      <c r="AF139" s="134">
        <v>0</v>
      </c>
      <c r="AG139" s="136">
        <f>AF139*D139</f>
        <v>0</v>
      </c>
      <c r="AH139" s="134">
        <v>0</v>
      </c>
      <c r="AI139" s="136">
        <f>AH139*D139</f>
        <v>0</v>
      </c>
      <c r="AJ139" s="134">
        <v>0</v>
      </c>
      <c r="AK139" s="136">
        <f>AJ139*D139</f>
        <v>0</v>
      </c>
      <c r="AL139" s="134">
        <v>0</v>
      </c>
      <c r="AM139" s="136">
        <f>AL139*D139</f>
        <v>0</v>
      </c>
      <c r="AN139" s="134">
        <v>0</v>
      </c>
      <c r="AO139" s="136">
        <f>AN139*D139</f>
        <v>0</v>
      </c>
    </row>
    <row r="140" spans="1:41" x14ac:dyDescent="0.3">
      <c r="A140" s="132">
        <v>285</v>
      </c>
      <c r="B140" s="133" t="s">
        <v>371</v>
      </c>
      <c r="C140" s="134" t="s">
        <v>230</v>
      </c>
      <c r="D140" s="135">
        <v>28.52</v>
      </c>
      <c r="E140" s="135">
        <v>4819.88</v>
      </c>
      <c r="F140" s="134">
        <v>100</v>
      </c>
      <c r="G140" s="136">
        <f t="shared" si="6"/>
        <v>2852</v>
      </c>
      <c r="H140" s="134">
        <v>0</v>
      </c>
      <c r="I140" s="136">
        <f t="shared" si="7"/>
        <v>0</v>
      </c>
      <c r="J140" s="134">
        <v>10</v>
      </c>
      <c r="K140" s="136">
        <f t="shared" si="8"/>
        <v>285.2</v>
      </c>
      <c r="L140" s="134">
        <v>0</v>
      </c>
      <c r="M140" s="136">
        <f>L140*D140</f>
        <v>0</v>
      </c>
      <c r="N140" s="134">
        <v>0</v>
      </c>
      <c r="O140" s="136">
        <f>N140*D140</f>
        <v>0</v>
      </c>
      <c r="P140" s="134">
        <v>30</v>
      </c>
      <c r="Q140" s="136">
        <f>P140*D140</f>
        <v>855.6</v>
      </c>
      <c r="R140" s="134">
        <v>2</v>
      </c>
      <c r="S140" s="136">
        <f>R140*D140</f>
        <v>57.04</v>
      </c>
      <c r="T140" s="134">
        <v>0</v>
      </c>
      <c r="U140" s="136">
        <f>T140*D140</f>
        <v>0</v>
      </c>
      <c r="V140" s="134">
        <v>24</v>
      </c>
      <c r="W140" s="136">
        <f>V140*D140</f>
        <v>684.48</v>
      </c>
      <c r="X140" s="134">
        <v>0</v>
      </c>
      <c r="Y140" s="136">
        <f>X140*D140</f>
        <v>0</v>
      </c>
      <c r="Z140" s="134">
        <v>0</v>
      </c>
      <c r="AA140" s="136">
        <f>Z140*D140</f>
        <v>0</v>
      </c>
      <c r="AB140" s="134">
        <v>0</v>
      </c>
      <c r="AC140" s="136">
        <f>AB140*D140</f>
        <v>0</v>
      </c>
      <c r="AD140" s="134">
        <v>0</v>
      </c>
      <c r="AE140" s="136">
        <f>AD140*D140</f>
        <v>0</v>
      </c>
      <c r="AF140" s="134">
        <v>0</v>
      </c>
      <c r="AG140" s="136">
        <f>AF140*D140</f>
        <v>0</v>
      </c>
      <c r="AH140" s="134">
        <v>3</v>
      </c>
      <c r="AI140" s="136">
        <f>AH140*D140</f>
        <v>85.56</v>
      </c>
      <c r="AJ140" s="134">
        <v>0</v>
      </c>
      <c r="AK140" s="136">
        <f>AJ140*D140</f>
        <v>0</v>
      </c>
      <c r="AL140" s="134">
        <v>0</v>
      </c>
      <c r="AM140" s="136">
        <f>AL140*D140</f>
        <v>0</v>
      </c>
      <c r="AN140" s="134">
        <v>0</v>
      </c>
      <c r="AO140" s="136">
        <f>AN140*D140</f>
        <v>0</v>
      </c>
    </row>
    <row r="141" spans="1:41" ht="43.2" hidden="1" x14ac:dyDescent="0.3">
      <c r="A141" s="132">
        <v>286</v>
      </c>
      <c r="B141" s="133" t="s">
        <v>372</v>
      </c>
      <c r="C141" s="134" t="s">
        <v>226</v>
      </c>
      <c r="D141" s="135">
        <v>17.489999999999998</v>
      </c>
      <c r="E141" s="135">
        <v>6506.28</v>
      </c>
      <c r="F141" s="134">
        <v>0</v>
      </c>
      <c r="G141" s="136">
        <f t="shared" si="6"/>
        <v>0</v>
      </c>
      <c r="H141" s="134">
        <v>200</v>
      </c>
      <c r="I141" s="136">
        <f t="shared" si="7"/>
        <v>3497.9999999999995</v>
      </c>
      <c r="J141" s="134">
        <v>100</v>
      </c>
      <c r="K141" s="136">
        <f t="shared" si="8"/>
        <v>1748.9999999999998</v>
      </c>
      <c r="L141" s="134">
        <v>0</v>
      </c>
      <c r="M141" s="136">
        <f>L141*D141</f>
        <v>0</v>
      </c>
      <c r="N141" s="134">
        <v>30</v>
      </c>
      <c r="O141" s="136">
        <f>N141*D141</f>
        <v>524.69999999999993</v>
      </c>
      <c r="P141" s="134">
        <v>10</v>
      </c>
      <c r="Q141" s="136">
        <f>P141*D141</f>
        <v>174.89999999999998</v>
      </c>
      <c r="R141" s="134">
        <v>3</v>
      </c>
      <c r="S141" s="136">
        <f>R141*D141</f>
        <v>52.47</v>
      </c>
      <c r="T141" s="134">
        <v>3</v>
      </c>
      <c r="U141" s="136">
        <f>T141*D141</f>
        <v>52.47</v>
      </c>
      <c r="V141" s="134">
        <v>2</v>
      </c>
      <c r="W141" s="136">
        <f>V141*D141</f>
        <v>34.979999999999997</v>
      </c>
      <c r="X141" s="134">
        <v>3</v>
      </c>
      <c r="Y141" s="136">
        <f>X141*D141</f>
        <v>52.47</v>
      </c>
      <c r="Z141" s="134">
        <v>10</v>
      </c>
      <c r="AA141" s="136">
        <f>Z141*D141</f>
        <v>174.89999999999998</v>
      </c>
      <c r="AB141" s="134">
        <v>3</v>
      </c>
      <c r="AC141" s="136">
        <f>AB141*D141</f>
        <v>52.47</v>
      </c>
      <c r="AD141" s="134">
        <v>0</v>
      </c>
      <c r="AE141" s="136">
        <f>AD141*D141</f>
        <v>0</v>
      </c>
      <c r="AF141" s="134">
        <v>0</v>
      </c>
      <c r="AG141" s="136">
        <f>AF141*D141</f>
        <v>0</v>
      </c>
      <c r="AH141" s="134">
        <v>7</v>
      </c>
      <c r="AI141" s="136">
        <f>AH141*D141</f>
        <v>122.42999999999999</v>
      </c>
      <c r="AJ141" s="134">
        <v>1</v>
      </c>
      <c r="AK141" s="136">
        <f>AJ141*D141</f>
        <v>17.489999999999998</v>
      </c>
      <c r="AL141" s="134">
        <v>0</v>
      </c>
      <c r="AM141" s="136">
        <f>AL141*D141</f>
        <v>0</v>
      </c>
      <c r="AN141" s="134">
        <v>0</v>
      </c>
      <c r="AO141" s="136">
        <f>AN141*D141</f>
        <v>0</v>
      </c>
    </row>
    <row r="142" spans="1:41" ht="28.8" x14ac:dyDescent="0.3">
      <c r="A142" s="132">
        <v>287</v>
      </c>
      <c r="B142" s="133" t="s">
        <v>373</v>
      </c>
      <c r="C142" s="134" t="s">
        <v>226</v>
      </c>
      <c r="D142" s="135">
        <v>34.6</v>
      </c>
      <c r="E142" s="135">
        <v>7750.4</v>
      </c>
      <c r="F142" s="134">
        <v>100</v>
      </c>
      <c r="G142" s="136">
        <f t="shared" si="6"/>
        <v>3460</v>
      </c>
      <c r="H142" s="134">
        <v>70</v>
      </c>
      <c r="I142" s="136">
        <f t="shared" si="7"/>
        <v>2422</v>
      </c>
      <c r="J142" s="134">
        <v>1</v>
      </c>
      <c r="K142" s="136">
        <f t="shared" si="8"/>
        <v>34.6</v>
      </c>
      <c r="L142" s="134">
        <v>5</v>
      </c>
      <c r="M142" s="136">
        <f>L142*D142</f>
        <v>173</v>
      </c>
      <c r="N142" s="134">
        <v>5</v>
      </c>
      <c r="O142" s="136">
        <f>N142*D142</f>
        <v>173</v>
      </c>
      <c r="P142" s="134">
        <v>30</v>
      </c>
      <c r="Q142" s="136">
        <f>P142*D142</f>
        <v>1038</v>
      </c>
      <c r="R142" s="134">
        <v>5</v>
      </c>
      <c r="S142" s="136">
        <f>R142*D142</f>
        <v>173</v>
      </c>
      <c r="T142" s="134">
        <v>1</v>
      </c>
      <c r="U142" s="136">
        <f>T142*D142</f>
        <v>34.6</v>
      </c>
      <c r="V142" s="134">
        <v>0</v>
      </c>
      <c r="W142" s="136">
        <f>V142*D142</f>
        <v>0</v>
      </c>
      <c r="X142" s="134">
        <v>0</v>
      </c>
      <c r="Y142" s="136">
        <f>X142*D142</f>
        <v>0</v>
      </c>
      <c r="Z142" s="134">
        <v>0</v>
      </c>
      <c r="AA142" s="136">
        <f>Z142*D142</f>
        <v>0</v>
      </c>
      <c r="AB142" s="134">
        <v>1</v>
      </c>
      <c r="AC142" s="136">
        <f>AB142*D142</f>
        <v>34.6</v>
      </c>
      <c r="AD142" s="134">
        <v>1</v>
      </c>
      <c r="AE142" s="136">
        <f>AD142*D142</f>
        <v>34.6</v>
      </c>
      <c r="AF142" s="134">
        <v>0</v>
      </c>
      <c r="AG142" s="136">
        <f>AF142*D142</f>
        <v>0</v>
      </c>
      <c r="AH142" s="134">
        <v>5</v>
      </c>
      <c r="AI142" s="136">
        <f>AH142*D142</f>
        <v>173</v>
      </c>
      <c r="AJ142" s="134">
        <v>0</v>
      </c>
      <c r="AK142" s="136">
        <f>AJ142*D142</f>
        <v>0</v>
      </c>
      <c r="AL142" s="134">
        <v>0</v>
      </c>
      <c r="AM142" s="136">
        <f>AL142*D142</f>
        <v>0</v>
      </c>
      <c r="AN142" s="134">
        <v>0</v>
      </c>
      <c r="AO142" s="136">
        <f>AN142*D142</f>
        <v>0</v>
      </c>
    </row>
    <row r="143" spans="1:41" ht="43.2" hidden="1" x14ac:dyDescent="0.3">
      <c r="A143" s="132">
        <v>288</v>
      </c>
      <c r="B143" s="133" t="s">
        <v>374</v>
      </c>
      <c r="C143" s="134" t="s">
        <v>226</v>
      </c>
      <c r="D143" s="135">
        <v>15.25</v>
      </c>
      <c r="E143" s="135">
        <v>3583.75</v>
      </c>
      <c r="F143" s="134">
        <v>0</v>
      </c>
      <c r="G143" s="136">
        <f t="shared" si="6"/>
        <v>0</v>
      </c>
      <c r="H143" s="134">
        <v>100</v>
      </c>
      <c r="I143" s="136">
        <f t="shared" si="7"/>
        <v>1525</v>
      </c>
      <c r="J143" s="134">
        <v>100</v>
      </c>
      <c r="K143" s="136">
        <f t="shared" si="8"/>
        <v>1525</v>
      </c>
      <c r="L143" s="134">
        <v>0</v>
      </c>
      <c r="M143" s="136">
        <f>L143*D143</f>
        <v>0</v>
      </c>
      <c r="N143" s="134">
        <v>0</v>
      </c>
      <c r="O143" s="136">
        <f>N143*D143</f>
        <v>0</v>
      </c>
      <c r="P143" s="134">
        <v>35</v>
      </c>
      <c r="Q143" s="136">
        <f>P143*D143</f>
        <v>533.75</v>
      </c>
      <c r="R143" s="134">
        <v>0</v>
      </c>
      <c r="S143" s="136">
        <f>R143*D143</f>
        <v>0</v>
      </c>
      <c r="T143" s="134">
        <v>0</v>
      </c>
      <c r="U143" s="136">
        <f>T143*D143</f>
        <v>0</v>
      </c>
      <c r="V143" s="134">
        <v>0</v>
      </c>
      <c r="W143" s="136">
        <f>V143*D143</f>
        <v>0</v>
      </c>
      <c r="X143" s="134">
        <v>0</v>
      </c>
      <c r="Y143" s="136">
        <f>X143*D143</f>
        <v>0</v>
      </c>
      <c r="Z143" s="134">
        <v>0</v>
      </c>
      <c r="AA143" s="136">
        <f>Z143*D143</f>
        <v>0</v>
      </c>
      <c r="AB143" s="134">
        <v>0</v>
      </c>
      <c r="AC143" s="136">
        <f>AB143*D143</f>
        <v>0</v>
      </c>
      <c r="AD143" s="134">
        <v>0</v>
      </c>
      <c r="AE143" s="136">
        <f>AD143*D143</f>
        <v>0</v>
      </c>
      <c r="AF143" s="134">
        <v>0</v>
      </c>
      <c r="AG143" s="136">
        <f>AF143*D143</f>
        <v>0</v>
      </c>
      <c r="AH143" s="134">
        <v>0</v>
      </c>
      <c r="AI143" s="136">
        <f>AH143*D143</f>
        <v>0</v>
      </c>
      <c r="AJ143" s="134">
        <v>0</v>
      </c>
      <c r="AK143" s="136">
        <f>AJ143*D143</f>
        <v>0</v>
      </c>
      <c r="AL143" s="134">
        <v>0</v>
      </c>
      <c r="AM143" s="136">
        <f>AL143*D143</f>
        <v>0</v>
      </c>
      <c r="AN143" s="134">
        <v>0</v>
      </c>
      <c r="AO143" s="136">
        <f>AN143*D143</f>
        <v>0</v>
      </c>
    </row>
    <row r="144" spans="1:41" ht="28.8" hidden="1" x14ac:dyDescent="0.3">
      <c r="A144" s="132">
        <v>289</v>
      </c>
      <c r="B144" s="133" t="s">
        <v>375</v>
      </c>
      <c r="C144" s="134" t="s">
        <v>66</v>
      </c>
      <c r="D144" s="135">
        <v>2.12</v>
      </c>
      <c r="E144" s="135">
        <v>763.2</v>
      </c>
      <c r="F144" s="134">
        <v>0</v>
      </c>
      <c r="G144" s="136">
        <f t="shared" si="6"/>
        <v>0</v>
      </c>
      <c r="H144" s="134">
        <v>210</v>
      </c>
      <c r="I144" s="136">
        <f t="shared" si="7"/>
        <v>445.20000000000005</v>
      </c>
      <c r="J144" s="134">
        <v>100</v>
      </c>
      <c r="K144" s="136">
        <f t="shared" si="8"/>
        <v>212</v>
      </c>
      <c r="L144" s="134">
        <v>0</v>
      </c>
      <c r="M144" s="136">
        <f>L144*D144</f>
        <v>0</v>
      </c>
      <c r="N144" s="134">
        <v>0</v>
      </c>
      <c r="O144" s="136">
        <f>N144*D144</f>
        <v>0</v>
      </c>
      <c r="P144" s="134">
        <v>40</v>
      </c>
      <c r="Q144" s="136">
        <f>P144*D144</f>
        <v>84.800000000000011</v>
      </c>
      <c r="R144" s="134">
        <v>0</v>
      </c>
      <c r="S144" s="136">
        <f>R144*D144</f>
        <v>0</v>
      </c>
      <c r="T144" s="134">
        <v>0</v>
      </c>
      <c r="U144" s="136">
        <f>T144*D144</f>
        <v>0</v>
      </c>
      <c r="V144" s="134">
        <v>0</v>
      </c>
      <c r="W144" s="136">
        <f>V144*D144</f>
        <v>0</v>
      </c>
      <c r="X144" s="134">
        <v>0</v>
      </c>
      <c r="Y144" s="136">
        <f>X144*D144</f>
        <v>0</v>
      </c>
      <c r="Z144" s="134">
        <v>0</v>
      </c>
      <c r="AA144" s="136">
        <f>Z144*D144</f>
        <v>0</v>
      </c>
      <c r="AB144" s="134">
        <v>3</v>
      </c>
      <c r="AC144" s="136">
        <f>AB144*D144</f>
        <v>6.36</v>
      </c>
      <c r="AD144" s="134">
        <v>0</v>
      </c>
      <c r="AE144" s="136">
        <f>AD144*D144</f>
        <v>0</v>
      </c>
      <c r="AF144" s="134">
        <v>0</v>
      </c>
      <c r="AG144" s="136">
        <f>AF144*D144</f>
        <v>0</v>
      </c>
      <c r="AH144" s="134">
        <v>5</v>
      </c>
      <c r="AI144" s="136">
        <f>AH144*D144</f>
        <v>10.600000000000001</v>
      </c>
      <c r="AJ144" s="134">
        <v>0</v>
      </c>
      <c r="AK144" s="136">
        <f>AJ144*D144</f>
        <v>0</v>
      </c>
      <c r="AL144" s="134">
        <v>2</v>
      </c>
      <c r="AM144" s="136">
        <f>AL144*D144</f>
        <v>4.24</v>
      </c>
      <c r="AN144" s="134">
        <v>0</v>
      </c>
      <c r="AO144" s="136">
        <f>AN144*D144</f>
        <v>0</v>
      </c>
    </row>
    <row r="145" spans="1:41" ht="28.8" x14ac:dyDescent="0.3">
      <c r="A145" s="132">
        <v>290</v>
      </c>
      <c r="B145" s="133" t="s">
        <v>376</v>
      </c>
      <c r="C145" s="134" t="s">
        <v>66</v>
      </c>
      <c r="D145" s="135">
        <v>13.45</v>
      </c>
      <c r="E145" s="135">
        <v>11163.5</v>
      </c>
      <c r="F145" s="134">
        <v>700</v>
      </c>
      <c r="G145" s="136">
        <f t="shared" si="6"/>
        <v>9415</v>
      </c>
      <c r="H145" s="134">
        <v>0</v>
      </c>
      <c r="I145" s="136">
        <f t="shared" si="7"/>
        <v>0</v>
      </c>
      <c r="J145" s="134">
        <v>100</v>
      </c>
      <c r="K145" s="136">
        <f t="shared" si="8"/>
        <v>1345</v>
      </c>
      <c r="L145" s="134">
        <v>0</v>
      </c>
      <c r="M145" s="136">
        <f>L145*D145</f>
        <v>0</v>
      </c>
      <c r="N145" s="134">
        <v>0</v>
      </c>
      <c r="O145" s="136">
        <f>N145*D145</f>
        <v>0</v>
      </c>
      <c r="P145" s="134">
        <v>30</v>
      </c>
      <c r="Q145" s="136">
        <f>P145*D145</f>
        <v>403.5</v>
      </c>
      <c r="R145" s="134">
        <v>0</v>
      </c>
      <c r="S145" s="136">
        <f>R145*D145</f>
        <v>0</v>
      </c>
      <c r="T145" s="134">
        <v>0</v>
      </c>
      <c r="U145" s="136">
        <f>T145*D145</f>
        <v>0</v>
      </c>
      <c r="V145" s="134">
        <v>0</v>
      </c>
      <c r="W145" s="136">
        <f>V145*D145</f>
        <v>0</v>
      </c>
      <c r="X145" s="134">
        <v>0</v>
      </c>
      <c r="Y145" s="136">
        <f>X145*D145</f>
        <v>0</v>
      </c>
      <c r="Z145" s="134">
        <v>0</v>
      </c>
      <c r="AA145" s="136">
        <f>Z145*D145</f>
        <v>0</v>
      </c>
      <c r="AB145" s="134">
        <v>0</v>
      </c>
      <c r="AC145" s="136">
        <f>AB145*D145</f>
        <v>0</v>
      </c>
      <c r="AD145" s="134">
        <v>0</v>
      </c>
      <c r="AE145" s="136">
        <f>AD145*D145</f>
        <v>0</v>
      </c>
      <c r="AF145" s="134">
        <v>0</v>
      </c>
      <c r="AG145" s="136">
        <f>AF145*D145</f>
        <v>0</v>
      </c>
      <c r="AH145" s="134">
        <v>0</v>
      </c>
      <c r="AI145" s="136">
        <f>AH145*D145</f>
        <v>0</v>
      </c>
      <c r="AJ145" s="134">
        <v>0</v>
      </c>
      <c r="AK145" s="136">
        <f>AJ145*D145</f>
        <v>0</v>
      </c>
      <c r="AL145" s="134">
        <v>0</v>
      </c>
      <c r="AM145" s="136">
        <f>AL145*D145</f>
        <v>0</v>
      </c>
      <c r="AN145" s="134">
        <v>0</v>
      </c>
      <c r="AO145" s="136">
        <f>AN145*D145</f>
        <v>0</v>
      </c>
    </row>
    <row r="146" spans="1:41" ht="43.2" x14ac:dyDescent="0.3">
      <c r="A146" s="132">
        <v>291</v>
      </c>
      <c r="B146" s="133" t="s">
        <v>377</v>
      </c>
      <c r="C146" s="134" t="s">
        <v>226</v>
      </c>
      <c r="D146" s="135">
        <v>10.25</v>
      </c>
      <c r="E146" s="135">
        <v>4233.25</v>
      </c>
      <c r="F146" s="134">
        <v>200</v>
      </c>
      <c r="G146" s="136">
        <f t="shared" si="6"/>
        <v>2050</v>
      </c>
      <c r="H146" s="134">
        <v>50</v>
      </c>
      <c r="I146" s="136">
        <f t="shared" si="7"/>
        <v>512.5</v>
      </c>
      <c r="J146" s="134">
        <v>100</v>
      </c>
      <c r="K146" s="136">
        <f t="shared" si="8"/>
        <v>1025</v>
      </c>
      <c r="L146" s="134">
        <v>0</v>
      </c>
      <c r="M146" s="136">
        <f>L146*D146</f>
        <v>0</v>
      </c>
      <c r="N146" s="134">
        <v>1</v>
      </c>
      <c r="O146" s="136">
        <f>N146*D146</f>
        <v>10.25</v>
      </c>
      <c r="P146" s="134">
        <v>30</v>
      </c>
      <c r="Q146" s="136">
        <f>P146*D146</f>
        <v>307.5</v>
      </c>
      <c r="R146" s="134">
        <v>0</v>
      </c>
      <c r="S146" s="136">
        <f>R146*D146</f>
        <v>0</v>
      </c>
      <c r="T146" s="134">
        <v>0</v>
      </c>
      <c r="U146" s="136">
        <f>T146*D146</f>
        <v>0</v>
      </c>
      <c r="V146" s="134">
        <v>12</v>
      </c>
      <c r="W146" s="136">
        <f>V146*D146</f>
        <v>123</v>
      </c>
      <c r="X146" s="134">
        <v>0</v>
      </c>
      <c r="Y146" s="136">
        <f>X146*D146</f>
        <v>0</v>
      </c>
      <c r="Z146" s="134">
        <v>0</v>
      </c>
      <c r="AA146" s="136">
        <f>Z146*D146</f>
        <v>0</v>
      </c>
      <c r="AB146" s="134">
        <v>0</v>
      </c>
      <c r="AC146" s="136">
        <f>AB146*D146</f>
        <v>0</v>
      </c>
      <c r="AD146" s="134">
        <v>0</v>
      </c>
      <c r="AE146" s="136">
        <f>AD146*D146</f>
        <v>0</v>
      </c>
      <c r="AF146" s="134">
        <v>0</v>
      </c>
      <c r="AG146" s="136">
        <f>AF146*D146</f>
        <v>0</v>
      </c>
      <c r="AH146" s="134">
        <v>5</v>
      </c>
      <c r="AI146" s="136">
        <f>AH146*D146</f>
        <v>51.25</v>
      </c>
      <c r="AJ146" s="134">
        <v>0</v>
      </c>
      <c r="AK146" s="136">
        <f>AJ146*D146</f>
        <v>0</v>
      </c>
      <c r="AL146" s="134">
        <v>0</v>
      </c>
      <c r="AM146" s="136">
        <f>AL146*D146</f>
        <v>0</v>
      </c>
      <c r="AN146" s="134">
        <v>15</v>
      </c>
      <c r="AO146" s="136">
        <f>AN146*D146</f>
        <v>153.75</v>
      </c>
    </row>
    <row r="147" spans="1:41" hidden="1" x14ac:dyDescent="0.3">
      <c r="A147" s="132">
        <v>292</v>
      </c>
      <c r="B147" s="133" t="s">
        <v>378</v>
      </c>
      <c r="C147" s="134" t="s">
        <v>66</v>
      </c>
      <c r="D147" s="135">
        <v>7.95</v>
      </c>
      <c r="E147" s="135">
        <v>5374.2</v>
      </c>
      <c r="F147" s="134">
        <v>0</v>
      </c>
      <c r="G147" s="136">
        <f t="shared" si="6"/>
        <v>0</v>
      </c>
      <c r="H147" s="134">
        <v>350</v>
      </c>
      <c r="I147" s="136">
        <f t="shared" si="7"/>
        <v>2782.5</v>
      </c>
      <c r="J147" s="134">
        <v>100</v>
      </c>
      <c r="K147" s="136">
        <f t="shared" si="8"/>
        <v>795</v>
      </c>
      <c r="L147" s="134">
        <v>2</v>
      </c>
      <c r="M147" s="136">
        <f>L147*D147</f>
        <v>15.9</v>
      </c>
      <c r="N147" s="134">
        <v>100</v>
      </c>
      <c r="O147" s="136">
        <f>N147*D147</f>
        <v>795</v>
      </c>
      <c r="P147" s="134">
        <v>50</v>
      </c>
      <c r="Q147" s="136">
        <f>P147*D147</f>
        <v>397.5</v>
      </c>
      <c r="R147" s="134">
        <v>0</v>
      </c>
      <c r="S147" s="136">
        <f>R147*D147</f>
        <v>0</v>
      </c>
      <c r="T147" s="134">
        <v>20</v>
      </c>
      <c r="U147" s="136">
        <f>T147*D147</f>
        <v>159</v>
      </c>
      <c r="V147" s="134">
        <v>22</v>
      </c>
      <c r="W147" s="136">
        <f>V147*D147</f>
        <v>174.9</v>
      </c>
      <c r="X147" s="134">
        <v>5</v>
      </c>
      <c r="Y147" s="136">
        <f>X147*D147</f>
        <v>39.75</v>
      </c>
      <c r="Z147" s="134">
        <v>0</v>
      </c>
      <c r="AA147" s="136">
        <f>Z147*D147</f>
        <v>0</v>
      </c>
      <c r="AB147" s="134">
        <v>0</v>
      </c>
      <c r="AC147" s="136">
        <f>AB147*D147</f>
        <v>0</v>
      </c>
      <c r="AD147" s="134">
        <v>0</v>
      </c>
      <c r="AE147" s="136">
        <f>AD147*D147</f>
        <v>0</v>
      </c>
      <c r="AF147" s="134">
        <v>0</v>
      </c>
      <c r="AG147" s="136">
        <f>AF147*D147</f>
        <v>0</v>
      </c>
      <c r="AH147" s="134">
        <v>20</v>
      </c>
      <c r="AI147" s="136">
        <f>AH147*D147</f>
        <v>159</v>
      </c>
      <c r="AJ147" s="134">
        <v>2</v>
      </c>
      <c r="AK147" s="136">
        <f>AJ147*D147</f>
        <v>15.9</v>
      </c>
      <c r="AL147" s="134">
        <v>0</v>
      </c>
      <c r="AM147" s="136">
        <f>AL147*D147</f>
        <v>0</v>
      </c>
      <c r="AN147" s="134">
        <v>5</v>
      </c>
      <c r="AO147" s="136">
        <f>AN147*D147</f>
        <v>39.75</v>
      </c>
    </row>
    <row r="148" spans="1:41" ht="43.2" x14ac:dyDescent="0.3">
      <c r="A148" s="132">
        <v>293</v>
      </c>
      <c r="B148" s="133" t="s">
        <v>379</v>
      </c>
      <c r="C148" s="134" t="s">
        <v>66</v>
      </c>
      <c r="D148" s="135">
        <v>0.85</v>
      </c>
      <c r="E148" s="135">
        <v>504.9</v>
      </c>
      <c r="F148" s="134">
        <v>200</v>
      </c>
      <c r="G148" s="136">
        <f t="shared" si="6"/>
        <v>170</v>
      </c>
      <c r="H148" s="134">
        <v>100</v>
      </c>
      <c r="I148" s="136">
        <f t="shared" si="7"/>
        <v>85</v>
      </c>
      <c r="J148" s="134">
        <v>100</v>
      </c>
      <c r="K148" s="136">
        <f t="shared" si="8"/>
        <v>85</v>
      </c>
      <c r="L148" s="134">
        <v>0</v>
      </c>
      <c r="M148" s="136">
        <f>L148*D148</f>
        <v>0</v>
      </c>
      <c r="N148" s="134">
        <v>25</v>
      </c>
      <c r="O148" s="136">
        <f>N148*D148</f>
        <v>21.25</v>
      </c>
      <c r="P148" s="134">
        <v>80</v>
      </c>
      <c r="Q148" s="136">
        <f>P148*D148</f>
        <v>68</v>
      </c>
      <c r="R148" s="134">
        <v>0</v>
      </c>
      <c r="S148" s="136">
        <f>R148*D148</f>
        <v>0</v>
      </c>
      <c r="T148" s="134">
        <v>0</v>
      </c>
      <c r="U148" s="136">
        <f>T148*D148</f>
        <v>0</v>
      </c>
      <c r="V148" s="134">
        <v>32</v>
      </c>
      <c r="W148" s="136">
        <f>V148*D148</f>
        <v>27.2</v>
      </c>
      <c r="X148" s="134">
        <v>0</v>
      </c>
      <c r="Y148" s="136">
        <f>X148*D148</f>
        <v>0</v>
      </c>
      <c r="Z148" s="134">
        <v>0</v>
      </c>
      <c r="AA148" s="136">
        <f>Z148*D148</f>
        <v>0</v>
      </c>
      <c r="AB148" s="134">
        <v>0</v>
      </c>
      <c r="AC148" s="136">
        <f>AB148*D148</f>
        <v>0</v>
      </c>
      <c r="AD148" s="134">
        <v>7</v>
      </c>
      <c r="AE148" s="136">
        <f>AD148*D148</f>
        <v>5.95</v>
      </c>
      <c r="AF148" s="134">
        <v>0</v>
      </c>
      <c r="AG148" s="136">
        <f>AF148*D148</f>
        <v>0</v>
      </c>
      <c r="AH148" s="134">
        <v>20</v>
      </c>
      <c r="AI148" s="136">
        <f>AH148*D148</f>
        <v>17</v>
      </c>
      <c r="AJ148" s="134">
        <v>2</v>
      </c>
      <c r="AK148" s="136">
        <f>AJ148*D148</f>
        <v>1.7</v>
      </c>
      <c r="AL148" s="134">
        <v>3</v>
      </c>
      <c r="AM148" s="136">
        <f>AL148*D148</f>
        <v>2.5499999999999998</v>
      </c>
      <c r="AN148" s="134">
        <v>0</v>
      </c>
      <c r="AO148" s="136">
        <f>AN148*D148</f>
        <v>0</v>
      </c>
    </row>
    <row r="149" spans="1:41" ht="43.2" x14ac:dyDescent="0.3">
      <c r="A149" s="132">
        <v>294</v>
      </c>
      <c r="B149" s="133" t="s">
        <v>380</v>
      </c>
      <c r="C149" s="134" t="s">
        <v>66</v>
      </c>
      <c r="D149" s="135">
        <v>4.75</v>
      </c>
      <c r="E149" s="135">
        <v>4982.75</v>
      </c>
      <c r="F149" s="134">
        <v>500</v>
      </c>
      <c r="G149" s="136">
        <f t="shared" si="6"/>
        <v>2375</v>
      </c>
      <c r="H149" s="134">
        <v>400</v>
      </c>
      <c r="I149" s="136">
        <f t="shared" si="7"/>
        <v>1900</v>
      </c>
      <c r="J149" s="134">
        <v>30</v>
      </c>
      <c r="K149" s="136">
        <f t="shared" si="8"/>
        <v>142.5</v>
      </c>
      <c r="L149" s="134">
        <v>0</v>
      </c>
      <c r="M149" s="136">
        <f>L149*D149</f>
        <v>0</v>
      </c>
      <c r="N149" s="134">
        <v>0</v>
      </c>
      <c r="O149" s="136">
        <f>N149*D149</f>
        <v>0</v>
      </c>
      <c r="P149" s="134">
        <v>80</v>
      </c>
      <c r="Q149" s="136">
        <f>P149*D149</f>
        <v>380</v>
      </c>
      <c r="R149" s="134">
        <v>0</v>
      </c>
      <c r="S149" s="136">
        <f>R149*D149</f>
        <v>0</v>
      </c>
      <c r="T149" s="134">
        <v>20</v>
      </c>
      <c r="U149" s="136">
        <f>T149*D149</f>
        <v>95</v>
      </c>
      <c r="V149" s="134">
        <v>0</v>
      </c>
      <c r="W149" s="136">
        <f>V149*D149</f>
        <v>0</v>
      </c>
      <c r="X149" s="134">
        <v>10</v>
      </c>
      <c r="Y149" s="136">
        <f>X149*D149</f>
        <v>47.5</v>
      </c>
      <c r="Z149" s="134">
        <v>0</v>
      </c>
      <c r="AA149" s="136">
        <f>Z149*D149</f>
        <v>0</v>
      </c>
      <c r="AB149" s="134">
        <v>0</v>
      </c>
      <c r="AC149" s="136">
        <f>AB149*D149</f>
        <v>0</v>
      </c>
      <c r="AD149" s="134">
        <v>3</v>
      </c>
      <c r="AE149" s="136">
        <f>AD149*D149</f>
        <v>14.25</v>
      </c>
      <c r="AF149" s="134">
        <v>4</v>
      </c>
      <c r="AG149" s="136">
        <f>AF149*D149</f>
        <v>19</v>
      </c>
      <c r="AH149" s="134">
        <v>0</v>
      </c>
      <c r="AI149" s="136">
        <f>AH149*D149</f>
        <v>0</v>
      </c>
      <c r="AJ149" s="134">
        <v>2</v>
      </c>
      <c r="AK149" s="136">
        <f>AJ149*D149</f>
        <v>9.5</v>
      </c>
      <c r="AL149" s="134">
        <v>0</v>
      </c>
      <c r="AM149" s="136">
        <f>AL149*D149</f>
        <v>0</v>
      </c>
      <c r="AN149" s="134">
        <v>0</v>
      </c>
      <c r="AO149" s="136">
        <f>AN149*D149</f>
        <v>0</v>
      </c>
    </row>
    <row r="150" spans="1:41" ht="28.8" x14ac:dyDescent="0.3">
      <c r="A150" s="132">
        <v>295</v>
      </c>
      <c r="B150" s="133" t="s">
        <v>381</v>
      </c>
      <c r="C150" s="134" t="s">
        <v>66</v>
      </c>
      <c r="D150" s="135">
        <v>1.95</v>
      </c>
      <c r="E150" s="135">
        <v>1552.2</v>
      </c>
      <c r="F150" s="134">
        <v>400</v>
      </c>
      <c r="G150" s="136">
        <f t="shared" si="6"/>
        <v>780</v>
      </c>
      <c r="H150" s="134">
        <v>250</v>
      </c>
      <c r="I150" s="136">
        <f t="shared" si="7"/>
        <v>487.5</v>
      </c>
      <c r="J150" s="134">
        <v>30</v>
      </c>
      <c r="K150" s="136">
        <f t="shared" si="8"/>
        <v>58.5</v>
      </c>
      <c r="L150" s="134">
        <v>0</v>
      </c>
      <c r="M150" s="136">
        <f>L150*D150</f>
        <v>0</v>
      </c>
      <c r="N150" s="134">
        <v>0</v>
      </c>
      <c r="O150" s="136">
        <f>N150*D150</f>
        <v>0</v>
      </c>
      <c r="P150" s="134">
        <v>80</v>
      </c>
      <c r="Q150" s="136">
        <f>P150*D150</f>
        <v>156</v>
      </c>
      <c r="R150" s="134">
        <v>0</v>
      </c>
      <c r="S150" s="136">
        <f>R150*D150</f>
        <v>0</v>
      </c>
      <c r="T150" s="134">
        <v>0</v>
      </c>
      <c r="U150" s="136">
        <f>T150*D150</f>
        <v>0</v>
      </c>
      <c r="V150" s="134">
        <v>0</v>
      </c>
      <c r="W150" s="136">
        <f>V150*D150</f>
        <v>0</v>
      </c>
      <c r="X150" s="134">
        <v>0</v>
      </c>
      <c r="Y150" s="136">
        <f>X150*D150</f>
        <v>0</v>
      </c>
      <c r="Z150" s="134">
        <v>0</v>
      </c>
      <c r="AA150" s="136">
        <f>Z150*D150</f>
        <v>0</v>
      </c>
      <c r="AB150" s="134">
        <v>0</v>
      </c>
      <c r="AC150" s="136">
        <f>AB150*D150</f>
        <v>0</v>
      </c>
      <c r="AD150" s="134">
        <v>0</v>
      </c>
      <c r="AE150" s="136">
        <f>AD150*D150</f>
        <v>0</v>
      </c>
      <c r="AF150" s="134">
        <v>0</v>
      </c>
      <c r="AG150" s="136">
        <f>AF150*D150</f>
        <v>0</v>
      </c>
      <c r="AH150" s="134">
        <v>36</v>
      </c>
      <c r="AI150" s="136">
        <f>AH150*D150</f>
        <v>70.2</v>
      </c>
      <c r="AJ150" s="134">
        <v>0</v>
      </c>
      <c r="AK150" s="136">
        <f>AJ150*D150</f>
        <v>0</v>
      </c>
      <c r="AL150" s="134">
        <v>0</v>
      </c>
      <c r="AM150" s="136">
        <f>AL150*D150</f>
        <v>0</v>
      </c>
      <c r="AN150" s="134">
        <v>0</v>
      </c>
      <c r="AO150" s="136">
        <f>AN150*D150</f>
        <v>0</v>
      </c>
    </row>
    <row r="151" spans="1:41" ht="43.2" x14ac:dyDescent="0.3">
      <c r="A151" s="132">
        <v>296</v>
      </c>
      <c r="B151" s="133" t="s">
        <v>382</v>
      </c>
      <c r="C151" s="134" t="s">
        <v>66</v>
      </c>
      <c r="D151" s="135">
        <v>11.21</v>
      </c>
      <c r="E151" s="135">
        <v>7151.98</v>
      </c>
      <c r="F151" s="134">
        <v>200</v>
      </c>
      <c r="G151" s="136">
        <f t="shared" si="6"/>
        <v>2242</v>
      </c>
      <c r="H151" s="134">
        <v>300</v>
      </c>
      <c r="I151" s="136">
        <f t="shared" si="7"/>
        <v>3363.0000000000005</v>
      </c>
      <c r="J151" s="134">
        <v>0</v>
      </c>
      <c r="K151" s="136">
        <f t="shared" si="8"/>
        <v>0</v>
      </c>
      <c r="L151" s="134">
        <v>0</v>
      </c>
      <c r="M151" s="136">
        <f>L151*D151</f>
        <v>0</v>
      </c>
      <c r="N151" s="134">
        <v>0</v>
      </c>
      <c r="O151" s="136">
        <f>N151*D151</f>
        <v>0</v>
      </c>
      <c r="P151" s="134">
        <v>80</v>
      </c>
      <c r="Q151" s="136">
        <f>P151*D151</f>
        <v>896.80000000000007</v>
      </c>
      <c r="R151" s="134">
        <v>0</v>
      </c>
      <c r="S151" s="136">
        <f>R151*D151</f>
        <v>0</v>
      </c>
      <c r="T151" s="134">
        <v>10</v>
      </c>
      <c r="U151" s="136">
        <f>T151*D151</f>
        <v>112.10000000000001</v>
      </c>
      <c r="V151" s="134">
        <v>0</v>
      </c>
      <c r="W151" s="136">
        <f>V151*D151</f>
        <v>0</v>
      </c>
      <c r="X151" s="134">
        <v>0</v>
      </c>
      <c r="Y151" s="136">
        <f>X151*D151</f>
        <v>0</v>
      </c>
      <c r="Z151" s="134">
        <v>0</v>
      </c>
      <c r="AA151" s="136">
        <f>Z151*D151</f>
        <v>0</v>
      </c>
      <c r="AB151" s="134">
        <v>0</v>
      </c>
      <c r="AC151" s="136">
        <f>AB151*D151</f>
        <v>0</v>
      </c>
      <c r="AD151" s="134">
        <v>0</v>
      </c>
      <c r="AE151" s="136">
        <f>AD151*D151</f>
        <v>0</v>
      </c>
      <c r="AF151" s="134">
        <v>0</v>
      </c>
      <c r="AG151" s="136">
        <f>AF151*D151</f>
        <v>0</v>
      </c>
      <c r="AH151" s="134">
        <v>48</v>
      </c>
      <c r="AI151" s="136">
        <f>AH151*D151</f>
        <v>538.08000000000004</v>
      </c>
      <c r="AJ151" s="134">
        <v>0</v>
      </c>
      <c r="AK151" s="136">
        <f>AJ151*D151</f>
        <v>0</v>
      </c>
      <c r="AL151" s="134">
        <v>0</v>
      </c>
      <c r="AM151" s="136">
        <f>AL151*D151</f>
        <v>0</v>
      </c>
      <c r="AN151" s="134">
        <v>0</v>
      </c>
      <c r="AO151" s="136">
        <f>AN151*D151</f>
        <v>0</v>
      </c>
    </row>
    <row r="152" spans="1:41" hidden="1" x14ac:dyDescent="0.3">
      <c r="A152" s="132">
        <v>297</v>
      </c>
      <c r="B152" s="133" t="s">
        <v>383</v>
      </c>
      <c r="C152" s="134" t="s">
        <v>66</v>
      </c>
      <c r="D152" s="135">
        <v>4.28</v>
      </c>
      <c r="E152" s="135">
        <v>1677.76</v>
      </c>
      <c r="F152" s="134">
        <v>0</v>
      </c>
      <c r="G152" s="136">
        <f t="shared" si="6"/>
        <v>0</v>
      </c>
      <c r="H152" s="134">
        <v>300</v>
      </c>
      <c r="I152" s="136">
        <f t="shared" si="7"/>
        <v>1284</v>
      </c>
      <c r="J152" s="134">
        <v>0</v>
      </c>
      <c r="K152" s="136">
        <f t="shared" si="8"/>
        <v>0</v>
      </c>
      <c r="L152" s="134">
        <v>0</v>
      </c>
      <c r="M152" s="136">
        <f>L152*D152</f>
        <v>0</v>
      </c>
      <c r="N152" s="134">
        <v>0</v>
      </c>
      <c r="O152" s="136">
        <f>N152*D152</f>
        <v>0</v>
      </c>
      <c r="P152" s="134">
        <v>80</v>
      </c>
      <c r="Q152" s="136">
        <f>P152*D152</f>
        <v>342.40000000000003</v>
      </c>
      <c r="R152" s="134">
        <v>0</v>
      </c>
      <c r="S152" s="136">
        <f>R152*D152</f>
        <v>0</v>
      </c>
      <c r="T152" s="134">
        <v>10</v>
      </c>
      <c r="U152" s="136">
        <f>T152*D152</f>
        <v>42.800000000000004</v>
      </c>
      <c r="V152" s="134">
        <v>0</v>
      </c>
      <c r="W152" s="136">
        <f>V152*D152</f>
        <v>0</v>
      </c>
      <c r="X152" s="134">
        <v>0</v>
      </c>
      <c r="Y152" s="136">
        <f>X152*D152</f>
        <v>0</v>
      </c>
      <c r="Z152" s="134">
        <v>0</v>
      </c>
      <c r="AA152" s="136">
        <f>Z152*D152</f>
        <v>0</v>
      </c>
      <c r="AB152" s="134">
        <v>0</v>
      </c>
      <c r="AC152" s="136">
        <f>AB152*D152</f>
        <v>0</v>
      </c>
      <c r="AD152" s="134">
        <v>0</v>
      </c>
      <c r="AE152" s="136">
        <f>AD152*D152</f>
        <v>0</v>
      </c>
      <c r="AF152" s="134">
        <v>0</v>
      </c>
      <c r="AG152" s="136">
        <f>AF152*D152</f>
        <v>0</v>
      </c>
      <c r="AH152" s="134">
        <v>0</v>
      </c>
      <c r="AI152" s="136">
        <f>AH152*D152</f>
        <v>0</v>
      </c>
      <c r="AJ152" s="134">
        <v>2</v>
      </c>
      <c r="AK152" s="136">
        <f>AJ152*D152</f>
        <v>8.56</v>
      </c>
      <c r="AL152" s="134">
        <v>0</v>
      </c>
      <c r="AM152" s="136">
        <f>AL152*D152</f>
        <v>0</v>
      </c>
      <c r="AN152" s="134">
        <v>0</v>
      </c>
      <c r="AO152" s="136">
        <f>AN152*D152</f>
        <v>0</v>
      </c>
    </row>
    <row r="153" spans="1:41" hidden="1" x14ac:dyDescent="0.3">
      <c r="A153" s="132">
        <v>298</v>
      </c>
      <c r="B153" s="133" t="s">
        <v>384</v>
      </c>
      <c r="C153" s="134" t="s">
        <v>66</v>
      </c>
      <c r="D153" s="135">
        <v>6.25</v>
      </c>
      <c r="E153" s="135">
        <v>1387.5</v>
      </c>
      <c r="F153" s="134">
        <v>0</v>
      </c>
      <c r="G153" s="136">
        <f t="shared" si="6"/>
        <v>0</v>
      </c>
      <c r="H153" s="134">
        <v>100</v>
      </c>
      <c r="I153" s="136">
        <f t="shared" si="7"/>
        <v>625</v>
      </c>
      <c r="J153" s="134">
        <v>0</v>
      </c>
      <c r="K153" s="136">
        <f t="shared" si="8"/>
        <v>0</v>
      </c>
      <c r="L153" s="134">
        <v>0</v>
      </c>
      <c r="M153" s="136">
        <f>L153*D153</f>
        <v>0</v>
      </c>
      <c r="N153" s="134">
        <v>10</v>
      </c>
      <c r="O153" s="136">
        <f>N153*D153</f>
        <v>62.5</v>
      </c>
      <c r="P153" s="134">
        <v>100</v>
      </c>
      <c r="Q153" s="136">
        <f>P153*D153</f>
        <v>625</v>
      </c>
      <c r="R153" s="134">
        <v>0</v>
      </c>
      <c r="S153" s="136">
        <f>R153*D153</f>
        <v>0</v>
      </c>
      <c r="T153" s="134">
        <v>0</v>
      </c>
      <c r="U153" s="136">
        <f>T153*D153</f>
        <v>0</v>
      </c>
      <c r="V153" s="134">
        <v>12</v>
      </c>
      <c r="W153" s="136">
        <f>V153*D153</f>
        <v>75</v>
      </c>
      <c r="X153" s="134">
        <v>0</v>
      </c>
      <c r="Y153" s="136">
        <f>X153*D153</f>
        <v>0</v>
      </c>
      <c r="Z153" s="134">
        <v>0</v>
      </c>
      <c r="AA153" s="136">
        <f>Z153*D153</f>
        <v>0</v>
      </c>
      <c r="AB153" s="134">
        <v>0</v>
      </c>
      <c r="AC153" s="136">
        <f>AB153*D153</f>
        <v>0</v>
      </c>
      <c r="AD153" s="134">
        <v>0</v>
      </c>
      <c r="AE153" s="136">
        <f>AD153*D153</f>
        <v>0</v>
      </c>
      <c r="AF153" s="134">
        <v>0</v>
      </c>
      <c r="AG153" s="136">
        <f>AF153*D153</f>
        <v>0</v>
      </c>
      <c r="AH153" s="134">
        <v>0</v>
      </c>
      <c r="AI153" s="136">
        <f>AH153*D153</f>
        <v>0</v>
      </c>
      <c r="AJ153" s="134">
        <v>0</v>
      </c>
      <c r="AK153" s="136">
        <f>AJ153*D153</f>
        <v>0</v>
      </c>
      <c r="AL153" s="134">
        <v>0</v>
      </c>
      <c r="AM153" s="136">
        <f>AL153*D153</f>
        <v>0</v>
      </c>
      <c r="AN153" s="134">
        <v>0</v>
      </c>
      <c r="AO153" s="136">
        <f>AN153*D153</f>
        <v>0</v>
      </c>
    </row>
    <row r="154" spans="1:41" ht="28.8" x14ac:dyDescent="0.3">
      <c r="A154" s="132">
        <v>299</v>
      </c>
      <c r="B154" s="133" t="s">
        <v>385</v>
      </c>
      <c r="C154" s="134" t="s">
        <v>66</v>
      </c>
      <c r="D154" s="135">
        <v>4.95</v>
      </c>
      <c r="E154" s="135">
        <v>4370.8500000000004</v>
      </c>
      <c r="F154" s="134">
        <v>200</v>
      </c>
      <c r="G154" s="136">
        <f t="shared" si="6"/>
        <v>990</v>
      </c>
      <c r="H154" s="134">
        <v>350</v>
      </c>
      <c r="I154" s="136">
        <f t="shared" si="7"/>
        <v>1732.5</v>
      </c>
      <c r="J154" s="134">
        <v>0</v>
      </c>
      <c r="K154" s="136">
        <f t="shared" si="8"/>
        <v>0</v>
      </c>
      <c r="L154" s="134">
        <v>0</v>
      </c>
      <c r="M154" s="136">
        <f>L154*D154</f>
        <v>0</v>
      </c>
      <c r="N154" s="134">
        <v>50</v>
      </c>
      <c r="O154" s="136">
        <f>N154*D154</f>
        <v>247.5</v>
      </c>
      <c r="P154" s="134">
        <v>100</v>
      </c>
      <c r="Q154" s="136">
        <f>P154*D154</f>
        <v>495</v>
      </c>
      <c r="R154" s="134">
        <v>1</v>
      </c>
      <c r="S154" s="136">
        <f>R154*D154</f>
        <v>4.95</v>
      </c>
      <c r="T154" s="134">
        <v>0</v>
      </c>
      <c r="U154" s="136">
        <f>T154*D154</f>
        <v>0</v>
      </c>
      <c r="V154" s="134">
        <v>22</v>
      </c>
      <c r="W154" s="136">
        <f>V154*D154</f>
        <v>108.9</v>
      </c>
      <c r="X154" s="134">
        <v>0</v>
      </c>
      <c r="Y154" s="136">
        <f>X154*D154</f>
        <v>0</v>
      </c>
      <c r="Z154" s="134">
        <v>16</v>
      </c>
      <c r="AA154" s="136">
        <f>Z154*D154</f>
        <v>79.2</v>
      </c>
      <c r="AB154" s="134">
        <v>0</v>
      </c>
      <c r="AC154" s="136">
        <f>AB154*D154</f>
        <v>0</v>
      </c>
      <c r="AD154" s="134">
        <v>3</v>
      </c>
      <c r="AE154" s="136">
        <f>AD154*D154</f>
        <v>14.850000000000001</v>
      </c>
      <c r="AF154" s="134">
        <v>3</v>
      </c>
      <c r="AG154" s="136">
        <f>AF154*D154</f>
        <v>14.850000000000001</v>
      </c>
      <c r="AH154" s="134">
        <v>84</v>
      </c>
      <c r="AI154" s="136">
        <f>AH154*D154</f>
        <v>415.8</v>
      </c>
      <c r="AJ154" s="134">
        <v>0</v>
      </c>
      <c r="AK154" s="136">
        <f>AJ154*D154</f>
        <v>0</v>
      </c>
      <c r="AL154" s="134">
        <v>4</v>
      </c>
      <c r="AM154" s="136">
        <f>AL154*D154</f>
        <v>19.8</v>
      </c>
      <c r="AN154" s="134">
        <v>0</v>
      </c>
      <c r="AO154" s="136">
        <f>AN154*D154</f>
        <v>0</v>
      </c>
    </row>
    <row r="155" spans="1:41" hidden="1" x14ac:dyDescent="0.3">
      <c r="A155" s="132">
        <v>300</v>
      </c>
      <c r="B155" s="133" t="s">
        <v>386</v>
      </c>
      <c r="C155" s="134" t="s">
        <v>66</v>
      </c>
      <c r="D155" s="135">
        <v>5.7</v>
      </c>
      <c r="E155" s="135">
        <v>2052</v>
      </c>
      <c r="F155" s="134">
        <v>0</v>
      </c>
      <c r="G155" s="136">
        <f t="shared" si="6"/>
        <v>0</v>
      </c>
      <c r="H155" s="134">
        <v>200</v>
      </c>
      <c r="I155" s="136">
        <f t="shared" si="7"/>
        <v>1140</v>
      </c>
      <c r="J155" s="134">
        <v>100</v>
      </c>
      <c r="K155" s="136">
        <f t="shared" si="8"/>
        <v>570</v>
      </c>
      <c r="L155" s="134">
        <v>0</v>
      </c>
      <c r="M155" s="136">
        <f>L155*D155</f>
        <v>0</v>
      </c>
      <c r="N155" s="134">
        <v>0</v>
      </c>
      <c r="O155" s="136">
        <f>N155*D155</f>
        <v>0</v>
      </c>
      <c r="P155" s="134">
        <v>60</v>
      </c>
      <c r="Q155" s="136">
        <f>P155*D155</f>
        <v>342</v>
      </c>
      <c r="R155" s="134">
        <v>0</v>
      </c>
      <c r="S155" s="136">
        <f>R155*D155</f>
        <v>0</v>
      </c>
      <c r="T155" s="134">
        <v>0</v>
      </c>
      <c r="U155" s="136">
        <f>T155*D155</f>
        <v>0</v>
      </c>
      <c r="V155" s="134">
        <v>0</v>
      </c>
      <c r="W155" s="136">
        <f>V155*D155</f>
        <v>0</v>
      </c>
      <c r="X155" s="134">
        <v>0</v>
      </c>
      <c r="Y155" s="136">
        <f>X155*D155</f>
        <v>0</v>
      </c>
      <c r="Z155" s="134">
        <v>0</v>
      </c>
      <c r="AA155" s="136">
        <f>Z155*D155</f>
        <v>0</v>
      </c>
      <c r="AB155" s="134">
        <v>0</v>
      </c>
      <c r="AC155" s="136">
        <f>AB155*D155</f>
        <v>0</v>
      </c>
      <c r="AD155" s="134">
        <v>0</v>
      </c>
      <c r="AE155" s="136">
        <f>AD155*D155</f>
        <v>0</v>
      </c>
      <c r="AF155" s="134">
        <v>0</v>
      </c>
      <c r="AG155" s="136">
        <f>AF155*D155</f>
        <v>0</v>
      </c>
      <c r="AH155" s="134">
        <v>0</v>
      </c>
      <c r="AI155" s="136">
        <f>AH155*D155</f>
        <v>0</v>
      </c>
      <c r="AJ155" s="134">
        <v>0</v>
      </c>
      <c r="AK155" s="136">
        <f>AJ155*D155</f>
        <v>0</v>
      </c>
      <c r="AL155" s="134">
        <v>0</v>
      </c>
      <c r="AM155" s="136">
        <f>AL155*D155</f>
        <v>0</v>
      </c>
      <c r="AN155" s="134">
        <v>0</v>
      </c>
      <c r="AO155" s="136">
        <f>AN155*D155</f>
        <v>0</v>
      </c>
    </row>
    <row r="156" spans="1:41" hidden="1" x14ac:dyDescent="0.3">
      <c r="A156" s="132">
        <v>301</v>
      </c>
      <c r="B156" s="133" t="s">
        <v>387</v>
      </c>
      <c r="C156" s="134" t="s">
        <v>66</v>
      </c>
      <c r="D156" s="135">
        <v>7.93</v>
      </c>
      <c r="E156" s="135">
        <v>3013.4</v>
      </c>
      <c r="F156" s="134">
        <v>0</v>
      </c>
      <c r="G156" s="136">
        <f t="shared" si="6"/>
        <v>0</v>
      </c>
      <c r="H156" s="134">
        <v>200</v>
      </c>
      <c r="I156" s="136">
        <f t="shared" si="7"/>
        <v>1586</v>
      </c>
      <c r="J156" s="134">
        <v>100</v>
      </c>
      <c r="K156" s="136">
        <f t="shared" si="8"/>
        <v>793</v>
      </c>
      <c r="L156" s="134">
        <v>0</v>
      </c>
      <c r="M156" s="136">
        <f>L156*D156</f>
        <v>0</v>
      </c>
      <c r="N156" s="134">
        <v>0</v>
      </c>
      <c r="O156" s="136">
        <f>N156*D156</f>
        <v>0</v>
      </c>
      <c r="P156" s="134">
        <v>80</v>
      </c>
      <c r="Q156" s="136">
        <f>P156*D156</f>
        <v>634.4</v>
      </c>
      <c r="R156" s="134">
        <v>0</v>
      </c>
      <c r="S156" s="136">
        <f>R156*D156</f>
        <v>0</v>
      </c>
      <c r="T156" s="134">
        <v>0</v>
      </c>
      <c r="U156" s="136">
        <f>T156*D156</f>
        <v>0</v>
      </c>
      <c r="V156" s="134">
        <v>0</v>
      </c>
      <c r="W156" s="136">
        <f>V156*D156</f>
        <v>0</v>
      </c>
      <c r="X156" s="134">
        <v>0</v>
      </c>
      <c r="Y156" s="136">
        <f>X156*D156</f>
        <v>0</v>
      </c>
      <c r="Z156" s="134">
        <v>0</v>
      </c>
      <c r="AA156" s="136">
        <f>Z156*D156</f>
        <v>0</v>
      </c>
      <c r="AB156" s="134">
        <v>0</v>
      </c>
      <c r="AC156" s="136">
        <f>AB156*D156</f>
        <v>0</v>
      </c>
      <c r="AD156" s="134">
        <v>0</v>
      </c>
      <c r="AE156" s="136">
        <f>AD156*D156</f>
        <v>0</v>
      </c>
      <c r="AF156" s="134">
        <v>0</v>
      </c>
      <c r="AG156" s="136">
        <f>AF156*D156</f>
        <v>0</v>
      </c>
      <c r="AH156" s="134">
        <v>0</v>
      </c>
      <c r="AI156" s="136">
        <f>AH156*D156</f>
        <v>0</v>
      </c>
      <c r="AJ156" s="134">
        <v>0</v>
      </c>
      <c r="AK156" s="136">
        <f>AJ156*D156</f>
        <v>0</v>
      </c>
      <c r="AL156" s="134">
        <v>0</v>
      </c>
      <c r="AM156" s="136">
        <f>AL156*D156</f>
        <v>0</v>
      </c>
      <c r="AN156" s="134">
        <v>0</v>
      </c>
      <c r="AO156" s="136">
        <f>AN156*D156</f>
        <v>0</v>
      </c>
    </row>
    <row r="157" spans="1:41" hidden="1" x14ac:dyDescent="0.3">
      <c r="A157" s="132">
        <v>302</v>
      </c>
      <c r="B157" s="133" t="s">
        <v>388</v>
      </c>
      <c r="C157" s="134" t="s">
        <v>226</v>
      </c>
      <c r="D157" s="135">
        <v>31.78</v>
      </c>
      <c r="E157" s="135">
        <v>6737.36</v>
      </c>
      <c r="F157" s="134">
        <v>0</v>
      </c>
      <c r="G157" s="136">
        <f t="shared" si="6"/>
        <v>0</v>
      </c>
      <c r="H157" s="134">
        <v>150</v>
      </c>
      <c r="I157" s="136">
        <f t="shared" si="7"/>
        <v>4767</v>
      </c>
      <c r="J157" s="134">
        <v>0</v>
      </c>
      <c r="K157" s="136">
        <f t="shared" si="8"/>
        <v>0</v>
      </c>
      <c r="L157" s="134">
        <v>0</v>
      </c>
      <c r="M157" s="136">
        <f>L157*D157</f>
        <v>0</v>
      </c>
      <c r="N157" s="134">
        <v>0</v>
      </c>
      <c r="O157" s="136">
        <f>N157*D157</f>
        <v>0</v>
      </c>
      <c r="P157" s="134">
        <v>60</v>
      </c>
      <c r="Q157" s="136">
        <f>P157*D157</f>
        <v>1906.8000000000002</v>
      </c>
      <c r="R157" s="134">
        <v>0</v>
      </c>
      <c r="S157" s="136">
        <f>R157*D157</f>
        <v>0</v>
      </c>
      <c r="T157" s="134">
        <v>2</v>
      </c>
      <c r="U157" s="136">
        <f>T157*D157</f>
        <v>63.56</v>
      </c>
      <c r="V157" s="134">
        <v>0</v>
      </c>
      <c r="W157" s="136">
        <f>V157*D157</f>
        <v>0</v>
      </c>
      <c r="X157" s="134">
        <v>0</v>
      </c>
      <c r="Y157" s="136">
        <f>X157*D157</f>
        <v>0</v>
      </c>
      <c r="Z157" s="134">
        <v>0</v>
      </c>
      <c r="AA157" s="136">
        <f>Z157*D157</f>
        <v>0</v>
      </c>
      <c r="AB157" s="134">
        <v>0</v>
      </c>
      <c r="AC157" s="136">
        <f>AB157*D157</f>
        <v>0</v>
      </c>
      <c r="AD157" s="134">
        <v>0</v>
      </c>
      <c r="AE157" s="136">
        <f>AD157*D157</f>
        <v>0</v>
      </c>
      <c r="AF157" s="134">
        <v>0</v>
      </c>
      <c r="AG157" s="136">
        <f>AF157*D157</f>
        <v>0</v>
      </c>
      <c r="AH157" s="134">
        <v>0</v>
      </c>
      <c r="AI157" s="136">
        <f>AH157*D157</f>
        <v>0</v>
      </c>
      <c r="AJ157" s="134">
        <v>0</v>
      </c>
      <c r="AK157" s="136">
        <f>AJ157*D157</f>
        <v>0</v>
      </c>
      <c r="AL157" s="134">
        <v>0</v>
      </c>
      <c r="AM157" s="136">
        <f>AL157*D157</f>
        <v>0</v>
      </c>
      <c r="AN157" s="134">
        <v>0</v>
      </c>
      <c r="AO157" s="136">
        <f>AN157*D157</f>
        <v>0</v>
      </c>
    </row>
    <row r="158" spans="1:41" ht="28.8" x14ac:dyDescent="0.3">
      <c r="A158" s="132">
        <v>303</v>
      </c>
      <c r="B158" s="133" t="s">
        <v>389</v>
      </c>
      <c r="C158" s="134" t="s">
        <v>226</v>
      </c>
      <c r="D158" s="135">
        <v>39.86</v>
      </c>
      <c r="E158" s="135">
        <v>3826.56</v>
      </c>
      <c r="F158" s="134">
        <v>30</v>
      </c>
      <c r="G158" s="136">
        <f t="shared" si="6"/>
        <v>1195.8</v>
      </c>
      <c r="H158" s="134">
        <v>35</v>
      </c>
      <c r="I158" s="136">
        <f t="shared" si="7"/>
        <v>1395.1</v>
      </c>
      <c r="J158" s="134">
        <v>0</v>
      </c>
      <c r="K158" s="136">
        <f t="shared" si="8"/>
        <v>0</v>
      </c>
      <c r="L158" s="134">
        <v>0</v>
      </c>
      <c r="M158" s="136">
        <f>L158*D158</f>
        <v>0</v>
      </c>
      <c r="N158" s="134">
        <v>0</v>
      </c>
      <c r="O158" s="136">
        <f>N158*D158</f>
        <v>0</v>
      </c>
      <c r="P158" s="134">
        <v>30</v>
      </c>
      <c r="Q158" s="136">
        <f>P158*D158</f>
        <v>1195.8</v>
      </c>
      <c r="R158" s="134">
        <v>0</v>
      </c>
      <c r="S158" s="136">
        <f>R158*D158</f>
        <v>0</v>
      </c>
      <c r="T158" s="134">
        <v>0</v>
      </c>
      <c r="U158" s="136">
        <f>T158*D158</f>
        <v>0</v>
      </c>
      <c r="V158" s="134">
        <v>1</v>
      </c>
      <c r="W158" s="136">
        <f>V158*D158</f>
        <v>39.86</v>
      </c>
      <c r="X158" s="134">
        <v>0</v>
      </c>
      <c r="Y158" s="136">
        <f>X158*D158</f>
        <v>0</v>
      </c>
      <c r="Z158" s="134">
        <v>0</v>
      </c>
      <c r="AA158" s="136">
        <f>Z158*D158</f>
        <v>0</v>
      </c>
      <c r="AB158" s="134">
        <v>0</v>
      </c>
      <c r="AC158" s="136">
        <f>AB158*D158</f>
        <v>0</v>
      </c>
      <c r="AD158" s="134">
        <v>0</v>
      </c>
      <c r="AE158" s="136">
        <f>AD158*D158</f>
        <v>0</v>
      </c>
      <c r="AF158" s="134">
        <v>0</v>
      </c>
      <c r="AG158" s="136">
        <f>AF158*D158</f>
        <v>0</v>
      </c>
      <c r="AH158" s="134">
        <v>0</v>
      </c>
      <c r="AI158" s="136">
        <f>AH158*D158</f>
        <v>0</v>
      </c>
      <c r="AJ158" s="134">
        <v>0</v>
      </c>
      <c r="AK158" s="136">
        <f>AJ158*D158</f>
        <v>0</v>
      </c>
      <c r="AL158" s="134">
        <v>0</v>
      </c>
      <c r="AM158" s="136">
        <f>AL158*D158</f>
        <v>0</v>
      </c>
      <c r="AN158" s="134">
        <v>0</v>
      </c>
      <c r="AO158" s="136">
        <f>AN158*D158</f>
        <v>0</v>
      </c>
    </row>
    <row r="159" spans="1:41" ht="28.8" hidden="1" x14ac:dyDescent="0.3">
      <c r="A159" s="132">
        <v>304</v>
      </c>
      <c r="B159" s="133" t="s">
        <v>390</v>
      </c>
      <c r="C159" s="134" t="s">
        <v>66</v>
      </c>
      <c r="D159" s="135">
        <v>0.7</v>
      </c>
      <c r="E159" s="135">
        <v>805</v>
      </c>
      <c r="F159" s="134">
        <v>0</v>
      </c>
      <c r="G159" s="136">
        <f t="shared" si="6"/>
        <v>0</v>
      </c>
      <c r="H159" s="134">
        <v>350</v>
      </c>
      <c r="I159" s="136">
        <f t="shared" si="7"/>
        <v>244.99999999999997</v>
      </c>
      <c r="J159" s="134">
        <v>0</v>
      </c>
      <c r="K159" s="136">
        <f t="shared" si="8"/>
        <v>0</v>
      </c>
      <c r="L159" s="134">
        <v>0</v>
      </c>
      <c r="M159" s="136">
        <f>L159*D159</f>
        <v>0</v>
      </c>
      <c r="N159" s="134">
        <v>0</v>
      </c>
      <c r="O159" s="136">
        <f>N159*D159</f>
        <v>0</v>
      </c>
      <c r="P159" s="134">
        <v>800</v>
      </c>
      <c r="Q159" s="136">
        <f>P159*D159</f>
        <v>560</v>
      </c>
      <c r="R159" s="134">
        <v>0</v>
      </c>
      <c r="S159" s="136">
        <f>R159*D159</f>
        <v>0</v>
      </c>
      <c r="T159" s="134">
        <v>0</v>
      </c>
      <c r="U159" s="136">
        <f>T159*D159</f>
        <v>0</v>
      </c>
      <c r="V159" s="134">
        <v>0</v>
      </c>
      <c r="W159" s="136">
        <f>V159*D159</f>
        <v>0</v>
      </c>
      <c r="X159" s="134">
        <v>0</v>
      </c>
      <c r="Y159" s="136">
        <f>X159*D159</f>
        <v>0</v>
      </c>
      <c r="Z159" s="134">
        <v>0</v>
      </c>
      <c r="AA159" s="136">
        <f>Z159*D159</f>
        <v>0</v>
      </c>
      <c r="AB159" s="134">
        <v>0</v>
      </c>
      <c r="AC159" s="136">
        <f>AB159*D159</f>
        <v>0</v>
      </c>
      <c r="AD159" s="134">
        <v>0</v>
      </c>
      <c r="AE159" s="136">
        <f>AD159*D159</f>
        <v>0</v>
      </c>
      <c r="AF159" s="134">
        <v>0</v>
      </c>
      <c r="AG159" s="136">
        <f>AF159*D159</f>
        <v>0</v>
      </c>
      <c r="AH159" s="134">
        <v>0</v>
      </c>
      <c r="AI159" s="136">
        <f>AH159*D159</f>
        <v>0</v>
      </c>
      <c r="AJ159" s="134">
        <v>0</v>
      </c>
      <c r="AK159" s="136">
        <f>AJ159*D159</f>
        <v>0</v>
      </c>
      <c r="AL159" s="134">
        <v>0</v>
      </c>
      <c r="AM159" s="136">
        <f>AL159*D159</f>
        <v>0</v>
      </c>
      <c r="AN159" s="134">
        <v>0</v>
      </c>
      <c r="AO159" s="136">
        <f>AN159*D159</f>
        <v>0</v>
      </c>
    </row>
    <row r="160" spans="1:41" ht="28.8" hidden="1" x14ac:dyDescent="0.3">
      <c r="A160" s="132">
        <v>305</v>
      </c>
      <c r="B160" s="133" t="s">
        <v>391</v>
      </c>
      <c r="C160" s="134" t="s">
        <v>230</v>
      </c>
      <c r="D160" s="135">
        <v>5</v>
      </c>
      <c r="E160" s="135">
        <v>850</v>
      </c>
      <c r="F160" s="134">
        <v>0</v>
      </c>
      <c r="G160" s="136">
        <f t="shared" si="6"/>
        <v>0</v>
      </c>
      <c r="H160" s="134">
        <v>50</v>
      </c>
      <c r="I160" s="136">
        <f t="shared" si="7"/>
        <v>250</v>
      </c>
      <c r="J160" s="134">
        <v>100</v>
      </c>
      <c r="K160" s="136">
        <f t="shared" si="8"/>
        <v>500</v>
      </c>
      <c r="L160" s="134">
        <v>0</v>
      </c>
      <c r="M160" s="136">
        <f>L160*D160</f>
        <v>0</v>
      </c>
      <c r="N160" s="134">
        <v>0</v>
      </c>
      <c r="O160" s="136">
        <f>N160*D160</f>
        <v>0</v>
      </c>
      <c r="P160" s="134">
        <v>20</v>
      </c>
      <c r="Q160" s="136">
        <f>P160*D160</f>
        <v>100</v>
      </c>
      <c r="R160" s="134">
        <v>0</v>
      </c>
      <c r="S160" s="136">
        <f>R160*D160</f>
        <v>0</v>
      </c>
      <c r="T160" s="134">
        <v>0</v>
      </c>
      <c r="U160" s="136">
        <f>T160*D160</f>
        <v>0</v>
      </c>
      <c r="V160" s="134">
        <v>0</v>
      </c>
      <c r="W160" s="136">
        <f>V160*D160</f>
        <v>0</v>
      </c>
      <c r="X160" s="134">
        <v>0</v>
      </c>
      <c r="Y160" s="136">
        <f>X160*D160</f>
        <v>0</v>
      </c>
      <c r="Z160" s="134">
        <v>0</v>
      </c>
      <c r="AA160" s="136">
        <f>Z160*D160</f>
        <v>0</v>
      </c>
      <c r="AB160" s="134">
        <v>0</v>
      </c>
      <c r="AC160" s="136">
        <f>AB160*D160</f>
        <v>0</v>
      </c>
      <c r="AD160" s="134">
        <v>0</v>
      </c>
      <c r="AE160" s="136">
        <f>AD160*D160</f>
        <v>0</v>
      </c>
      <c r="AF160" s="134">
        <v>0</v>
      </c>
      <c r="AG160" s="136">
        <f>AF160*D160</f>
        <v>0</v>
      </c>
      <c r="AH160" s="134">
        <v>0</v>
      </c>
      <c r="AI160" s="136">
        <f>AH160*D160</f>
        <v>0</v>
      </c>
      <c r="AJ160" s="134">
        <v>0</v>
      </c>
      <c r="AK160" s="136">
        <f>AJ160*D160</f>
        <v>0</v>
      </c>
      <c r="AL160" s="134">
        <v>0</v>
      </c>
      <c r="AM160" s="136">
        <f>AL160*D160</f>
        <v>0</v>
      </c>
      <c r="AN160" s="134">
        <v>0</v>
      </c>
      <c r="AO160" s="136">
        <f>AN160*D160</f>
        <v>0</v>
      </c>
    </row>
    <row r="161" spans="1:41" ht="28.8" x14ac:dyDescent="0.3">
      <c r="A161" s="132">
        <v>306</v>
      </c>
      <c r="B161" s="133" t="s">
        <v>392</v>
      </c>
      <c r="C161" s="134" t="s">
        <v>66</v>
      </c>
      <c r="D161" s="135">
        <v>17.100000000000001</v>
      </c>
      <c r="E161" s="135">
        <v>6019.2</v>
      </c>
      <c r="F161" s="134">
        <v>100</v>
      </c>
      <c r="G161" s="136">
        <f t="shared" si="6"/>
        <v>1710.0000000000002</v>
      </c>
      <c r="H161" s="134">
        <v>100</v>
      </c>
      <c r="I161" s="136">
        <f t="shared" si="7"/>
        <v>1710.0000000000002</v>
      </c>
      <c r="J161" s="134">
        <v>50</v>
      </c>
      <c r="K161" s="136">
        <f t="shared" si="8"/>
        <v>855.00000000000011</v>
      </c>
      <c r="L161" s="134">
        <v>0</v>
      </c>
      <c r="M161" s="136">
        <f>L161*D161</f>
        <v>0</v>
      </c>
      <c r="N161" s="134">
        <v>10</v>
      </c>
      <c r="O161" s="136">
        <f>N161*D161</f>
        <v>171</v>
      </c>
      <c r="P161" s="134">
        <v>10</v>
      </c>
      <c r="Q161" s="136">
        <f>P161*D161</f>
        <v>171</v>
      </c>
      <c r="R161" s="134">
        <v>1</v>
      </c>
      <c r="S161" s="136">
        <f>R161*D161</f>
        <v>17.100000000000001</v>
      </c>
      <c r="T161" s="134">
        <v>0</v>
      </c>
      <c r="U161" s="136">
        <f>T161*D161</f>
        <v>0</v>
      </c>
      <c r="V161" s="134">
        <v>6</v>
      </c>
      <c r="W161" s="136">
        <f>V161*D161</f>
        <v>102.60000000000001</v>
      </c>
      <c r="X161" s="134">
        <v>0</v>
      </c>
      <c r="Y161" s="136">
        <f>X161*D161</f>
        <v>0</v>
      </c>
      <c r="Z161" s="134">
        <v>0</v>
      </c>
      <c r="AA161" s="136">
        <f>Z161*D161</f>
        <v>0</v>
      </c>
      <c r="AB161" s="134">
        <v>0</v>
      </c>
      <c r="AC161" s="136">
        <f>AB161*D161</f>
        <v>0</v>
      </c>
      <c r="AD161" s="134">
        <v>0</v>
      </c>
      <c r="AE161" s="136">
        <f>AD161*D161</f>
        <v>0</v>
      </c>
      <c r="AF161" s="134">
        <v>0</v>
      </c>
      <c r="AG161" s="136">
        <f>AF161*D161</f>
        <v>0</v>
      </c>
      <c r="AH161" s="134">
        <v>15</v>
      </c>
      <c r="AI161" s="136">
        <f>AH161*D161</f>
        <v>256.5</v>
      </c>
      <c r="AJ161" s="134">
        <v>0</v>
      </c>
      <c r="AK161" s="136">
        <f>AJ161*D161</f>
        <v>0</v>
      </c>
      <c r="AL161" s="134">
        <v>0</v>
      </c>
      <c r="AM161" s="136">
        <f>AL161*D161</f>
        <v>0</v>
      </c>
      <c r="AN161" s="134">
        <v>0</v>
      </c>
      <c r="AO161" s="136">
        <f>AN161*D161</f>
        <v>0</v>
      </c>
    </row>
    <row r="162" spans="1:41" ht="28.8" hidden="1" x14ac:dyDescent="0.3">
      <c r="A162" s="132">
        <v>307</v>
      </c>
      <c r="B162" s="133" t="s">
        <v>393</v>
      </c>
      <c r="C162" s="134" t="s">
        <v>66</v>
      </c>
      <c r="D162" s="135">
        <v>12.29</v>
      </c>
      <c r="E162" s="135">
        <v>3207.69</v>
      </c>
      <c r="F162" s="134">
        <v>0</v>
      </c>
      <c r="G162" s="136">
        <f t="shared" si="6"/>
        <v>0</v>
      </c>
      <c r="H162" s="134">
        <v>100</v>
      </c>
      <c r="I162" s="136">
        <f t="shared" si="7"/>
        <v>1229</v>
      </c>
      <c r="J162" s="134">
        <v>50</v>
      </c>
      <c r="K162" s="136">
        <f t="shared" si="8"/>
        <v>614.5</v>
      </c>
      <c r="L162" s="134">
        <v>5</v>
      </c>
      <c r="M162" s="136">
        <f>L162*D162</f>
        <v>61.449999999999996</v>
      </c>
      <c r="N162" s="134">
        <v>50</v>
      </c>
      <c r="O162" s="136">
        <f>N162*D162</f>
        <v>614.5</v>
      </c>
      <c r="P162" s="134">
        <v>10</v>
      </c>
      <c r="Q162" s="136">
        <f>P162*D162</f>
        <v>122.89999999999999</v>
      </c>
      <c r="R162" s="134">
        <v>1</v>
      </c>
      <c r="S162" s="136">
        <f>R162*D162</f>
        <v>12.29</v>
      </c>
      <c r="T162" s="134">
        <v>10</v>
      </c>
      <c r="U162" s="136">
        <f>T162*D162</f>
        <v>122.89999999999999</v>
      </c>
      <c r="V162" s="134">
        <v>13</v>
      </c>
      <c r="W162" s="136">
        <f>V162*D162</f>
        <v>159.76999999999998</v>
      </c>
      <c r="X162" s="134">
        <v>0</v>
      </c>
      <c r="Y162" s="136">
        <f>X162*D162</f>
        <v>0</v>
      </c>
      <c r="Z162" s="134">
        <v>0</v>
      </c>
      <c r="AA162" s="136">
        <f>Z162*D162</f>
        <v>0</v>
      </c>
      <c r="AB162" s="134">
        <v>0</v>
      </c>
      <c r="AC162" s="136">
        <f>AB162*D162</f>
        <v>0</v>
      </c>
      <c r="AD162" s="134">
        <v>7</v>
      </c>
      <c r="AE162" s="136">
        <f>AD162*D162</f>
        <v>86.03</v>
      </c>
      <c r="AF162" s="134">
        <v>0</v>
      </c>
      <c r="AG162" s="136">
        <f>AF162*D162</f>
        <v>0</v>
      </c>
      <c r="AH162" s="134">
        <v>0</v>
      </c>
      <c r="AI162" s="136">
        <f>AH162*D162</f>
        <v>0</v>
      </c>
      <c r="AJ162" s="134">
        <v>6</v>
      </c>
      <c r="AK162" s="136">
        <f>AJ162*D162</f>
        <v>73.739999999999995</v>
      </c>
      <c r="AL162" s="134">
        <v>5</v>
      </c>
      <c r="AM162" s="136">
        <f>AL162*D162</f>
        <v>61.449999999999996</v>
      </c>
      <c r="AN162" s="134">
        <v>4</v>
      </c>
      <c r="AO162" s="136">
        <f>AN162*D162</f>
        <v>49.16</v>
      </c>
    </row>
    <row r="163" spans="1:41" x14ac:dyDescent="0.3">
      <c r="A163" s="132">
        <v>308</v>
      </c>
      <c r="B163" s="133" t="s">
        <v>394</v>
      </c>
      <c r="C163" s="134" t="s">
        <v>230</v>
      </c>
      <c r="D163" s="135">
        <v>9.1300000000000008</v>
      </c>
      <c r="E163" s="135">
        <v>3633.74</v>
      </c>
      <c r="F163" s="134">
        <v>30</v>
      </c>
      <c r="G163" s="136">
        <f t="shared" si="6"/>
        <v>273.90000000000003</v>
      </c>
      <c r="H163" s="134">
        <v>200</v>
      </c>
      <c r="I163" s="136">
        <f t="shared" si="7"/>
        <v>1826.0000000000002</v>
      </c>
      <c r="J163" s="134">
        <v>50</v>
      </c>
      <c r="K163" s="136">
        <f t="shared" si="8"/>
        <v>456.50000000000006</v>
      </c>
      <c r="L163" s="134">
        <v>2</v>
      </c>
      <c r="M163" s="136">
        <f>L163*D163</f>
        <v>18.260000000000002</v>
      </c>
      <c r="N163" s="134">
        <v>25</v>
      </c>
      <c r="O163" s="136">
        <f>N163*D163</f>
        <v>228.25000000000003</v>
      </c>
      <c r="P163" s="134">
        <v>15</v>
      </c>
      <c r="Q163" s="136">
        <f>P163*D163</f>
        <v>136.95000000000002</v>
      </c>
      <c r="R163" s="134">
        <v>1</v>
      </c>
      <c r="S163" s="136">
        <f>R163*D163</f>
        <v>9.1300000000000008</v>
      </c>
      <c r="T163" s="134">
        <v>3</v>
      </c>
      <c r="U163" s="136">
        <f>T163*D163</f>
        <v>27.39</v>
      </c>
      <c r="V163" s="134">
        <v>36</v>
      </c>
      <c r="W163" s="136">
        <f>V163*D163</f>
        <v>328.68</v>
      </c>
      <c r="X163" s="134">
        <v>0</v>
      </c>
      <c r="Y163" s="136">
        <f>X163*D163</f>
        <v>0</v>
      </c>
      <c r="Z163" s="134">
        <v>3</v>
      </c>
      <c r="AA163" s="136">
        <f>Z163*D163</f>
        <v>27.39</v>
      </c>
      <c r="AB163" s="134">
        <v>0</v>
      </c>
      <c r="AC163" s="136">
        <f>AB163*D163</f>
        <v>0</v>
      </c>
      <c r="AD163" s="134">
        <v>0</v>
      </c>
      <c r="AE163" s="136">
        <f>AD163*D163</f>
        <v>0</v>
      </c>
      <c r="AF163" s="134">
        <v>0</v>
      </c>
      <c r="AG163" s="136">
        <f>AF163*D163</f>
        <v>0</v>
      </c>
      <c r="AH163" s="134">
        <v>5</v>
      </c>
      <c r="AI163" s="136">
        <f>AH163*D163</f>
        <v>45.650000000000006</v>
      </c>
      <c r="AJ163" s="134">
        <v>0</v>
      </c>
      <c r="AK163" s="136">
        <f>AJ163*D163</f>
        <v>0</v>
      </c>
      <c r="AL163" s="134">
        <v>0</v>
      </c>
      <c r="AM163" s="136">
        <f>AL163*D163</f>
        <v>0</v>
      </c>
      <c r="AN163" s="134">
        <v>0</v>
      </c>
      <c r="AO163" s="136">
        <f>AN163*D163</f>
        <v>0</v>
      </c>
    </row>
    <row r="164" spans="1:41" hidden="1" x14ac:dyDescent="0.3">
      <c r="A164" s="132">
        <v>309</v>
      </c>
      <c r="B164" s="133" t="s">
        <v>395</v>
      </c>
      <c r="C164" s="134" t="s">
        <v>230</v>
      </c>
      <c r="D164" s="135">
        <v>3.6</v>
      </c>
      <c r="E164" s="135">
        <v>1580.4</v>
      </c>
      <c r="F164" s="134">
        <v>0</v>
      </c>
      <c r="G164" s="136">
        <f t="shared" si="6"/>
        <v>0</v>
      </c>
      <c r="H164" s="134">
        <v>200</v>
      </c>
      <c r="I164" s="136">
        <f t="shared" si="7"/>
        <v>720</v>
      </c>
      <c r="J164" s="134">
        <v>50</v>
      </c>
      <c r="K164" s="136">
        <f t="shared" si="8"/>
        <v>180</v>
      </c>
      <c r="L164" s="134">
        <v>5</v>
      </c>
      <c r="M164" s="136">
        <f>L164*D164</f>
        <v>18</v>
      </c>
      <c r="N164" s="134">
        <v>50</v>
      </c>
      <c r="O164" s="136">
        <f>N164*D164</f>
        <v>180</v>
      </c>
      <c r="P164" s="134">
        <v>15</v>
      </c>
      <c r="Q164" s="136">
        <f>P164*D164</f>
        <v>54</v>
      </c>
      <c r="R164" s="134">
        <v>0</v>
      </c>
      <c r="S164" s="136">
        <f>R164*D164</f>
        <v>0</v>
      </c>
      <c r="T164" s="134">
        <v>3</v>
      </c>
      <c r="U164" s="136">
        <f>T164*D164</f>
        <v>10.8</v>
      </c>
      <c r="V164" s="134">
        <v>40</v>
      </c>
      <c r="W164" s="136">
        <f>V164*D164</f>
        <v>144</v>
      </c>
      <c r="X164" s="134">
        <v>0</v>
      </c>
      <c r="Y164" s="136">
        <f>X164*D164</f>
        <v>0</v>
      </c>
      <c r="Z164" s="134">
        <v>3</v>
      </c>
      <c r="AA164" s="136">
        <f>Z164*D164</f>
        <v>10.8</v>
      </c>
      <c r="AB164" s="134">
        <v>0</v>
      </c>
      <c r="AC164" s="136">
        <f>AB164*D164</f>
        <v>0</v>
      </c>
      <c r="AD164" s="134">
        <v>4</v>
      </c>
      <c r="AE164" s="136">
        <f>AD164*D164</f>
        <v>14.4</v>
      </c>
      <c r="AF164" s="134">
        <v>0</v>
      </c>
      <c r="AG164" s="136">
        <f>AF164*D164</f>
        <v>0</v>
      </c>
      <c r="AH164" s="134">
        <v>61</v>
      </c>
      <c r="AI164" s="136">
        <f>AH164*D164</f>
        <v>219.6</v>
      </c>
      <c r="AJ164" s="134">
        <v>4</v>
      </c>
      <c r="AK164" s="136">
        <f>AJ164*D164</f>
        <v>14.4</v>
      </c>
      <c r="AL164" s="134">
        <v>3</v>
      </c>
      <c r="AM164" s="136">
        <f>AL164*D164</f>
        <v>10.8</v>
      </c>
      <c r="AN164" s="134">
        <v>1</v>
      </c>
      <c r="AO164" s="136">
        <f>AN164*D164</f>
        <v>3.6</v>
      </c>
    </row>
    <row r="165" spans="1:41" x14ac:dyDescent="0.3">
      <c r="A165" s="132">
        <v>310</v>
      </c>
      <c r="B165" s="133" t="s">
        <v>396</v>
      </c>
      <c r="C165" s="134" t="s">
        <v>230</v>
      </c>
      <c r="D165" s="135">
        <v>13.09</v>
      </c>
      <c r="E165" s="135">
        <v>4529.1400000000003</v>
      </c>
      <c r="F165" s="134">
        <v>30</v>
      </c>
      <c r="G165" s="136">
        <f t="shared" si="6"/>
        <v>392.7</v>
      </c>
      <c r="H165" s="134">
        <v>200</v>
      </c>
      <c r="I165" s="136">
        <f t="shared" si="7"/>
        <v>2618</v>
      </c>
      <c r="J165" s="134">
        <v>50</v>
      </c>
      <c r="K165" s="136">
        <f t="shared" si="8"/>
        <v>654.5</v>
      </c>
      <c r="L165" s="134">
        <v>2</v>
      </c>
      <c r="M165" s="136">
        <f>L165*D165</f>
        <v>26.18</v>
      </c>
      <c r="N165" s="134">
        <v>0</v>
      </c>
      <c r="O165" s="136">
        <f>N165*D165</f>
        <v>0</v>
      </c>
      <c r="P165" s="134">
        <v>15</v>
      </c>
      <c r="Q165" s="136">
        <f>P165*D165</f>
        <v>196.35</v>
      </c>
      <c r="R165" s="134">
        <v>0</v>
      </c>
      <c r="S165" s="136">
        <f>R165*D165</f>
        <v>0</v>
      </c>
      <c r="T165" s="134">
        <v>0</v>
      </c>
      <c r="U165" s="136">
        <f>T165*D165</f>
        <v>0</v>
      </c>
      <c r="V165" s="134">
        <v>38</v>
      </c>
      <c r="W165" s="136">
        <f>V165*D165</f>
        <v>497.42</v>
      </c>
      <c r="X165" s="134">
        <v>0</v>
      </c>
      <c r="Y165" s="136">
        <f>X165*D165</f>
        <v>0</v>
      </c>
      <c r="Z165" s="134">
        <v>0</v>
      </c>
      <c r="AA165" s="136">
        <f>Z165*D165</f>
        <v>0</v>
      </c>
      <c r="AB165" s="134">
        <v>0</v>
      </c>
      <c r="AC165" s="136">
        <f>AB165*D165</f>
        <v>0</v>
      </c>
      <c r="AD165" s="134">
        <v>0</v>
      </c>
      <c r="AE165" s="136">
        <f>AD165*D165</f>
        <v>0</v>
      </c>
      <c r="AF165" s="134">
        <v>0</v>
      </c>
      <c r="AG165" s="136">
        <f>AF165*D165</f>
        <v>0</v>
      </c>
      <c r="AH165" s="134">
        <v>6</v>
      </c>
      <c r="AI165" s="136">
        <f>AH165*D165</f>
        <v>78.539999999999992</v>
      </c>
      <c r="AJ165" s="134">
        <v>0</v>
      </c>
      <c r="AK165" s="136">
        <f>AJ165*D165</f>
        <v>0</v>
      </c>
      <c r="AL165" s="134">
        <v>0</v>
      </c>
      <c r="AM165" s="136">
        <f>AL165*D165</f>
        <v>0</v>
      </c>
      <c r="AN165" s="134">
        <v>2</v>
      </c>
      <c r="AO165" s="136">
        <f>AN165*D165</f>
        <v>26.18</v>
      </c>
    </row>
    <row r="166" spans="1:41" ht="28.8" x14ac:dyDescent="0.3">
      <c r="A166" s="132">
        <v>311</v>
      </c>
      <c r="B166" s="133" t="s">
        <v>397</v>
      </c>
      <c r="C166" s="134" t="s">
        <v>230</v>
      </c>
      <c r="D166" s="135">
        <v>11.53</v>
      </c>
      <c r="E166" s="135">
        <v>4081.62</v>
      </c>
      <c r="F166" s="134">
        <v>50</v>
      </c>
      <c r="G166" s="136">
        <f t="shared" si="6"/>
        <v>576.5</v>
      </c>
      <c r="H166" s="134">
        <v>200</v>
      </c>
      <c r="I166" s="136">
        <f t="shared" si="7"/>
        <v>2306</v>
      </c>
      <c r="J166" s="134">
        <v>50</v>
      </c>
      <c r="K166" s="136">
        <f t="shared" si="8"/>
        <v>576.5</v>
      </c>
      <c r="L166" s="134">
        <v>0</v>
      </c>
      <c r="M166" s="136">
        <f>L166*D166</f>
        <v>0</v>
      </c>
      <c r="N166" s="134">
        <v>0</v>
      </c>
      <c r="O166" s="136">
        <f>N166*D166</f>
        <v>0</v>
      </c>
      <c r="P166" s="134">
        <v>15</v>
      </c>
      <c r="Q166" s="136">
        <f>P166*D166</f>
        <v>172.95</v>
      </c>
      <c r="R166" s="134">
        <v>0</v>
      </c>
      <c r="S166" s="136">
        <f>R166*D166</f>
        <v>0</v>
      </c>
      <c r="T166" s="134">
        <v>0</v>
      </c>
      <c r="U166" s="136">
        <f>T166*D166</f>
        <v>0</v>
      </c>
      <c r="V166" s="134">
        <v>36</v>
      </c>
      <c r="W166" s="136">
        <f>V166*D166</f>
        <v>415.08</v>
      </c>
      <c r="X166" s="134">
        <v>0</v>
      </c>
      <c r="Y166" s="136">
        <f>X166*D166</f>
        <v>0</v>
      </c>
      <c r="Z166" s="134">
        <v>0</v>
      </c>
      <c r="AA166" s="136">
        <f>Z166*D166</f>
        <v>0</v>
      </c>
      <c r="AB166" s="134">
        <v>0</v>
      </c>
      <c r="AC166" s="136">
        <f>AB166*D166</f>
        <v>0</v>
      </c>
      <c r="AD166" s="134">
        <v>3</v>
      </c>
      <c r="AE166" s="136">
        <f>AD166*D166</f>
        <v>34.589999999999996</v>
      </c>
      <c r="AF166" s="134">
        <v>0</v>
      </c>
      <c r="AG166" s="136">
        <f>AF166*D166</f>
        <v>0</v>
      </c>
      <c r="AH166" s="134">
        <v>0</v>
      </c>
      <c r="AI166" s="136">
        <f>AH166*D166</f>
        <v>0</v>
      </c>
      <c r="AJ166" s="134">
        <v>0</v>
      </c>
      <c r="AK166" s="136">
        <f>AJ166*D166</f>
        <v>0</v>
      </c>
      <c r="AL166" s="134">
        <v>0</v>
      </c>
      <c r="AM166" s="136">
        <f>AL166*D166</f>
        <v>0</v>
      </c>
      <c r="AN166" s="134">
        <v>0</v>
      </c>
      <c r="AO166" s="136">
        <f>AN166*D166</f>
        <v>0</v>
      </c>
    </row>
    <row r="167" spans="1:41" hidden="1" x14ac:dyDescent="0.3">
      <c r="A167" s="132">
        <v>312</v>
      </c>
      <c r="B167" s="133" t="s">
        <v>398</v>
      </c>
      <c r="C167" s="134" t="s">
        <v>230</v>
      </c>
      <c r="D167" s="135">
        <v>23.02</v>
      </c>
      <c r="E167" s="135">
        <v>4005.48</v>
      </c>
      <c r="F167" s="134">
        <v>0</v>
      </c>
      <c r="G167" s="136">
        <f t="shared" si="6"/>
        <v>0</v>
      </c>
      <c r="H167" s="134">
        <v>100</v>
      </c>
      <c r="I167" s="136">
        <f t="shared" si="7"/>
        <v>2302</v>
      </c>
      <c r="J167" s="134">
        <v>50</v>
      </c>
      <c r="K167" s="136">
        <f t="shared" si="8"/>
        <v>1151</v>
      </c>
      <c r="L167" s="134">
        <v>0</v>
      </c>
      <c r="M167" s="136">
        <f>L167*D167</f>
        <v>0</v>
      </c>
      <c r="N167" s="134">
        <v>0</v>
      </c>
      <c r="O167" s="136">
        <f>N167*D167</f>
        <v>0</v>
      </c>
      <c r="P167" s="134">
        <v>14</v>
      </c>
      <c r="Q167" s="136">
        <f>P167*D167</f>
        <v>322.27999999999997</v>
      </c>
      <c r="R167" s="134">
        <v>1</v>
      </c>
      <c r="S167" s="136">
        <f>R167*D167</f>
        <v>23.02</v>
      </c>
      <c r="T167" s="134">
        <v>0</v>
      </c>
      <c r="U167" s="136">
        <f>T167*D167</f>
        <v>0</v>
      </c>
      <c r="V167" s="134">
        <v>0</v>
      </c>
      <c r="W167" s="136">
        <f>V167*D167</f>
        <v>0</v>
      </c>
      <c r="X167" s="134">
        <v>0</v>
      </c>
      <c r="Y167" s="136">
        <f>X167*D167</f>
        <v>0</v>
      </c>
      <c r="Z167" s="134">
        <v>0</v>
      </c>
      <c r="AA167" s="136">
        <f>Z167*D167</f>
        <v>0</v>
      </c>
      <c r="AB167" s="134">
        <v>0</v>
      </c>
      <c r="AC167" s="136">
        <f>AB167*D167</f>
        <v>0</v>
      </c>
      <c r="AD167" s="134">
        <v>0</v>
      </c>
      <c r="AE167" s="136">
        <f>AD167*D167</f>
        <v>0</v>
      </c>
      <c r="AF167" s="134">
        <v>0</v>
      </c>
      <c r="AG167" s="136">
        <f>AF167*D167</f>
        <v>0</v>
      </c>
      <c r="AH167" s="134">
        <v>8</v>
      </c>
      <c r="AI167" s="136">
        <f>AH167*D167</f>
        <v>184.16</v>
      </c>
      <c r="AJ167" s="134">
        <v>1</v>
      </c>
      <c r="AK167" s="136">
        <f>AJ167*D167</f>
        <v>23.02</v>
      </c>
      <c r="AL167" s="134">
        <v>0</v>
      </c>
      <c r="AM167" s="136">
        <f>AL167*D167</f>
        <v>0</v>
      </c>
      <c r="AN167" s="134">
        <v>0</v>
      </c>
      <c r="AO167" s="136">
        <f>AN167*D167</f>
        <v>0</v>
      </c>
    </row>
    <row r="168" spans="1:41" ht="43.2" hidden="1" x14ac:dyDescent="0.3">
      <c r="A168" s="132">
        <v>313</v>
      </c>
      <c r="B168" s="133" t="s">
        <v>399</v>
      </c>
      <c r="C168" s="134" t="s">
        <v>230</v>
      </c>
      <c r="D168" s="135">
        <v>41.6</v>
      </c>
      <c r="E168" s="135">
        <v>10400</v>
      </c>
      <c r="F168" s="134">
        <v>0</v>
      </c>
      <c r="G168" s="136">
        <f t="shared" si="6"/>
        <v>0</v>
      </c>
      <c r="H168" s="134">
        <v>30</v>
      </c>
      <c r="I168" s="136">
        <f t="shared" si="7"/>
        <v>1248</v>
      </c>
      <c r="J168" s="134">
        <v>20</v>
      </c>
      <c r="K168" s="136">
        <f t="shared" si="8"/>
        <v>832</v>
      </c>
      <c r="L168" s="134">
        <v>1</v>
      </c>
      <c r="M168" s="136">
        <f>L168*D168</f>
        <v>41.6</v>
      </c>
      <c r="N168" s="134">
        <v>5</v>
      </c>
      <c r="O168" s="136">
        <f>N168*D168</f>
        <v>208</v>
      </c>
      <c r="P168" s="134">
        <v>6</v>
      </c>
      <c r="Q168" s="136">
        <f>P168*D168</f>
        <v>249.60000000000002</v>
      </c>
      <c r="R168" s="134">
        <v>0</v>
      </c>
      <c r="S168" s="136">
        <f>R168*D168</f>
        <v>0</v>
      </c>
      <c r="T168" s="134">
        <v>1</v>
      </c>
      <c r="U168" s="136">
        <f>T168*D168</f>
        <v>41.6</v>
      </c>
      <c r="V168" s="134">
        <v>1</v>
      </c>
      <c r="W168" s="136">
        <f>V168*D168</f>
        <v>41.6</v>
      </c>
      <c r="X168" s="134">
        <v>0</v>
      </c>
      <c r="Y168" s="136">
        <f>X168*D168</f>
        <v>0</v>
      </c>
      <c r="Z168" s="134">
        <v>1</v>
      </c>
      <c r="AA168" s="136">
        <f>Z168*D168</f>
        <v>41.6</v>
      </c>
      <c r="AB168" s="134">
        <v>0</v>
      </c>
      <c r="AC168" s="136">
        <f>AB168*D168</f>
        <v>0</v>
      </c>
      <c r="AD168" s="134">
        <v>0</v>
      </c>
      <c r="AE168" s="136">
        <f>AD168*D168</f>
        <v>0</v>
      </c>
      <c r="AF168" s="134">
        <v>0</v>
      </c>
      <c r="AG168" s="136">
        <f>AF168*D168</f>
        <v>0</v>
      </c>
      <c r="AH168" s="134">
        <v>183</v>
      </c>
      <c r="AI168" s="136">
        <f>AH168*D168</f>
        <v>7612.8</v>
      </c>
      <c r="AJ168" s="134">
        <v>1</v>
      </c>
      <c r="AK168" s="136">
        <f>AJ168*D168</f>
        <v>41.6</v>
      </c>
      <c r="AL168" s="134">
        <v>1</v>
      </c>
      <c r="AM168" s="136">
        <f>AL168*D168</f>
        <v>41.6</v>
      </c>
      <c r="AN168" s="134">
        <v>0</v>
      </c>
      <c r="AO168" s="136">
        <f>AN168*D168</f>
        <v>0</v>
      </c>
    </row>
    <row r="169" spans="1:41" ht="43.2" hidden="1" x14ac:dyDescent="0.3">
      <c r="A169" s="132">
        <v>314</v>
      </c>
      <c r="B169" s="133" t="s">
        <v>400</v>
      </c>
      <c r="C169" s="134" t="s">
        <v>230</v>
      </c>
      <c r="D169" s="135">
        <v>4.55</v>
      </c>
      <c r="E169" s="135">
        <v>395.85</v>
      </c>
      <c r="F169" s="134">
        <v>0</v>
      </c>
      <c r="G169" s="136">
        <f t="shared" si="6"/>
        <v>0</v>
      </c>
      <c r="H169" s="134">
        <v>25</v>
      </c>
      <c r="I169" s="136">
        <f t="shared" si="7"/>
        <v>113.75</v>
      </c>
      <c r="J169" s="134">
        <v>50</v>
      </c>
      <c r="K169" s="136">
        <f t="shared" si="8"/>
        <v>227.5</v>
      </c>
      <c r="L169" s="134">
        <v>0</v>
      </c>
      <c r="M169" s="136">
        <f>L169*D169</f>
        <v>0</v>
      </c>
      <c r="N169" s="134">
        <v>0</v>
      </c>
      <c r="O169" s="136">
        <f>N169*D169</f>
        <v>0</v>
      </c>
      <c r="P169" s="134">
        <v>10</v>
      </c>
      <c r="Q169" s="136">
        <f>P169*D169</f>
        <v>45.5</v>
      </c>
      <c r="R169" s="134">
        <v>0</v>
      </c>
      <c r="S169" s="136">
        <f>R169*D169</f>
        <v>0</v>
      </c>
      <c r="T169" s="134">
        <v>0</v>
      </c>
      <c r="U169" s="136">
        <f>T169*D169</f>
        <v>0</v>
      </c>
      <c r="V169" s="134">
        <v>0</v>
      </c>
      <c r="W169" s="136">
        <f>V169*D169</f>
        <v>0</v>
      </c>
      <c r="X169" s="134">
        <v>1</v>
      </c>
      <c r="Y169" s="136">
        <f>X169*D169</f>
        <v>4.55</v>
      </c>
      <c r="Z169" s="134">
        <v>0</v>
      </c>
      <c r="AA169" s="136">
        <f>Z169*D169</f>
        <v>0</v>
      </c>
      <c r="AB169" s="134">
        <v>0</v>
      </c>
      <c r="AC169" s="136">
        <f>AB169*D169</f>
        <v>0</v>
      </c>
      <c r="AD169" s="134">
        <v>0</v>
      </c>
      <c r="AE169" s="136">
        <f>AD169*D169</f>
        <v>0</v>
      </c>
      <c r="AF169" s="134">
        <v>0</v>
      </c>
      <c r="AG169" s="136">
        <f>AF169*D169</f>
        <v>0</v>
      </c>
      <c r="AH169" s="134">
        <v>0</v>
      </c>
      <c r="AI169" s="136">
        <f>AH169*D169</f>
        <v>0</v>
      </c>
      <c r="AJ169" s="134">
        <v>0</v>
      </c>
      <c r="AK169" s="136">
        <f>AJ169*D169</f>
        <v>0</v>
      </c>
      <c r="AL169" s="134">
        <v>0</v>
      </c>
      <c r="AM169" s="136">
        <f>AL169*D169</f>
        <v>0</v>
      </c>
      <c r="AN169" s="134">
        <v>1</v>
      </c>
      <c r="AO169" s="136">
        <f>AN169*D169</f>
        <v>4.55</v>
      </c>
    </row>
    <row r="170" spans="1:41" hidden="1" x14ac:dyDescent="0.3">
      <c r="A170" s="132">
        <v>315</v>
      </c>
      <c r="B170" s="133" t="s">
        <v>401</v>
      </c>
      <c r="C170" s="134" t="s">
        <v>66</v>
      </c>
      <c r="D170" s="135">
        <v>4.8099999999999996</v>
      </c>
      <c r="E170" s="135">
        <v>327.08</v>
      </c>
      <c r="F170" s="134">
        <v>0</v>
      </c>
      <c r="G170" s="136">
        <f t="shared" si="6"/>
        <v>0</v>
      </c>
      <c r="H170" s="134">
        <v>0</v>
      </c>
      <c r="I170" s="136">
        <f t="shared" si="7"/>
        <v>0</v>
      </c>
      <c r="J170" s="134">
        <v>0</v>
      </c>
      <c r="K170" s="136">
        <f t="shared" si="8"/>
        <v>0</v>
      </c>
      <c r="L170" s="134">
        <v>0</v>
      </c>
      <c r="M170" s="136">
        <f>L170*D170</f>
        <v>0</v>
      </c>
      <c r="N170" s="134">
        <v>20</v>
      </c>
      <c r="O170" s="136">
        <f>N170*D170</f>
        <v>96.199999999999989</v>
      </c>
      <c r="P170" s="134">
        <v>20</v>
      </c>
      <c r="Q170" s="136">
        <f>P170*D170</f>
        <v>96.199999999999989</v>
      </c>
      <c r="R170" s="134">
        <v>0</v>
      </c>
      <c r="S170" s="136">
        <f>R170*D170</f>
        <v>0</v>
      </c>
      <c r="T170" s="134">
        <v>0</v>
      </c>
      <c r="U170" s="136">
        <f>T170*D170</f>
        <v>0</v>
      </c>
      <c r="V170" s="134">
        <v>6</v>
      </c>
      <c r="W170" s="136">
        <f>V170*D170</f>
        <v>28.86</v>
      </c>
      <c r="X170" s="134">
        <v>0</v>
      </c>
      <c r="Y170" s="136">
        <f>X170*D170</f>
        <v>0</v>
      </c>
      <c r="Z170" s="134">
        <v>0</v>
      </c>
      <c r="AA170" s="136">
        <f>Z170*D170</f>
        <v>0</v>
      </c>
      <c r="AB170" s="134">
        <v>0</v>
      </c>
      <c r="AC170" s="136">
        <f>AB170*D170</f>
        <v>0</v>
      </c>
      <c r="AD170" s="134">
        <v>7</v>
      </c>
      <c r="AE170" s="136">
        <f>AD170*D170</f>
        <v>33.669999999999995</v>
      </c>
      <c r="AF170" s="134">
        <v>0</v>
      </c>
      <c r="AG170" s="136">
        <f>AF170*D170</f>
        <v>0</v>
      </c>
      <c r="AH170" s="134">
        <v>15</v>
      </c>
      <c r="AI170" s="136">
        <f>AH170*D170</f>
        <v>72.149999999999991</v>
      </c>
      <c r="AJ170" s="134">
        <v>0</v>
      </c>
      <c r="AK170" s="136">
        <f>AJ170*D170</f>
        <v>0</v>
      </c>
      <c r="AL170" s="134">
        <v>0</v>
      </c>
      <c r="AM170" s="136">
        <f>AL170*D170</f>
        <v>0</v>
      </c>
      <c r="AN170" s="134">
        <v>0</v>
      </c>
      <c r="AO170" s="136">
        <f>AN170*D170</f>
        <v>0</v>
      </c>
    </row>
    <row r="171" spans="1:41" hidden="1" x14ac:dyDescent="0.3">
      <c r="A171" s="132">
        <v>316</v>
      </c>
      <c r="B171" s="133" t="s">
        <v>402</v>
      </c>
      <c r="C171" s="134" t="s">
        <v>66</v>
      </c>
      <c r="D171" s="135">
        <v>4.84</v>
      </c>
      <c r="E171" s="135">
        <v>261.36</v>
      </c>
      <c r="F171" s="134">
        <v>0</v>
      </c>
      <c r="G171" s="136">
        <f t="shared" si="6"/>
        <v>0</v>
      </c>
      <c r="H171" s="134">
        <v>0</v>
      </c>
      <c r="I171" s="136">
        <f t="shared" si="7"/>
        <v>0</v>
      </c>
      <c r="J171" s="134">
        <v>0</v>
      </c>
      <c r="K171" s="136">
        <f t="shared" si="8"/>
        <v>0</v>
      </c>
      <c r="L171" s="134">
        <v>0</v>
      </c>
      <c r="M171" s="136">
        <f>L171*D171</f>
        <v>0</v>
      </c>
      <c r="N171" s="134">
        <v>0</v>
      </c>
      <c r="O171" s="136">
        <f>N171*D171</f>
        <v>0</v>
      </c>
      <c r="P171" s="134">
        <v>20</v>
      </c>
      <c r="Q171" s="136">
        <f>P171*D171</f>
        <v>96.8</v>
      </c>
      <c r="R171" s="134">
        <v>0</v>
      </c>
      <c r="S171" s="136">
        <f>R171*D171</f>
        <v>0</v>
      </c>
      <c r="T171" s="134">
        <v>0</v>
      </c>
      <c r="U171" s="136">
        <f>T171*D171</f>
        <v>0</v>
      </c>
      <c r="V171" s="134">
        <v>6</v>
      </c>
      <c r="W171" s="136">
        <f>V171*D171</f>
        <v>29.04</v>
      </c>
      <c r="X171" s="134">
        <v>0</v>
      </c>
      <c r="Y171" s="136">
        <f>X171*D171</f>
        <v>0</v>
      </c>
      <c r="Z171" s="134">
        <v>0</v>
      </c>
      <c r="AA171" s="136">
        <f>Z171*D171</f>
        <v>0</v>
      </c>
      <c r="AB171" s="134">
        <v>0</v>
      </c>
      <c r="AC171" s="136">
        <f>AB171*D171</f>
        <v>0</v>
      </c>
      <c r="AD171" s="134">
        <v>7</v>
      </c>
      <c r="AE171" s="136">
        <f>AD171*D171</f>
        <v>33.879999999999995</v>
      </c>
      <c r="AF171" s="134">
        <v>0</v>
      </c>
      <c r="AG171" s="136">
        <f>AF171*D171</f>
        <v>0</v>
      </c>
      <c r="AH171" s="134">
        <v>15</v>
      </c>
      <c r="AI171" s="136">
        <f>AH171*D171</f>
        <v>72.599999999999994</v>
      </c>
      <c r="AJ171" s="134">
        <v>0</v>
      </c>
      <c r="AK171" s="136">
        <f>AJ171*D171</f>
        <v>0</v>
      </c>
      <c r="AL171" s="134">
        <v>6</v>
      </c>
      <c r="AM171" s="136">
        <f>AL171*D171</f>
        <v>29.04</v>
      </c>
      <c r="AN171" s="134">
        <v>0</v>
      </c>
      <c r="AO171" s="136">
        <f>AN171*D171</f>
        <v>0</v>
      </c>
    </row>
    <row r="172" spans="1:41" ht="43.2" x14ac:dyDescent="0.3">
      <c r="A172" s="132">
        <v>317</v>
      </c>
      <c r="B172" s="133" t="s">
        <v>403</v>
      </c>
      <c r="C172" s="134" t="s">
        <v>66</v>
      </c>
      <c r="D172" s="135">
        <v>12.2</v>
      </c>
      <c r="E172" s="135">
        <v>13895.8</v>
      </c>
      <c r="F172" s="134">
        <v>30</v>
      </c>
      <c r="G172" s="136">
        <f t="shared" si="6"/>
        <v>366</v>
      </c>
      <c r="H172" s="134">
        <v>1000</v>
      </c>
      <c r="I172" s="136">
        <f t="shared" si="7"/>
        <v>12200</v>
      </c>
      <c r="J172" s="134">
        <v>50</v>
      </c>
      <c r="K172" s="136">
        <f t="shared" si="8"/>
        <v>610</v>
      </c>
      <c r="L172" s="134">
        <v>4</v>
      </c>
      <c r="M172" s="136">
        <f>L172*D172</f>
        <v>48.8</v>
      </c>
      <c r="N172" s="134">
        <v>20</v>
      </c>
      <c r="O172" s="136">
        <f>N172*D172</f>
        <v>244</v>
      </c>
      <c r="P172" s="134">
        <v>10</v>
      </c>
      <c r="Q172" s="136">
        <f>P172*D172</f>
        <v>122</v>
      </c>
      <c r="R172" s="134">
        <v>1</v>
      </c>
      <c r="S172" s="136">
        <f>R172*D172</f>
        <v>12.2</v>
      </c>
      <c r="T172" s="134">
        <v>15</v>
      </c>
      <c r="U172" s="136">
        <f>T172*D172</f>
        <v>183</v>
      </c>
      <c r="V172" s="134">
        <v>3</v>
      </c>
      <c r="W172" s="136">
        <f>V172*D172</f>
        <v>36.599999999999994</v>
      </c>
      <c r="X172" s="134">
        <v>1</v>
      </c>
      <c r="Y172" s="136">
        <f>X172*D172</f>
        <v>12.2</v>
      </c>
      <c r="Z172" s="134">
        <v>0</v>
      </c>
      <c r="AA172" s="136">
        <f>Z172*D172</f>
        <v>0</v>
      </c>
      <c r="AB172" s="134">
        <v>0</v>
      </c>
      <c r="AC172" s="136">
        <f>AB172*D172</f>
        <v>0</v>
      </c>
      <c r="AD172" s="134">
        <v>0</v>
      </c>
      <c r="AE172" s="136">
        <f>AD172*D172</f>
        <v>0</v>
      </c>
      <c r="AF172" s="134">
        <v>0</v>
      </c>
      <c r="AG172" s="136">
        <f>AF172*D172</f>
        <v>0</v>
      </c>
      <c r="AH172" s="134">
        <v>0</v>
      </c>
      <c r="AI172" s="136">
        <f>AH172*D172</f>
        <v>0</v>
      </c>
      <c r="AJ172" s="134">
        <v>0</v>
      </c>
      <c r="AK172" s="136">
        <f>AJ172*D172</f>
        <v>0</v>
      </c>
      <c r="AL172" s="134">
        <v>0</v>
      </c>
      <c r="AM172" s="136">
        <f>AL172*D172</f>
        <v>0</v>
      </c>
      <c r="AN172" s="134">
        <v>0</v>
      </c>
      <c r="AO172" s="136">
        <f>AN172*D172</f>
        <v>0</v>
      </c>
    </row>
    <row r="173" spans="1:41" hidden="1" x14ac:dyDescent="0.3">
      <c r="A173" s="132">
        <v>318</v>
      </c>
      <c r="B173" s="133" t="s">
        <v>404</v>
      </c>
      <c r="C173" s="134" t="s">
        <v>66</v>
      </c>
      <c r="D173" s="135">
        <v>17.100000000000001</v>
      </c>
      <c r="E173" s="135">
        <v>2753.1</v>
      </c>
      <c r="F173" s="134">
        <v>0</v>
      </c>
      <c r="G173" s="136">
        <f t="shared" si="6"/>
        <v>0</v>
      </c>
      <c r="H173" s="134">
        <v>100</v>
      </c>
      <c r="I173" s="136">
        <f t="shared" si="7"/>
        <v>1710.0000000000002</v>
      </c>
      <c r="J173" s="134">
        <v>10</v>
      </c>
      <c r="K173" s="136">
        <f t="shared" si="8"/>
        <v>171</v>
      </c>
      <c r="L173" s="134">
        <v>4</v>
      </c>
      <c r="M173" s="136">
        <f>L173*D173</f>
        <v>68.400000000000006</v>
      </c>
      <c r="N173" s="134">
        <v>10</v>
      </c>
      <c r="O173" s="136">
        <f>N173*D173</f>
        <v>171</v>
      </c>
      <c r="P173" s="134">
        <v>4</v>
      </c>
      <c r="Q173" s="136">
        <f>P173*D173</f>
        <v>68.400000000000006</v>
      </c>
      <c r="R173" s="134">
        <v>0</v>
      </c>
      <c r="S173" s="136">
        <f>R173*D173</f>
        <v>0</v>
      </c>
      <c r="T173" s="134">
        <v>5</v>
      </c>
      <c r="U173" s="136">
        <f>T173*D173</f>
        <v>85.5</v>
      </c>
      <c r="V173" s="134">
        <v>1</v>
      </c>
      <c r="W173" s="136">
        <f>V173*D173</f>
        <v>17.100000000000001</v>
      </c>
      <c r="X173" s="134">
        <v>2</v>
      </c>
      <c r="Y173" s="136">
        <f>X173*D173</f>
        <v>34.200000000000003</v>
      </c>
      <c r="Z173" s="134">
        <v>0</v>
      </c>
      <c r="AA173" s="136">
        <f>Z173*D173</f>
        <v>0</v>
      </c>
      <c r="AB173" s="134">
        <v>0</v>
      </c>
      <c r="AC173" s="136">
        <f>AB173*D173</f>
        <v>0</v>
      </c>
      <c r="AD173" s="134">
        <v>0</v>
      </c>
      <c r="AE173" s="136">
        <f>AD173*D173</f>
        <v>0</v>
      </c>
      <c r="AF173" s="134">
        <v>0</v>
      </c>
      <c r="AG173" s="136">
        <f>AF173*D173</f>
        <v>0</v>
      </c>
      <c r="AH173" s="134">
        <v>25</v>
      </c>
      <c r="AI173" s="136">
        <f>AH173*D173</f>
        <v>427.50000000000006</v>
      </c>
      <c r="AJ173" s="134">
        <v>0</v>
      </c>
      <c r="AK173" s="136">
        <f>AJ173*D173</f>
        <v>0</v>
      </c>
      <c r="AL173" s="134">
        <v>0</v>
      </c>
      <c r="AM173" s="136">
        <f>AL173*D173</f>
        <v>0</v>
      </c>
      <c r="AN173" s="134">
        <v>0</v>
      </c>
      <c r="AO173" s="136">
        <f>AN173*D173</f>
        <v>0</v>
      </c>
    </row>
    <row r="174" spans="1:41" ht="28.8" hidden="1" x14ac:dyDescent="0.3">
      <c r="A174" s="132">
        <v>319</v>
      </c>
      <c r="B174" s="133" t="s">
        <v>405</v>
      </c>
      <c r="C174" s="134" t="s">
        <v>66</v>
      </c>
      <c r="D174" s="135">
        <v>12.79</v>
      </c>
      <c r="E174" s="135">
        <v>12521.41</v>
      </c>
      <c r="F174" s="134">
        <v>0</v>
      </c>
      <c r="G174" s="136">
        <f t="shared" si="6"/>
        <v>0</v>
      </c>
      <c r="H174" s="134">
        <v>800</v>
      </c>
      <c r="I174" s="136">
        <f t="shared" si="7"/>
        <v>10232</v>
      </c>
      <c r="J174" s="134">
        <v>50</v>
      </c>
      <c r="K174" s="136">
        <f t="shared" si="8"/>
        <v>639.5</v>
      </c>
      <c r="L174" s="134">
        <v>4</v>
      </c>
      <c r="M174" s="136">
        <f>L174*D174</f>
        <v>51.16</v>
      </c>
      <c r="N174" s="134">
        <v>50</v>
      </c>
      <c r="O174" s="136">
        <f>N174*D174</f>
        <v>639.5</v>
      </c>
      <c r="P174" s="134">
        <v>10</v>
      </c>
      <c r="Q174" s="136">
        <f>P174*D174</f>
        <v>127.89999999999999</v>
      </c>
      <c r="R174" s="134">
        <v>0</v>
      </c>
      <c r="S174" s="136">
        <f>R174*D174</f>
        <v>0</v>
      </c>
      <c r="T174" s="134">
        <v>5</v>
      </c>
      <c r="U174" s="136">
        <f>T174*D174</f>
        <v>63.949999999999996</v>
      </c>
      <c r="V174" s="134">
        <v>12</v>
      </c>
      <c r="W174" s="136">
        <f>V174*D174</f>
        <v>153.47999999999999</v>
      </c>
      <c r="X174" s="134">
        <v>0</v>
      </c>
      <c r="Y174" s="136">
        <f>X174*D174</f>
        <v>0</v>
      </c>
      <c r="Z174" s="134">
        <v>4</v>
      </c>
      <c r="AA174" s="136">
        <f>Z174*D174</f>
        <v>51.16</v>
      </c>
      <c r="AB174" s="134">
        <v>0</v>
      </c>
      <c r="AC174" s="136">
        <f>AB174*D174</f>
        <v>0</v>
      </c>
      <c r="AD174" s="134">
        <v>10</v>
      </c>
      <c r="AE174" s="136">
        <f>AD174*D174</f>
        <v>127.89999999999999</v>
      </c>
      <c r="AF174" s="134">
        <v>2</v>
      </c>
      <c r="AG174" s="136">
        <f>AF174*D174</f>
        <v>25.58</v>
      </c>
      <c r="AH174" s="134">
        <v>30</v>
      </c>
      <c r="AI174" s="136">
        <f>AH174*D174</f>
        <v>383.7</v>
      </c>
      <c r="AJ174" s="134">
        <v>0</v>
      </c>
      <c r="AK174" s="136">
        <f>AJ174*D174</f>
        <v>0</v>
      </c>
      <c r="AL174" s="134">
        <v>2</v>
      </c>
      <c r="AM174" s="136">
        <f>AL174*D174</f>
        <v>25.58</v>
      </c>
      <c r="AN174" s="134">
        <v>0</v>
      </c>
      <c r="AO174" s="136">
        <f>AN174*D174</f>
        <v>0</v>
      </c>
    </row>
    <row r="175" spans="1:41" ht="28.8" hidden="1" x14ac:dyDescent="0.3">
      <c r="A175" s="132">
        <v>320</v>
      </c>
      <c r="B175" s="133" t="s">
        <v>406</v>
      </c>
      <c r="C175" s="134" t="s">
        <v>66</v>
      </c>
      <c r="D175" s="135">
        <v>4.5</v>
      </c>
      <c r="E175" s="135">
        <v>495</v>
      </c>
      <c r="F175" s="134">
        <v>0</v>
      </c>
      <c r="G175" s="136">
        <f t="shared" si="6"/>
        <v>0</v>
      </c>
      <c r="H175" s="134">
        <v>30</v>
      </c>
      <c r="I175" s="136">
        <f t="shared" si="7"/>
        <v>135</v>
      </c>
      <c r="J175" s="134">
        <v>80</v>
      </c>
      <c r="K175" s="136">
        <f t="shared" si="8"/>
        <v>360</v>
      </c>
      <c r="L175" s="134">
        <v>0</v>
      </c>
      <c r="M175" s="136">
        <f>L175*D175</f>
        <v>0</v>
      </c>
      <c r="N175" s="134">
        <v>0</v>
      </c>
      <c r="O175" s="136">
        <f>N175*D175</f>
        <v>0</v>
      </c>
      <c r="P175" s="134">
        <v>0</v>
      </c>
      <c r="Q175" s="136">
        <f>P175*D175</f>
        <v>0</v>
      </c>
      <c r="R175" s="134">
        <v>0</v>
      </c>
      <c r="S175" s="136">
        <f>R175*D175</f>
        <v>0</v>
      </c>
      <c r="T175" s="134">
        <v>0</v>
      </c>
      <c r="U175" s="136">
        <f>T175*D175</f>
        <v>0</v>
      </c>
      <c r="V175" s="134">
        <v>0</v>
      </c>
      <c r="W175" s="136">
        <f>V175*D175</f>
        <v>0</v>
      </c>
      <c r="X175" s="134">
        <v>0</v>
      </c>
      <c r="Y175" s="136">
        <f>X175*D175</f>
        <v>0</v>
      </c>
      <c r="Z175" s="134">
        <v>0</v>
      </c>
      <c r="AA175" s="136">
        <f>Z175*D175</f>
        <v>0</v>
      </c>
      <c r="AB175" s="134">
        <v>0</v>
      </c>
      <c r="AC175" s="136">
        <f>AB175*D175</f>
        <v>0</v>
      </c>
      <c r="AD175" s="134">
        <v>0</v>
      </c>
      <c r="AE175" s="136">
        <f>AD175*D175</f>
        <v>0</v>
      </c>
      <c r="AF175" s="134">
        <v>0</v>
      </c>
      <c r="AG175" s="136">
        <f>AF175*D175</f>
        <v>0</v>
      </c>
      <c r="AH175" s="134">
        <v>0</v>
      </c>
      <c r="AI175" s="136">
        <f>AH175*D175</f>
        <v>0</v>
      </c>
      <c r="AJ175" s="134">
        <v>0</v>
      </c>
      <c r="AK175" s="136">
        <f>AJ175*D175</f>
        <v>0</v>
      </c>
      <c r="AL175" s="134">
        <v>0</v>
      </c>
      <c r="AM175" s="136">
        <f>AL175*D175</f>
        <v>0</v>
      </c>
      <c r="AN175" s="134">
        <v>0</v>
      </c>
      <c r="AO175" s="136">
        <f>AN175*D175</f>
        <v>0</v>
      </c>
    </row>
    <row r="176" spans="1:41" ht="28.8" hidden="1" x14ac:dyDescent="0.3">
      <c r="A176" s="132">
        <v>321</v>
      </c>
      <c r="B176" s="133" t="s">
        <v>407</v>
      </c>
      <c r="C176" s="134" t="s">
        <v>66</v>
      </c>
      <c r="D176" s="135">
        <v>3.19</v>
      </c>
      <c r="E176" s="135">
        <v>350.9</v>
      </c>
      <c r="F176" s="134">
        <v>0</v>
      </c>
      <c r="G176" s="136">
        <f t="shared" si="6"/>
        <v>0</v>
      </c>
      <c r="H176" s="134">
        <v>70</v>
      </c>
      <c r="I176" s="136">
        <f t="shared" si="7"/>
        <v>223.29999999999998</v>
      </c>
      <c r="J176" s="134">
        <v>0</v>
      </c>
      <c r="K176" s="136">
        <f t="shared" si="8"/>
        <v>0</v>
      </c>
      <c r="L176" s="134">
        <v>3</v>
      </c>
      <c r="M176" s="136">
        <f>L176*D176</f>
        <v>9.57</v>
      </c>
      <c r="N176" s="134">
        <v>20</v>
      </c>
      <c r="O176" s="136">
        <f>N176*D176</f>
        <v>63.8</v>
      </c>
      <c r="P176" s="134">
        <v>10</v>
      </c>
      <c r="Q176" s="136">
        <f>P176*D176</f>
        <v>31.9</v>
      </c>
      <c r="R176" s="134">
        <v>3</v>
      </c>
      <c r="S176" s="136">
        <f>R176*D176</f>
        <v>9.57</v>
      </c>
      <c r="T176" s="134">
        <v>1</v>
      </c>
      <c r="U176" s="136">
        <f>T176*D176</f>
        <v>3.19</v>
      </c>
      <c r="V176" s="134">
        <v>0</v>
      </c>
      <c r="W176" s="136">
        <f>V176*D176</f>
        <v>0</v>
      </c>
      <c r="X176" s="134">
        <v>0</v>
      </c>
      <c r="Y176" s="136">
        <f>X176*D176</f>
        <v>0</v>
      </c>
      <c r="Z176" s="134">
        <v>1</v>
      </c>
      <c r="AA176" s="136">
        <f>Z176*D176</f>
        <v>3.19</v>
      </c>
      <c r="AB176" s="134">
        <v>0</v>
      </c>
      <c r="AC176" s="136">
        <f>AB176*D176</f>
        <v>0</v>
      </c>
      <c r="AD176" s="134">
        <v>0</v>
      </c>
      <c r="AE176" s="136">
        <f>AD176*D176</f>
        <v>0</v>
      </c>
      <c r="AF176" s="134">
        <v>0</v>
      </c>
      <c r="AG176" s="136">
        <f>AF176*D176</f>
        <v>0</v>
      </c>
      <c r="AH176" s="134">
        <v>2</v>
      </c>
      <c r="AI176" s="136">
        <f>AH176*D176</f>
        <v>6.38</v>
      </c>
      <c r="AJ176" s="134">
        <v>0</v>
      </c>
      <c r="AK176" s="136">
        <f>AJ176*D176</f>
        <v>0</v>
      </c>
      <c r="AL176" s="134">
        <v>0</v>
      </c>
      <c r="AM176" s="136">
        <f>AL176*D176</f>
        <v>0</v>
      </c>
      <c r="AN176" s="134">
        <v>0</v>
      </c>
      <c r="AO176" s="136">
        <f>AN176*D176</f>
        <v>0</v>
      </c>
    </row>
    <row r="177" spans="1:41" ht="28.8" x14ac:dyDescent="0.3">
      <c r="A177" s="132">
        <v>322</v>
      </c>
      <c r="B177" s="133" t="s">
        <v>408</v>
      </c>
      <c r="C177" s="134" t="s">
        <v>226</v>
      </c>
      <c r="D177" s="135">
        <v>4.3899999999999997</v>
      </c>
      <c r="E177" s="135">
        <v>1536.5</v>
      </c>
      <c r="F177" s="134">
        <v>200</v>
      </c>
      <c r="G177" s="136">
        <f t="shared" si="6"/>
        <v>877.99999999999989</v>
      </c>
      <c r="H177" s="134">
        <v>50</v>
      </c>
      <c r="I177" s="136">
        <f t="shared" si="7"/>
        <v>219.49999999999997</v>
      </c>
      <c r="J177" s="134">
        <v>100</v>
      </c>
      <c r="K177" s="136">
        <f t="shared" si="8"/>
        <v>438.99999999999994</v>
      </c>
      <c r="L177" s="134">
        <v>0</v>
      </c>
      <c r="M177" s="136">
        <f>L177*D177</f>
        <v>0</v>
      </c>
      <c r="N177" s="134">
        <v>0</v>
      </c>
      <c r="O177" s="136">
        <f>N177*D177</f>
        <v>0</v>
      </c>
      <c r="P177" s="134">
        <v>0</v>
      </c>
      <c r="Q177" s="136">
        <f>P177*D177</f>
        <v>0</v>
      </c>
      <c r="R177" s="134">
        <v>0</v>
      </c>
      <c r="S177" s="136">
        <f>R177*D177</f>
        <v>0</v>
      </c>
      <c r="T177" s="134">
        <v>0</v>
      </c>
      <c r="U177" s="136">
        <f>T177*D177</f>
        <v>0</v>
      </c>
      <c r="V177" s="134">
        <v>0</v>
      </c>
      <c r="W177" s="136">
        <f>V177*D177</f>
        <v>0</v>
      </c>
      <c r="X177" s="134">
        <v>0</v>
      </c>
      <c r="Y177" s="136">
        <f>X177*D177</f>
        <v>0</v>
      </c>
      <c r="Z177" s="134">
        <v>0</v>
      </c>
      <c r="AA177" s="136">
        <f>Z177*D177</f>
        <v>0</v>
      </c>
      <c r="AB177" s="134">
        <v>0</v>
      </c>
      <c r="AC177" s="136">
        <f>AB177*D177</f>
        <v>0</v>
      </c>
      <c r="AD177" s="134">
        <v>0</v>
      </c>
      <c r="AE177" s="136">
        <f>AD177*D177</f>
        <v>0</v>
      </c>
      <c r="AF177" s="134">
        <v>0</v>
      </c>
      <c r="AG177" s="136">
        <f>AF177*D177</f>
        <v>0</v>
      </c>
      <c r="AH177" s="134">
        <v>0</v>
      </c>
      <c r="AI177" s="136">
        <f>AH177*D177</f>
        <v>0</v>
      </c>
      <c r="AJ177" s="134">
        <v>0</v>
      </c>
      <c r="AK177" s="136">
        <f>AJ177*D177</f>
        <v>0</v>
      </c>
      <c r="AL177" s="134">
        <v>0</v>
      </c>
      <c r="AM177" s="136">
        <f>AL177*D177</f>
        <v>0</v>
      </c>
      <c r="AN177" s="134">
        <v>0</v>
      </c>
      <c r="AO177" s="136">
        <f>AN177*D177</f>
        <v>0</v>
      </c>
    </row>
    <row r="178" spans="1:41" ht="43.2" hidden="1" x14ac:dyDescent="0.3">
      <c r="A178" s="132">
        <v>323</v>
      </c>
      <c r="B178" s="133" t="s">
        <v>409</v>
      </c>
      <c r="C178" s="134" t="s">
        <v>226</v>
      </c>
      <c r="D178" s="135">
        <v>3.88</v>
      </c>
      <c r="E178" s="135">
        <v>426.8</v>
      </c>
      <c r="F178" s="134">
        <v>0</v>
      </c>
      <c r="G178" s="136">
        <f t="shared" si="6"/>
        <v>0</v>
      </c>
      <c r="H178" s="134">
        <v>50</v>
      </c>
      <c r="I178" s="136">
        <f t="shared" si="7"/>
        <v>194</v>
      </c>
      <c r="J178" s="134">
        <v>30</v>
      </c>
      <c r="K178" s="136">
        <f t="shared" si="8"/>
        <v>116.39999999999999</v>
      </c>
      <c r="L178" s="134">
        <v>0</v>
      </c>
      <c r="M178" s="136">
        <f>L178*D178</f>
        <v>0</v>
      </c>
      <c r="N178" s="134">
        <v>0</v>
      </c>
      <c r="O178" s="136">
        <f>N178*D178</f>
        <v>0</v>
      </c>
      <c r="P178" s="134">
        <v>15</v>
      </c>
      <c r="Q178" s="136">
        <f>P178*D178</f>
        <v>58.199999999999996</v>
      </c>
      <c r="R178" s="134">
        <v>0</v>
      </c>
      <c r="S178" s="136">
        <f>R178*D178</f>
        <v>0</v>
      </c>
      <c r="T178" s="134">
        <v>0</v>
      </c>
      <c r="U178" s="136">
        <f>T178*D178</f>
        <v>0</v>
      </c>
      <c r="V178" s="134">
        <v>0</v>
      </c>
      <c r="W178" s="136">
        <f>V178*D178</f>
        <v>0</v>
      </c>
      <c r="X178" s="134">
        <v>0</v>
      </c>
      <c r="Y178" s="136">
        <f>X178*D178</f>
        <v>0</v>
      </c>
      <c r="Z178" s="134">
        <v>0</v>
      </c>
      <c r="AA178" s="136">
        <f>Z178*D178</f>
        <v>0</v>
      </c>
      <c r="AB178" s="134">
        <v>15</v>
      </c>
      <c r="AC178" s="136">
        <f>AB178*D178</f>
        <v>58.199999999999996</v>
      </c>
      <c r="AD178" s="134">
        <v>0</v>
      </c>
      <c r="AE178" s="136">
        <f>AD178*D178</f>
        <v>0</v>
      </c>
      <c r="AF178" s="134">
        <v>0</v>
      </c>
      <c r="AG178" s="136">
        <f>AF178*D178</f>
        <v>0</v>
      </c>
      <c r="AH178" s="134">
        <v>0</v>
      </c>
      <c r="AI178" s="136">
        <f>AH178*D178</f>
        <v>0</v>
      </c>
      <c r="AJ178" s="134">
        <v>0</v>
      </c>
      <c r="AK178" s="136">
        <f>AJ178*D178</f>
        <v>0</v>
      </c>
      <c r="AL178" s="134">
        <v>0</v>
      </c>
      <c r="AM178" s="136">
        <f>AL178*D178</f>
        <v>0</v>
      </c>
      <c r="AN178" s="134">
        <v>0</v>
      </c>
      <c r="AO178" s="136">
        <f>AN178*D178</f>
        <v>0</v>
      </c>
    </row>
    <row r="179" spans="1:41" ht="28.8" x14ac:dyDescent="0.3">
      <c r="A179" s="132">
        <v>324</v>
      </c>
      <c r="B179" s="133" t="s">
        <v>410</v>
      </c>
      <c r="C179" s="134" t="s">
        <v>66</v>
      </c>
      <c r="D179" s="135">
        <v>2.2400000000000002</v>
      </c>
      <c r="E179" s="135">
        <v>3584</v>
      </c>
      <c r="F179" s="134">
        <v>1500</v>
      </c>
      <c r="G179" s="136">
        <f t="shared" si="6"/>
        <v>3360.0000000000005</v>
      </c>
      <c r="H179" s="134">
        <v>50</v>
      </c>
      <c r="I179" s="136">
        <f t="shared" si="7"/>
        <v>112.00000000000001</v>
      </c>
      <c r="J179" s="134">
        <v>0</v>
      </c>
      <c r="K179" s="136">
        <f t="shared" si="8"/>
        <v>0</v>
      </c>
      <c r="L179" s="134">
        <v>0</v>
      </c>
      <c r="M179" s="136">
        <f>L179*D179</f>
        <v>0</v>
      </c>
      <c r="N179" s="134">
        <v>0</v>
      </c>
      <c r="O179" s="136">
        <f>N179*D179</f>
        <v>0</v>
      </c>
      <c r="P179" s="134">
        <v>50</v>
      </c>
      <c r="Q179" s="136">
        <f>P179*D179</f>
        <v>112.00000000000001</v>
      </c>
      <c r="R179" s="134">
        <v>0</v>
      </c>
      <c r="S179" s="136">
        <f>R179*D179</f>
        <v>0</v>
      </c>
      <c r="T179" s="134">
        <v>0</v>
      </c>
      <c r="U179" s="136">
        <f>T179*D179</f>
        <v>0</v>
      </c>
      <c r="V179" s="134">
        <v>0</v>
      </c>
      <c r="W179" s="136">
        <f>V179*D179</f>
        <v>0</v>
      </c>
      <c r="X179" s="134">
        <v>0</v>
      </c>
      <c r="Y179" s="136">
        <f>X179*D179</f>
        <v>0</v>
      </c>
      <c r="Z179" s="134">
        <v>0</v>
      </c>
      <c r="AA179" s="136">
        <f>Z179*D179</f>
        <v>0</v>
      </c>
      <c r="AB179" s="134">
        <v>0</v>
      </c>
      <c r="AC179" s="136">
        <f>AB179*D179</f>
        <v>0</v>
      </c>
      <c r="AD179" s="134">
        <v>0</v>
      </c>
      <c r="AE179" s="136">
        <f>AD179*D179</f>
        <v>0</v>
      </c>
      <c r="AF179" s="134">
        <v>0</v>
      </c>
      <c r="AG179" s="136">
        <f>AF179*D179</f>
        <v>0</v>
      </c>
      <c r="AH179" s="134">
        <v>0</v>
      </c>
      <c r="AI179" s="136">
        <f>AH179*D179</f>
        <v>0</v>
      </c>
      <c r="AJ179" s="134">
        <v>0</v>
      </c>
      <c r="AK179" s="136">
        <f>AJ179*D179</f>
        <v>0</v>
      </c>
      <c r="AL179" s="134">
        <v>0</v>
      </c>
      <c r="AM179" s="136">
        <f>AL179*D179</f>
        <v>0</v>
      </c>
      <c r="AN179" s="134">
        <v>0</v>
      </c>
      <c r="AO179" s="136">
        <f>AN179*D179</f>
        <v>0</v>
      </c>
    </row>
    <row r="180" spans="1:41" ht="72" x14ac:dyDescent="0.3">
      <c r="A180" s="132">
        <v>325</v>
      </c>
      <c r="B180" s="133" t="s">
        <v>411</v>
      </c>
      <c r="C180" s="134" t="s">
        <v>226</v>
      </c>
      <c r="D180" s="135">
        <v>13.95</v>
      </c>
      <c r="E180" s="135">
        <v>4966.2</v>
      </c>
      <c r="F180" s="134">
        <v>200</v>
      </c>
      <c r="G180" s="136">
        <f t="shared" si="6"/>
        <v>2790</v>
      </c>
      <c r="H180" s="134">
        <v>50</v>
      </c>
      <c r="I180" s="136">
        <f t="shared" si="7"/>
        <v>697.5</v>
      </c>
      <c r="J180" s="134">
        <v>0</v>
      </c>
      <c r="K180" s="136">
        <f t="shared" si="8"/>
        <v>0</v>
      </c>
      <c r="L180" s="134">
        <v>0</v>
      </c>
      <c r="M180" s="136">
        <f>L180*D180</f>
        <v>0</v>
      </c>
      <c r="N180" s="134">
        <v>0</v>
      </c>
      <c r="O180" s="136">
        <f>N180*D180</f>
        <v>0</v>
      </c>
      <c r="P180" s="134">
        <v>20</v>
      </c>
      <c r="Q180" s="136">
        <f>P180*D180</f>
        <v>279</v>
      </c>
      <c r="R180" s="134">
        <v>0</v>
      </c>
      <c r="S180" s="136">
        <f>R180*D180</f>
        <v>0</v>
      </c>
      <c r="T180" s="134">
        <v>15</v>
      </c>
      <c r="U180" s="136">
        <f>T180*D180</f>
        <v>209.25</v>
      </c>
      <c r="V180" s="134">
        <v>36</v>
      </c>
      <c r="W180" s="136">
        <f>V180*D180</f>
        <v>502.2</v>
      </c>
      <c r="X180" s="134">
        <v>0</v>
      </c>
      <c r="Y180" s="136">
        <f>X180*D180</f>
        <v>0</v>
      </c>
      <c r="Z180" s="134">
        <v>0</v>
      </c>
      <c r="AA180" s="136">
        <f>Z180*D180</f>
        <v>0</v>
      </c>
      <c r="AB180" s="134">
        <v>0</v>
      </c>
      <c r="AC180" s="136">
        <f>AB180*D180</f>
        <v>0</v>
      </c>
      <c r="AD180" s="134">
        <v>0</v>
      </c>
      <c r="AE180" s="136">
        <f>AD180*D180</f>
        <v>0</v>
      </c>
      <c r="AF180" s="134">
        <v>0</v>
      </c>
      <c r="AG180" s="136">
        <f>AF180*D180</f>
        <v>0</v>
      </c>
      <c r="AH180" s="134">
        <v>0</v>
      </c>
      <c r="AI180" s="136">
        <f>AH180*D180</f>
        <v>0</v>
      </c>
      <c r="AJ180" s="134">
        <v>30</v>
      </c>
      <c r="AK180" s="136">
        <f>AJ180*D180</f>
        <v>418.5</v>
      </c>
      <c r="AL180" s="134">
        <v>0</v>
      </c>
      <c r="AM180" s="136">
        <f>AL180*D180</f>
        <v>0</v>
      </c>
      <c r="AN180" s="134">
        <v>5</v>
      </c>
      <c r="AO180" s="136">
        <f>AN180*D180</f>
        <v>69.75</v>
      </c>
    </row>
    <row r="181" spans="1:41" ht="28.8" x14ac:dyDescent="0.3">
      <c r="A181" s="132">
        <v>326</v>
      </c>
      <c r="B181" s="133" t="s">
        <v>412</v>
      </c>
      <c r="C181" s="134" t="s">
        <v>66</v>
      </c>
      <c r="D181" s="135">
        <v>1</v>
      </c>
      <c r="E181" s="135">
        <v>486</v>
      </c>
      <c r="F181" s="134">
        <v>200</v>
      </c>
      <c r="G181" s="136">
        <f t="shared" si="6"/>
        <v>200</v>
      </c>
      <c r="H181" s="134">
        <v>100</v>
      </c>
      <c r="I181" s="136">
        <f t="shared" si="7"/>
        <v>100</v>
      </c>
      <c r="J181" s="134">
        <v>100</v>
      </c>
      <c r="K181" s="136">
        <f t="shared" si="8"/>
        <v>100</v>
      </c>
      <c r="L181" s="134">
        <v>0</v>
      </c>
      <c r="M181" s="136">
        <f>L181*D181</f>
        <v>0</v>
      </c>
      <c r="N181" s="134">
        <v>0</v>
      </c>
      <c r="O181" s="136">
        <f>N181*D181</f>
        <v>0</v>
      </c>
      <c r="P181" s="134">
        <v>50</v>
      </c>
      <c r="Q181" s="136">
        <f>P181*D181</f>
        <v>50</v>
      </c>
      <c r="R181" s="134">
        <v>0</v>
      </c>
      <c r="S181" s="136">
        <f>R181*D181</f>
        <v>0</v>
      </c>
      <c r="T181" s="134">
        <v>0</v>
      </c>
      <c r="U181" s="136">
        <f>T181*D181</f>
        <v>0</v>
      </c>
      <c r="V181" s="134">
        <v>36</v>
      </c>
      <c r="W181" s="136">
        <f>V181*D181</f>
        <v>36</v>
      </c>
      <c r="X181" s="134">
        <v>0</v>
      </c>
      <c r="Y181" s="136">
        <f>X181*D181</f>
        <v>0</v>
      </c>
      <c r="Z181" s="134">
        <v>0</v>
      </c>
      <c r="AA181" s="136">
        <f>Z181*D181</f>
        <v>0</v>
      </c>
      <c r="AB181" s="134">
        <v>0</v>
      </c>
      <c r="AC181" s="136">
        <f>AB181*D181</f>
        <v>0</v>
      </c>
      <c r="AD181" s="134">
        <v>0</v>
      </c>
      <c r="AE181" s="136">
        <f>AD181*D181</f>
        <v>0</v>
      </c>
      <c r="AF181" s="134">
        <v>0</v>
      </c>
      <c r="AG181" s="136">
        <f>AF181*D181</f>
        <v>0</v>
      </c>
      <c r="AH181" s="134">
        <v>0</v>
      </c>
      <c r="AI181" s="136">
        <f>AH181*D181</f>
        <v>0</v>
      </c>
      <c r="AJ181" s="134">
        <v>0</v>
      </c>
      <c r="AK181" s="136">
        <f>AJ181*D181</f>
        <v>0</v>
      </c>
      <c r="AL181" s="134">
        <v>0</v>
      </c>
      <c r="AM181" s="136">
        <f>AL181*D181</f>
        <v>0</v>
      </c>
      <c r="AN181" s="134">
        <v>0</v>
      </c>
      <c r="AO181" s="136">
        <f>AN181*D181</f>
        <v>0</v>
      </c>
    </row>
    <row r="182" spans="1:41" ht="43.2" x14ac:dyDescent="0.3">
      <c r="A182" s="132">
        <v>327</v>
      </c>
      <c r="B182" s="133" t="s">
        <v>413</v>
      </c>
      <c r="C182" s="134" t="s">
        <v>66</v>
      </c>
      <c r="D182" s="135">
        <v>1.21</v>
      </c>
      <c r="E182" s="135">
        <v>955.9</v>
      </c>
      <c r="F182" s="134">
        <v>500</v>
      </c>
      <c r="G182" s="136">
        <f t="shared" si="6"/>
        <v>605</v>
      </c>
      <c r="H182" s="134">
        <v>140</v>
      </c>
      <c r="I182" s="136">
        <f t="shared" si="7"/>
        <v>169.4</v>
      </c>
      <c r="J182" s="134">
        <v>30</v>
      </c>
      <c r="K182" s="136">
        <f t="shared" si="8"/>
        <v>36.299999999999997</v>
      </c>
      <c r="L182" s="134">
        <v>0</v>
      </c>
      <c r="M182" s="136">
        <f>L182*D182</f>
        <v>0</v>
      </c>
      <c r="N182" s="134">
        <v>0</v>
      </c>
      <c r="O182" s="136">
        <f>N182*D182</f>
        <v>0</v>
      </c>
      <c r="P182" s="134">
        <v>120</v>
      </c>
      <c r="Q182" s="136">
        <f>P182*D182</f>
        <v>145.19999999999999</v>
      </c>
      <c r="R182" s="134">
        <v>0</v>
      </c>
      <c r="S182" s="136">
        <f>R182*D182</f>
        <v>0</v>
      </c>
      <c r="T182" s="134">
        <v>0</v>
      </c>
      <c r="U182" s="136">
        <f>T182*D182</f>
        <v>0</v>
      </c>
      <c r="V182" s="134">
        <v>0</v>
      </c>
      <c r="W182" s="136">
        <f>V182*D182</f>
        <v>0</v>
      </c>
      <c r="X182" s="134">
        <v>0</v>
      </c>
      <c r="Y182" s="136">
        <f>X182*D182</f>
        <v>0</v>
      </c>
      <c r="Z182" s="134">
        <v>0</v>
      </c>
      <c r="AA182" s="136">
        <f>Z182*D182</f>
        <v>0</v>
      </c>
      <c r="AB182" s="134">
        <v>0</v>
      </c>
      <c r="AC182" s="136">
        <f>AB182*D182</f>
        <v>0</v>
      </c>
      <c r="AD182" s="134">
        <v>0</v>
      </c>
      <c r="AE182" s="136">
        <f>AD182*D182</f>
        <v>0</v>
      </c>
      <c r="AF182" s="134">
        <v>0</v>
      </c>
      <c r="AG182" s="136">
        <f>AF182*D182</f>
        <v>0</v>
      </c>
      <c r="AH182" s="134">
        <v>0</v>
      </c>
      <c r="AI182" s="136">
        <f>AH182*D182</f>
        <v>0</v>
      </c>
      <c r="AJ182" s="134">
        <v>0</v>
      </c>
      <c r="AK182" s="136">
        <f>AJ182*D182</f>
        <v>0</v>
      </c>
      <c r="AL182" s="134">
        <v>0</v>
      </c>
      <c r="AM182" s="136">
        <f>AL182*D182</f>
        <v>0</v>
      </c>
      <c r="AN182" s="134">
        <v>0</v>
      </c>
      <c r="AO182" s="136">
        <f>AN182*D182</f>
        <v>0</v>
      </c>
    </row>
    <row r="183" spans="1:41" ht="28.8" x14ac:dyDescent="0.3">
      <c r="A183" s="132">
        <v>328</v>
      </c>
      <c r="B183" s="133" t="s">
        <v>414</v>
      </c>
      <c r="C183" s="134" t="s">
        <v>66</v>
      </c>
      <c r="D183" s="135">
        <v>1.18</v>
      </c>
      <c r="E183" s="135">
        <v>1486.8</v>
      </c>
      <c r="F183" s="134">
        <v>1000</v>
      </c>
      <c r="G183" s="136">
        <f t="shared" si="6"/>
        <v>1180</v>
      </c>
      <c r="H183" s="134">
        <v>140</v>
      </c>
      <c r="I183" s="136">
        <f t="shared" si="7"/>
        <v>165.2</v>
      </c>
      <c r="J183" s="134">
        <v>0</v>
      </c>
      <c r="K183" s="136">
        <f t="shared" si="8"/>
        <v>0</v>
      </c>
      <c r="L183" s="134">
        <v>0</v>
      </c>
      <c r="M183" s="136">
        <f>L183*D183</f>
        <v>0</v>
      </c>
      <c r="N183" s="134">
        <v>0</v>
      </c>
      <c r="O183" s="136">
        <f>N183*D183</f>
        <v>0</v>
      </c>
      <c r="P183" s="134">
        <v>120</v>
      </c>
      <c r="Q183" s="136">
        <f>P183*D183</f>
        <v>141.6</v>
      </c>
      <c r="R183" s="134">
        <v>0</v>
      </c>
      <c r="S183" s="136">
        <f>R183*D183</f>
        <v>0</v>
      </c>
      <c r="T183" s="134">
        <v>0</v>
      </c>
      <c r="U183" s="136">
        <f>T183*D183</f>
        <v>0</v>
      </c>
      <c r="V183" s="134">
        <v>0</v>
      </c>
      <c r="W183" s="136">
        <f>V183*D183</f>
        <v>0</v>
      </c>
      <c r="X183" s="134">
        <v>0</v>
      </c>
      <c r="Y183" s="136">
        <f>X183*D183</f>
        <v>0</v>
      </c>
      <c r="Z183" s="134">
        <v>0</v>
      </c>
      <c r="AA183" s="136">
        <f>Z183*D183</f>
        <v>0</v>
      </c>
      <c r="AB183" s="134">
        <v>0</v>
      </c>
      <c r="AC183" s="136">
        <f>AB183*D183</f>
        <v>0</v>
      </c>
      <c r="AD183" s="134">
        <v>0</v>
      </c>
      <c r="AE183" s="136">
        <f>AD183*D183</f>
        <v>0</v>
      </c>
      <c r="AF183" s="134">
        <v>0</v>
      </c>
      <c r="AG183" s="136">
        <f>AF183*D183</f>
        <v>0</v>
      </c>
      <c r="AH183" s="134">
        <v>0</v>
      </c>
      <c r="AI183" s="136">
        <f>AH183*D183</f>
        <v>0</v>
      </c>
      <c r="AJ183" s="134">
        <v>0</v>
      </c>
      <c r="AK183" s="136">
        <f>AJ183*D183</f>
        <v>0</v>
      </c>
      <c r="AL183" s="134">
        <v>0</v>
      </c>
      <c r="AM183" s="136">
        <f>AL183*D183</f>
        <v>0</v>
      </c>
      <c r="AN183" s="134">
        <v>0</v>
      </c>
      <c r="AO183" s="136">
        <f>AN183*D183</f>
        <v>0</v>
      </c>
    </row>
    <row r="184" spans="1:41" ht="43.2" x14ac:dyDescent="0.3">
      <c r="A184" s="132">
        <v>329</v>
      </c>
      <c r="B184" s="133" t="s">
        <v>415</v>
      </c>
      <c r="C184" s="134" t="s">
        <v>66</v>
      </c>
      <c r="D184" s="135">
        <v>41.33</v>
      </c>
      <c r="E184" s="135">
        <v>6158.17</v>
      </c>
      <c r="F184" s="134">
        <v>100</v>
      </c>
      <c r="G184" s="136">
        <f t="shared" si="6"/>
        <v>4133</v>
      </c>
      <c r="H184" s="134">
        <v>18</v>
      </c>
      <c r="I184" s="136">
        <f t="shared" si="7"/>
        <v>743.93999999999994</v>
      </c>
      <c r="J184" s="134">
        <v>0</v>
      </c>
      <c r="K184" s="136">
        <f t="shared" si="8"/>
        <v>0</v>
      </c>
      <c r="L184" s="134">
        <v>0</v>
      </c>
      <c r="M184" s="136">
        <f>L184*D184</f>
        <v>0</v>
      </c>
      <c r="N184" s="134">
        <v>1</v>
      </c>
      <c r="O184" s="136">
        <f>N184*D184</f>
        <v>41.33</v>
      </c>
      <c r="P184" s="134">
        <v>30</v>
      </c>
      <c r="Q184" s="136">
        <f>P184*D184</f>
        <v>1239.8999999999999</v>
      </c>
      <c r="R184" s="134">
        <v>0</v>
      </c>
      <c r="S184" s="136">
        <f>R184*D184</f>
        <v>0</v>
      </c>
      <c r="T184" s="134">
        <v>0</v>
      </c>
      <c r="U184" s="136">
        <f>T184*D184</f>
        <v>0</v>
      </c>
      <c r="V184" s="134">
        <v>0</v>
      </c>
      <c r="W184" s="136">
        <f>V184*D184</f>
        <v>0</v>
      </c>
      <c r="X184" s="134">
        <v>0</v>
      </c>
      <c r="Y184" s="136">
        <f>X184*D184</f>
        <v>0</v>
      </c>
      <c r="Z184" s="134">
        <v>0</v>
      </c>
      <c r="AA184" s="136">
        <f>Z184*D184</f>
        <v>0</v>
      </c>
      <c r="AB184" s="134">
        <v>0</v>
      </c>
      <c r="AC184" s="136">
        <f>AB184*D184</f>
        <v>0</v>
      </c>
      <c r="AD184" s="134">
        <v>0</v>
      </c>
      <c r="AE184" s="136">
        <f>AD184*D184</f>
        <v>0</v>
      </c>
      <c r="AF184" s="134">
        <v>0</v>
      </c>
      <c r="AG184" s="136">
        <f>AF184*D184</f>
        <v>0</v>
      </c>
      <c r="AH184" s="134">
        <v>0</v>
      </c>
      <c r="AI184" s="136">
        <f>AH184*D184</f>
        <v>0</v>
      </c>
      <c r="AJ184" s="134">
        <v>0</v>
      </c>
      <c r="AK184" s="136">
        <f>AJ184*D184</f>
        <v>0</v>
      </c>
      <c r="AL184" s="134">
        <v>0</v>
      </c>
      <c r="AM184" s="136">
        <f>AL184*D184</f>
        <v>0</v>
      </c>
      <c r="AN184" s="134">
        <v>0</v>
      </c>
      <c r="AO184" s="136">
        <f>AN184*D184</f>
        <v>0</v>
      </c>
    </row>
    <row r="185" spans="1:41" ht="28.8" x14ac:dyDescent="0.3">
      <c r="A185" s="132">
        <v>330</v>
      </c>
      <c r="B185" s="133" t="s">
        <v>416</v>
      </c>
      <c r="C185" s="134" t="s">
        <v>226</v>
      </c>
      <c r="D185" s="135">
        <v>13.59</v>
      </c>
      <c r="E185" s="135">
        <v>9784.7999999999993</v>
      </c>
      <c r="F185" s="134">
        <v>200</v>
      </c>
      <c r="G185" s="136">
        <f t="shared" si="6"/>
        <v>2718</v>
      </c>
      <c r="H185" s="134">
        <v>300</v>
      </c>
      <c r="I185" s="136">
        <f t="shared" si="7"/>
        <v>4077</v>
      </c>
      <c r="J185" s="134">
        <v>100</v>
      </c>
      <c r="K185" s="136">
        <f t="shared" si="8"/>
        <v>1359</v>
      </c>
      <c r="L185" s="134">
        <v>0</v>
      </c>
      <c r="M185" s="136">
        <f>L185*D185</f>
        <v>0</v>
      </c>
      <c r="N185" s="134">
        <v>0</v>
      </c>
      <c r="O185" s="136">
        <f>N185*D185</f>
        <v>0</v>
      </c>
      <c r="P185" s="134">
        <v>120</v>
      </c>
      <c r="Q185" s="136">
        <f>P185*D185</f>
        <v>1630.8</v>
      </c>
      <c r="R185" s="134">
        <v>0</v>
      </c>
      <c r="S185" s="136">
        <f>R185*D185</f>
        <v>0</v>
      </c>
      <c r="T185" s="134">
        <v>0</v>
      </c>
      <c r="U185" s="136">
        <f>T185*D185</f>
        <v>0</v>
      </c>
      <c r="V185" s="134">
        <v>0</v>
      </c>
      <c r="W185" s="136">
        <f>V185*D185</f>
        <v>0</v>
      </c>
      <c r="X185" s="134">
        <v>0</v>
      </c>
      <c r="Y185" s="136">
        <f>X185*D185</f>
        <v>0</v>
      </c>
      <c r="Z185" s="134">
        <v>0</v>
      </c>
      <c r="AA185" s="136">
        <f>Z185*D185</f>
        <v>0</v>
      </c>
      <c r="AB185" s="134">
        <v>0</v>
      </c>
      <c r="AC185" s="136">
        <f>AB185*D185</f>
        <v>0</v>
      </c>
      <c r="AD185" s="134">
        <v>0</v>
      </c>
      <c r="AE185" s="136">
        <f>AD185*D185</f>
        <v>0</v>
      </c>
      <c r="AF185" s="134">
        <v>0</v>
      </c>
      <c r="AG185" s="136">
        <f>AF185*D185</f>
        <v>0</v>
      </c>
      <c r="AH185" s="134">
        <v>0</v>
      </c>
      <c r="AI185" s="136">
        <f>AH185*D185</f>
        <v>0</v>
      </c>
      <c r="AJ185" s="134">
        <v>0</v>
      </c>
      <c r="AK185" s="136">
        <f>AJ185*D185</f>
        <v>0</v>
      </c>
      <c r="AL185" s="134">
        <v>0</v>
      </c>
      <c r="AM185" s="136">
        <f>AL185*D185</f>
        <v>0</v>
      </c>
      <c r="AN185" s="134">
        <v>0</v>
      </c>
      <c r="AO185" s="136">
        <f>AN185*D185</f>
        <v>0</v>
      </c>
    </row>
    <row r="186" spans="1:41" ht="28.8" hidden="1" x14ac:dyDescent="0.3">
      <c r="A186" s="132">
        <v>331</v>
      </c>
      <c r="B186" s="133" t="s">
        <v>417</v>
      </c>
      <c r="C186" s="134" t="s">
        <v>66</v>
      </c>
      <c r="D186" s="135">
        <v>0.41</v>
      </c>
      <c r="E186" s="135">
        <v>70.52</v>
      </c>
      <c r="F186" s="134">
        <v>0</v>
      </c>
      <c r="G186" s="136">
        <f t="shared" si="6"/>
        <v>0</v>
      </c>
      <c r="H186" s="134">
        <v>112</v>
      </c>
      <c r="I186" s="136">
        <f t="shared" si="7"/>
        <v>45.919999999999995</v>
      </c>
      <c r="J186" s="134">
        <v>0</v>
      </c>
      <c r="K186" s="136">
        <f t="shared" si="8"/>
        <v>0</v>
      </c>
      <c r="L186" s="134">
        <v>0</v>
      </c>
      <c r="M186" s="136">
        <f>L186*D186</f>
        <v>0</v>
      </c>
      <c r="N186" s="134">
        <v>0</v>
      </c>
      <c r="O186" s="136">
        <f>N186*D186</f>
        <v>0</v>
      </c>
      <c r="P186" s="134">
        <v>60</v>
      </c>
      <c r="Q186" s="136">
        <f>P186*D186</f>
        <v>24.599999999999998</v>
      </c>
      <c r="R186" s="134">
        <v>0</v>
      </c>
      <c r="S186" s="136">
        <f>R186*D186</f>
        <v>0</v>
      </c>
      <c r="T186" s="134">
        <v>0</v>
      </c>
      <c r="U186" s="136">
        <f>T186*D186</f>
        <v>0</v>
      </c>
      <c r="V186" s="134">
        <v>0</v>
      </c>
      <c r="W186" s="136">
        <f>V186*D186</f>
        <v>0</v>
      </c>
      <c r="X186" s="134">
        <v>0</v>
      </c>
      <c r="Y186" s="136">
        <f>X186*D186</f>
        <v>0</v>
      </c>
      <c r="Z186" s="134">
        <v>0</v>
      </c>
      <c r="AA186" s="136">
        <f>Z186*D186</f>
        <v>0</v>
      </c>
      <c r="AB186" s="134">
        <v>0</v>
      </c>
      <c r="AC186" s="136">
        <f>AB186*D186</f>
        <v>0</v>
      </c>
      <c r="AD186" s="134">
        <v>0</v>
      </c>
      <c r="AE186" s="136">
        <f>AD186*D186</f>
        <v>0</v>
      </c>
      <c r="AF186" s="134">
        <v>0</v>
      </c>
      <c r="AG186" s="136">
        <f>AF186*D186</f>
        <v>0</v>
      </c>
      <c r="AH186" s="134">
        <v>0</v>
      </c>
      <c r="AI186" s="136">
        <f>AH186*D186</f>
        <v>0</v>
      </c>
      <c r="AJ186" s="134">
        <v>0</v>
      </c>
      <c r="AK186" s="136">
        <f>AJ186*D186</f>
        <v>0</v>
      </c>
      <c r="AL186" s="134">
        <v>0</v>
      </c>
      <c r="AM186" s="136">
        <f>AL186*D186</f>
        <v>0</v>
      </c>
      <c r="AN186" s="134">
        <v>0</v>
      </c>
      <c r="AO186" s="136">
        <f>AN186*D186</f>
        <v>0</v>
      </c>
    </row>
    <row r="187" spans="1:41" ht="28.8" x14ac:dyDescent="0.3">
      <c r="A187" s="132">
        <v>332</v>
      </c>
      <c r="B187" s="133" t="s">
        <v>418</v>
      </c>
      <c r="C187" s="134" t="s">
        <v>226</v>
      </c>
      <c r="D187" s="135">
        <v>9.5500000000000007</v>
      </c>
      <c r="E187" s="135">
        <v>14372.75</v>
      </c>
      <c r="F187" s="134">
        <v>700</v>
      </c>
      <c r="G187" s="136">
        <f t="shared" si="6"/>
        <v>6685.0000000000009</v>
      </c>
      <c r="H187" s="134">
        <v>500</v>
      </c>
      <c r="I187" s="136">
        <f t="shared" si="7"/>
        <v>4775</v>
      </c>
      <c r="J187" s="134">
        <v>0</v>
      </c>
      <c r="K187" s="136">
        <f t="shared" si="8"/>
        <v>0</v>
      </c>
      <c r="L187" s="134">
        <v>0</v>
      </c>
      <c r="M187" s="136">
        <f>L187*D187</f>
        <v>0</v>
      </c>
      <c r="N187" s="134">
        <v>10</v>
      </c>
      <c r="O187" s="136">
        <f>N187*D187</f>
        <v>95.5</v>
      </c>
      <c r="P187" s="134">
        <v>200</v>
      </c>
      <c r="Q187" s="136">
        <f>P187*D187</f>
        <v>1910.0000000000002</v>
      </c>
      <c r="R187" s="134">
        <v>0</v>
      </c>
      <c r="S187" s="136">
        <f>R187*D187</f>
        <v>0</v>
      </c>
      <c r="T187" s="134">
        <v>10</v>
      </c>
      <c r="U187" s="136">
        <f>T187*D187</f>
        <v>95.5</v>
      </c>
      <c r="V187" s="134">
        <v>46</v>
      </c>
      <c r="W187" s="136">
        <f>V187*D187</f>
        <v>439.3</v>
      </c>
      <c r="X187" s="134">
        <v>0</v>
      </c>
      <c r="Y187" s="136">
        <f>X187*D187</f>
        <v>0</v>
      </c>
      <c r="Z187" s="134">
        <v>35</v>
      </c>
      <c r="AA187" s="136">
        <f>Z187*D187</f>
        <v>334.25</v>
      </c>
      <c r="AB187" s="134">
        <v>0</v>
      </c>
      <c r="AC187" s="136">
        <f>AB187*D187</f>
        <v>0</v>
      </c>
      <c r="AD187" s="134">
        <v>2</v>
      </c>
      <c r="AE187" s="136">
        <f>AD187*D187</f>
        <v>19.100000000000001</v>
      </c>
      <c r="AF187" s="134">
        <v>1</v>
      </c>
      <c r="AG187" s="136">
        <f>AF187*D187</f>
        <v>9.5500000000000007</v>
      </c>
      <c r="AH187" s="134">
        <v>0</v>
      </c>
      <c r="AI187" s="136">
        <f>AH187*D187</f>
        <v>0</v>
      </c>
      <c r="AJ187" s="134">
        <v>0</v>
      </c>
      <c r="AK187" s="136">
        <f>AJ187*D187</f>
        <v>0</v>
      </c>
      <c r="AL187" s="134">
        <v>1</v>
      </c>
      <c r="AM187" s="136">
        <f>AL187*D187</f>
        <v>9.5500000000000007</v>
      </c>
      <c r="AN187" s="134">
        <v>0</v>
      </c>
      <c r="AO187" s="136">
        <f>AN187*D187</f>
        <v>0</v>
      </c>
    </row>
    <row r="188" spans="1:41" ht="28.8" x14ac:dyDescent="0.3">
      <c r="A188" s="132">
        <v>333</v>
      </c>
      <c r="B188" s="133" t="s">
        <v>419</v>
      </c>
      <c r="C188" s="134" t="s">
        <v>226</v>
      </c>
      <c r="D188" s="135">
        <v>22</v>
      </c>
      <c r="E188" s="135">
        <v>23342</v>
      </c>
      <c r="F188" s="134">
        <v>700</v>
      </c>
      <c r="G188" s="136">
        <f t="shared" si="6"/>
        <v>15400</v>
      </c>
      <c r="H188" s="134">
        <v>100</v>
      </c>
      <c r="I188" s="136">
        <f t="shared" si="7"/>
        <v>2200</v>
      </c>
      <c r="J188" s="134">
        <v>100</v>
      </c>
      <c r="K188" s="136">
        <f t="shared" si="8"/>
        <v>2200</v>
      </c>
      <c r="L188" s="134">
        <v>0</v>
      </c>
      <c r="M188" s="136">
        <f>L188*D188</f>
        <v>0</v>
      </c>
      <c r="N188" s="134">
        <v>25</v>
      </c>
      <c r="O188" s="136">
        <f>N188*D188</f>
        <v>550</v>
      </c>
      <c r="P188" s="134">
        <v>50</v>
      </c>
      <c r="Q188" s="136">
        <f>P188*D188</f>
        <v>1100</v>
      </c>
      <c r="R188" s="134">
        <v>0</v>
      </c>
      <c r="S188" s="136">
        <f>R188*D188</f>
        <v>0</v>
      </c>
      <c r="T188" s="134">
        <v>0</v>
      </c>
      <c r="U188" s="136">
        <f>T188*D188</f>
        <v>0</v>
      </c>
      <c r="V188" s="134">
        <v>40</v>
      </c>
      <c r="W188" s="136">
        <f>V188*D188</f>
        <v>880</v>
      </c>
      <c r="X188" s="134">
        <v>0</v>
      </c>
      <c r="Y188" s="136">
        <f>X188*D188</f>
        <v>0</v>
      </c>
      <c r="Z188" s="134">
        <v>0</v>
      </c>
      <c r="AA188" s="136">
        <f>Z188*D188</f>
        <v>0</v>
      </c>
      <c r="AB188" s="134">
        <v>0</v>
      </c>
      <c r="AC188" s="136">
        <f>AB188*D188</f>
        <v>0</v>
      </c>
      <c r="AD188" s="134">
        <v>0</v>
      </c>
      <c r="AE188" s="136">
        <f>AD188*D188</f>
        <v>0</v>
      </c>
      <c r="AF188" s="134">
        <v>0</v>
      </c>
      <c r="AG188" s="136">
        <f>AF188*D188</f>
        <v>0</v>
      </c>
      <c r="AH188" s="134">
        <v>20</v>
      </c>
      <c r="AI188" s="136">
        <f>AH188*D188</f>
        <v>440</v>
      </c>
      <c r="AJ188" s="134">
        <v>0</v>
      </c>
      <c r="AK188" s="136">
        <f>AJ188*D188</f>
        <v>0</v>
      </c>
      <c r="AL188" s="134">
        <v>0</v>
      </c>
      <c r="AM188" s="136">
        <f>AL188*D188</f>
        <v>0</v>
      </c>
      <c r="AN188" s="134">
        <v>1</v>
      </c>
      <c r="AO188" s="136">
        <f>AN188*D188</f>
        <v>22</v>
      </c>
    </row>
    <row r="189" spans="1:41" x14ac:dyDescent="0.3">
      <c r="A189" s="132">
        <v>334</v>
      </c>
      <c r="B189" s="133" t="s">
        <v>420</v>
      </c>
      <c r="C189" s="134" t="s">
        <v>66</v>
      </c>
      <c r="D189" s="135">
        <v>1.89</v>
      </c>
      <c r="E189" s="135">
        <v>2128.14</v>
      </c>
      <c r="F189" s="134">
        <v>800</v>
      </c>
      <c r="G189" s="136">
        <f t="shared" si="6"/>
        <v>1512</v>
      </c>
      <c r="H189" s="134">
        <v>100</v>
      </c>
      <c r="I189" s="136">
        <f t="shared" si="7"/>
        <v>189</v>
      </c>
      <c r="J189" s="134">
        <v>0</v>
      </c>
      <c r="K189" s="136">
        <f t="shared" si="8"/>
        <v>0</v>
      </c>
      <c r="L189" s="134">
        <v>0</v>
      </c>
      <c r="M189" s="136">
        <f>L189*D189</f>
        <v>0</v>
      </c>
      <c r="N189" s="134">
        <v>0</v>
      </c>
      <c r="O189" s="136">
        <f>N189*D189</f>
        <v>0</v>
      </c>
      <c r="P189" s="134">
        <v>120</v>
      </c>
      <c r="Q189" s="136">
        <f>P189*D189</f>
        <v>226.79999999999998</v>
      </c>
      <c r="R189" s="134">
        <v>0</v>
      </c>
      <c r="S189" s="136">
        <f>R189*D189</f>
        <v>0</v>
      </c>
      <c r="T189" s="134">
        <v>0</v>
      </c>
      <c r="U189" s="136">
        <f>T189*D189</f>
        <v>0</v>
      </c>
      <c r="V189" s="134">
        <v>100</v>
      </c>
      <c r="W189" s="136">
        <f>V189*D189</f>
        <v>189</v>
      </c>
      <c r="X189" s="134">
        <v>0</v>
      </c>
      <c r="Y189" s="136">
        <f>X189*D189</f>
        <v>0</v>
      </c>
      <c r="Z189" s="134">
        <v>0</v>
      </c>
      <c r="AA189" s="136">
        <f>Z189*D189</f>
        <v>0</v>
      </c>
      <c r="AB189" s="134">
        <v>0</v>
      </c>
      <c r="AC189" s="136">
        <f>AB189*D189</f>
        <v>0</v>
      </c>
      <c r="AD189" s="134">
        <v>0</v>
      </c>
      <c r="AE189" s="136">
        <f>AD189*D189</f>
        <v>0</v>
      </c>
      <c r="AF189" s="134">
        <v>0</v>
      </c>
      <c r="AG189" s="136">
        <f>AF189*D189</f>
        <v>0</v>
      </c>
      <c r="AH189" s="134">
        <v>0</v>
      </c>
      <c r="AI189" s="136">
        <f>AH189*D189</f>
        <v>0</v>
      </c>
      <c r="AJ189" s="134">
        <v>6</v>
      </c>
      <c r="AK189" s="136">
        <f>AJ189*D189</f>
        <v>11.34</v>
      </c>
      <c r="AL189" s="134">
        <v>0</v>
      </c>
      <c r="AM189" s="136">
        <f>AL189*D189</f>
        <v>0</v>
      </c>
      <c r="AN189" s="134">
        <v>0</v>
      </c>
      <c r="AO189" s="136">
        <f>AN189*D189</f>
        <v>0</v>
      </c>
    </row>
    <row r="190" spans="1:41" ht="28.8" x14ac:dyDescent="0.3">
      <c r="A190" s="132">
        <v>335</v>
      </c>
      <c r="B190" s="133" t="s">
        <v>421</v>
      </c>
      <c r="C190" s="134" t="s">
        <v>66</v>
      </c>
      <c r="D190" s="135">
        <v>1.33</v>
      </c>
      <c r="E190" s="135">
        <v>492.1</v>
      </c>
      <c r="F190" s="134">
        <v>100</v>
      </c>
      <c r="G190" s="136">
        <f t="shared" si="6"/>
        <v>133</v>
      </c>
      <c r="H190" s="134">
        <v>140</v>
      </c>
      <c r="I190" s="136">
        <f t="shared" si="7"/>
        <v>186.20000000000002</v>
      </c>
      <c r="J190" s="134">
        <v>10</v>
      </c>
      <c r="K190" s="136">
        <f t="shared" si="8"/>
        <v>13.3</v>
      </c>
      <c r="L190" s="134">
        <v>0</v>
      </c>
      <c r="M190" s="136">
        <f>L190*D190</f>
        <v>0</v>
      </c>
      <c r="N190" s="134">
        <v>0</v>
      </c>
      <c r="O190" s="136">
        <f>N190*D190</f>
        <v>0</v>
      </c>
      <c r="P190" s="134">
        <v>120</v>
      </c>
      <c r="Q190" s="136">
        <f>P190*D190</f>
        <v>159.60000000000002</v>
      </c>
      <c r="R190" s="134">
        <v>0</v>
      </c>
      <c r="S190" s="136">
        <f>R190*D190</f>
        <v>0</v>
      </c>
      <c r="T190" s="134">
        <v>0</v>
      </c>
      <c r="U190" s="136">
        <f>T190*D190</f>
        <v>0</v>
      </c>
      <c r="V190" s="134">
        <v>0</v>
      </c>
      <c r="W190" s="136">
        <f>V190*D190</f>
        <v>0</v>
      </c>
      <c r="X190" s="134">
        <v>0</v>
      </c>
      <c r="Y190" s="136">
        <f>X190*D190</f>
        <v>0</v>
      </c>
      <c r="Z190" s="134">
        <v>0</v>
      </c>
      <c r="AA190" s="136">
        <f>Z190*D190</f>
        <v>0</v>
      </c>
      <c r="AB190" s="134">
        <v>0</v>
      </c>
      <c r="AC190" s="136">
        <f>AB190*D190</f>
        <v>0</v>
      </c>
      <c r="AD190" s="134">
        <v>0</v>
      </c>
      <c r="AE190" s="136">
        <f>AD190*D190</f>
        <v>0</v>
      </c>
      <c r="AF190" s="134">
        <v>0</v>
      </c>
      <c r="AG190" s="136">
        <f>AF190*D190</f>
        <v>0</v>
      </c>
      <c r="AH190" s="134">
        <v>0</v>
      </c>
      <c r="AI190" s="136">
        <f>AH190*D190</f>
        <v>0</v>
      </c>
      <c r="AJ190" s="134">
        <v>0</v>
      </c>
      <c r="AK190" s="136">
        <f>AJ190*D190</f>
        <v>0</v>
      </c>
      <c r="AL190" s="134">
        <v>0</v>
      </c>
      <c r="AM190" s="136">
        <f>AL190*D190</f>
        <v>0</v>
      </c>
      <c r="AN190" s="134">
        <v>0</v>
      </c>
      <c r="AO190" s="136">
        <f>AN190*D190</f>
        <v>0</v>
      </c>
    </row>
    <row r="191" spans="1:41" ht="28.8" x14ac:dyDescent="0.3">
      <c r="A191" s="132">
        <v>336</v>
      </c>
      <c r="B191" s="133" t="s">
        <v>422</v>
      </c>
      <c r="C191" s="134" t="s">
        <v>230</v>
      </c>
      <c r="D191" s="135">
        <v>12.3</v>
      </c>
      <c r="E191" s="135">
        <v>1599</v>
      </c>
      <c r="F191" s="134">
        <v>100</v>
      </c>
      <c r="G191" s="136">
        <f t="shared" si="6"/>
        <v>1230</v>
      </c>
      <c r="H191" s="134">
        <v>0</v>
      </c>
      <c r="I191" s="136">
        <f t="shared" si="7"/>
        <v>0</v>
      </c>
      <c r="J191" s="134">
        <v>0</v>
      </c>
      <c r="K191" s="136">
        <f t="shared" si="8"/>
        <v>0</v>
      </c>
      <c r="L191" s="134">
        <v>0</v>
      </c>
      <c r="M191" s="136">
        <f>L191*D191</f>
        <v>0</v>
      </c>
      <c r="N191" s="134">
        <v>0</v>
      </c>
      <c r="O191" s="136">
        <f>N191*D191</f>
        <v>0</v>
      </c>
      <c r="P191" s="134">
        <v>30</v>
      </c>
      <c r="Q191" s="136">
        <f>P191*D191</f>
        <v>369</v>
      </c>
      <c r="R191" s="134">
        <v>0</v>
      </c>
      <c r="S191" s="136">
        <f>R191*D191</f>
        <v>0</v>
      </c>
      <c r="T191" s="134">
        <v>0</v>
      </c>
      <c r="U191" s="136">
        <f>T191*D191</f>
        <v>0</v>
      </c>
      <c r="V191" s="134">
        <v>0</v>
      </c>
      <c r="W191" s="136">
        <f>V191*D191</f>
        <v>0</v>
      </c>
      <c r="X191" s="134">
        <v>0</v>
      </c>
      <c r="Y191" s="136">
        <f>X191*D191</f>
        <v>0</v>
      </c>
      <c r="Z191" s="134">
        <v>0</v>
      </c>
      <c r="AA191" s="136">
        <f>Z191*D191</f>
        <v>0</v>
      </c>
      <c r="AB191" s="134">
        <v>0</v>
      </c>
      <c r="AC191" s="136">
        <f>AB191*D191</f>
        <v>0</v>
      </c>
      <c r="AD191" s="134">
        <v>0</v>
      </c>
      <c r="AE191" s="136">
        <f>AD191*D191</f>
        <v>0</v>
      </c>
      <c r="AF191" s="134">
        <v>0</v>
      </c>
      <c r="AG191" s="136">
        <f>AF191*D191</f>
        <v>0</v>
      </c>
      <c r="AH191" s="134">
        <v>0</v>
      </c>
      <c r="AI191" s="136">
        <f>AH191*D191</f>
        <v>0</v>
      </c>
      <c r="AJ191" s="134">
        <v>0</v>
      </c>
      <c r="AK191" s="136">
        <f>AJ191*D191</f>
        <v>0</v>
      </c>
      <c r="AL191" s="134">
        <v>0</v>
      </c>
      <c r="AM191" s="136">
        <f>AL191*D191</f>
        <v>0</v>
      </c>
      <c r="AN191" s="134">
        <v>0</v>
      </c>
      <c r="AO191" s="136">
        <f>AN191*D191</f>
        <v>0</v>
      </c>
    </row>
    <row r="192" spans="1:41" ht="28.8" x14ac:dyDescent="0.3">
      <c r="A192" s="132">
        <v>337</v>
      </c>
      <c r="B192" s="133" t="s">
        <v>423</v>
      </c>
      <c r="C192" s="134" t="s">
        <v>226</v>
      </c>
      <c r="D192" s="135">
        <v>72.44</v>
      </c>
      <c r="E192" s="135">
        <v>14198.24</v>
      </c>
      <c r="F192" s="134">
        <v>100</v>
      </c>
      <c r="G192" s="136">
        <f t="shared" si="6"/>
        <v>7244</v>
      </c>
      <c r="H192" s="134">
        <v>50</v>
      </c>
      <c r="I192" s="136">
        <f t="shared" si="7"/>
        <v>3622</v>
      </c>
      <c r="J192" s="134">
        <v>0</v>
      </c>
      <c r="K192" s="136">
        <f t="shared" si="8"/>
        <v>0</v>
      </c>
      <c r="L192" s="134">
        <v>0</v>
      </c>
      <c r="M192" s="136">
        <f>L192*D192</f>
        <v>0</v>
      </c>
      <c r="N192" s="134">
        <v>0</v>
      </c>
      <c r="O192" s="136">
        <f>N192*D192</f>
        <v>0</v>
      </c>
      <c r="P192" s="134">
        <v>10</v>
      </c>
      <c r="Q192" s="136">
        <f>P192*D192</f>
        <v>724.4</v>
      </c>
      <c r="R192" s="134">
        <v>0</v>
      </c>
      <c r="S192" s="136">
        <f>R192*D192</f>
        <v>0</v>
      </c>
      <c r="T192" s="134">
        <v>0</v>
      </c>
      <c r="U192" s="136">
        <f>T192*D192</f>
        <v>0</v>
      </c>
      <c r="V192" s="134">
        <v>36</v>
      </c>
      <c r="W192" s="136">
        <f>V192*D192</f>
        <v>2607.84</v>
      </c>
      <c r="X192" s="134">
        <v>0</v>
      </c>
      <c r="Y192" s="136">
        <f>X192*D192</f>
        <v>0</v>
      </c>
      <c r="Z192" s="134">
        <v>0</v>
      </c>
      <c r="AA192" s="136">
        <f>Z192*D192</f>
        <v>0</v>
      </c>
      <c r="AB192" s="134">
        <v>0</v>
      </c>
      <c r="AC192" s="136">
        <f>AB192*D192</f>
        <v>0</v>
      </c>
      <c r="AD192" s="134">
        <v>0</v>
      </c>
      <c r="AE192" s="136">
        <f>AD192*D192</f>
        <v>0</v>
      </c>
      <c r="AF192" s="134">
        <v>0</v>
      </c>
      <c r="AG192" s="136">
        <f>AF192*D192</f>
        <v>0</v>
      </c>
      <c r="AH192" s="134">
        <v>0</v>
      </c>
      <c r="AI192" s="136">
        <f>AH192*D192</f>
        <v>0</v>
      </c>
      <c r="AJ192" s="134">
        <v>0</v>
      </c>
      <c r="AK192" s="136">
        <f>AJ192*D192</f>
        <v>0</v>
      </c>
      <c r="AL192" s="134">
        <v>0</v>
      </c>
      <c r="AM192" s="136">
        <f>AL192*D192</f>
        <v>0</v>
      </c>
      <c r="AN192" s="134">
        <v>0</v>
      </c>
      <c r="AO192" s="136">
        <f>AN192*D192</f>
        <v>0</v>
      </c>
    </row>
    <row r="193" spans="1:41" ht="28.8" x14ac:dyDescent="0.3">
      <c r="A193" s="132">
        <v>338</v>
      </c>
      <c r="B193" s="133" t="s">
        <v>424</v>
      </c>
      <c r="C193" s="134" t="s">
        <v>66</v>
      </c>
      <c r="D193" s="135">
        <v>1.1000000000000001</v>
      </c>
      <c r="E193" s="135">
        <v>539</v>
      </c>
      <c r="F193" s="134">
        <v>200</v>
      </c>
      <c r="G193" s="136">
        <f t="shared" si="6"/>
        <v>220.00000000000003</v>
      </c>
      <c r="H193" s="134">
        <v>140</v>
      </c>
      <c r="I193" s="136">
        <f t="shared" si="7"/>
        <v>154</v>
      </c>
      <c r="J193" s="134">
        <v>30</v>
      </c>
      <c r="K193" s="136">
        <f t="shared" si="8"/>
        <v>33</v>
      </c>
      <c r="L193" s="134">
        <v>0</v>
      </c>
      <c r="M193" s="136">
        <f>L193*D193</f>
        <v>0</v>
      </c>
      <c r="N193" s="134">
        <v>0</v>
      </c>
      <c r="O193" s="136">
        <f>N193*D193</f>
        <v>0</v>
      </c>
      <c r="P193" s="134">
        <v>120</v>
      </c>
      <c r="Q193" s="136">
        <f>P193*D193</f>
        <v>132</v>
      </c>
      <c r="R193" s="134">
        <v>0</v>
      </c>
      <c r="S193" s="136">
        <f>R193*D193</f>
        <v>0</v>
      </c>
      <c r="T193" s="134">
        <v>0</v>
      </c>
      <c r="U193" s="136">
        <f>T193*D193</f>
        <v>0</v>
      </c>
      <c r="V193" s="134">
        <v>0</v>
      </c>
      <c r="W193" s="136">
        <f>V193*D193</f>
        <v>0</v>
      </c>
      <c r="X193" s="134">
        <v>0</v>
      </c>
      <c r="Y193" s="136">
        <f>X193*D193</f>
        <v>0</v>
      </c>
      <c r="Z193" s="134">
        <v>0</v>
      </c>
      <c r="AA193" s="136">
        <f>Z193*D193</f>
        <v>0</v>
      </c>
      <c r="AB193" s="134">
        <v>0</v>
      </c>
      <c r="AC193" s="136">
        <f>AB193*D193</f>
        <v>0</v>
      </c>
      <c r="AD193" s="134">
        <v>0</v>
      </c>
      <c r="AE193" s="136">
        <f>AD193*D193</f>
        <v>0</v>
      </c>
      <c r="AF193" s="134">
        <v>0</v>
      </c>
      <c r="AG193" s="136">
        <f>AF193*D193</f>
        <v>0</v>
      </c>
      <c r="AH193" s="134">
        <v>0</v>
      </c>
      <c r="AI193" s="136">
        <f>AH193*D193</f>
        <v>0</v>
      </c>
      <c r="AJ193" s="134">
        <v>0</v>
      </c>
      <c r="AK193" s="136">
        <f>AJ193*D193</f>
        <v>0</v>
      </c>
      <c r="AL193" s="134">
        <v>0</v>
      </c>
      <c r="AM193" s="136">
        <f>AL193*D193</f>
        <v>0</v>
      </c>
      <c r="AN193" s="134">
        <v>0</v>
      </c>
      <c r="AO193" s="136">
        <f>AN193*D193</f>
        <v>0</v>
      </c>
    </row>
    <row r="194" spans="1:41" ht="28.8" x14ac:dyDescent="0.3">
      <c r="A194" s="132">
        <v>339</v>
      </c>
      <c r="B194" s="133" t="s">
        <v>425</v>
      </c>
      <c r="C194" s="134" t="s">
        <v>66</v>
      </c>
      <c r="D194" s="135">
        <v>3.39</v>
      </c>
      <c r="E194" s="135">
        <v>9393.69</v>
      </c>
      <c r="F194" s="134">
        <v>2000</v>
      </c>
      <c r="G194" s="136">
        <f t="shared" si="6"/>
        <v>6780</v>
      </c>
      <c r="H194" s="134">
        <v>400</v>
      </c>
      <c r="I194" s="136">
        <f t="shared" si="7"/>
        <v>1356</v>
      </c>
      <c r="J194" s="134">
        <v>0</v>
      </c>
      <c r="K194" s="136">
        <f t="shared" si="8"/>
        <v>0</v>
      </c>
      <c r="L194" s="134">
        <v>0</v>
      </c>
      <c r="M194" s="136">
        <f>L194*D194</f>
        <v>0</v>
      </c>
      <c r="N194" s="134">
        <v>25</v>
      </c>
      <c r="O194" s="136">
        <f>N194*D194</f>
        <v>84.75</v>
      </c>
      <c r="P194" s="134">
        <v>40</v>
      </c>
      <c r="Q194" s="136">
        <f>P194*D194</f>
        <v>135.6</v>
      </c>
      <c r="R194" s="134">
        <v>0</v>
      </c>
      <c r="S194" s="136">
        <f>R194*D194</f>
        <v>0</v>
      </c>
      <c r="T194" s="134">
        <v>0</v>
      </c>
      <c r="U194" s="136">
        <f>T194*D194</f>
        <v>0</v>
      </c>
      <c r="V194" s="134">
        <v>36</v>
      </c>
      <c r="W194" s="136">
        <f>V194*D194</f>
        <v>122.04</v>
      </c>
      <c r="X194" s="134">
        <v>0</v>
      </c>
      <c r="Y194" s="136">
        <f>X194*D194</f>
        <v>0</v>
      </c>
      <c r="Z194" s="134">
        <v>0</v>
      </c>
      <c r="AA194" s="136">
        <f>Z194*D194</f>
        <v>0</v>
      </c>
      <c r="AB194" s="134">
        <v>15</v>
      </c>
      <c r="AC194" s="136">
        <f>AB194*D194</f>
        <v>50.85</v>
      </c>
      <c r="AD194" s="134">
        <v>5</v>
      </c>
      <c r="AE194" s="136">
        <f>AD194*D194</f>
        <v>16.95</v>
      </c>
      <c r="AF194" s="134">
        <v>0</v>
      </c>
      <c r="AG194" s="136">
        <f>AF194*D194</f>
        <v>0</v>
      </c>
      <c r="AH194" s="134">
        <v>80</v>
      </c>
      <c r="AI194" s="136">
        <f>AH194*D194</f>
        <v>271.2</v>
      </c>
      <c r="AJ194" s="134">
        <v>0</v>
      </c>
      <c r="AK194" s="136">
        <f>AJ194*D194</f>
        <v>0</v>
      </c>
      <c r="AL194" s="134">
        <v>0</v>
      </c>
      <c r="AM194" s="136">
        <f>AL194*D194</f>
        <v>0</v>
      </c>
      <c r="AN194" s="134">
        <v>0</v>
      </c>
      <c r="AO194" s="136">
        <f>AN194*D194</f>
        <v>0</v>
      </c>
    </row>
    <row r="195" spans="1:41" ht="28.8" x14ac:dyDescent="0.3">
      <c r="A195" s="132">
        <v>340</v>
      </c>
      <c r="B195" s="133" t="s">
        <v>426</v>
      </c>
      <c r="C195" s="134" t="s">
        <v>66</v>
      </c>
      <c r="D195" s="135">
        <v>2.79</v>
      </c>
      <c r="E195" s="135">
        <v>8135.64</v>
      </c>
      <c r="F195" s="134">
        <v>2000</v>
      </c>
      <c r="G195" s="136">
        <f t="shared" ref="G195:G258" si="9">F195*D195</f>
        <v>5580</v>
      </c>
      <c r="H195" s="134">
        <v>400</v>
      </c>
      <c r="I195" s="136">
        <f t="shared" ref="I195:I258" si="10">H195*D195</f>
        <v>1116</v>
      </c>
      <c r="J195" s="134">
        <v>150</v>
      </c>
      <c r="K195" s="136">
        <f t="shared" ref="K195:K258" si="11">J195*D195</f>
        <v>418.5</v>
      </c>
      <c r="L195" s="134">
        <v>5</v>
      </c>
      <c r="M195" s="136">
        <f>L195*D195</f>
        <v>13.95</v>
      </c>
      <c r="N195" s="134">
        <v>50</v>
      </c>
      <c r="O195" s="136">
        <f>N195*D195</f>
        <v>139.5</v>
      </c>
      <c r="P195" s="134">
        <v>40</v>
      </c>
      <c r="Q195" s="136">
        <f>P195*D195</f>
        <v>111.6</v>
      </c>
      <c r="R195" s="134">
        <v>0</v>
      </c>
      <c r="S195" s="136">
        <f>R195*D195</f>
        <v>0</v>
      </c>
      <c r="T195" s="134">
        <v>20</v>
      </c>
      <c r="U195" s="136">
        <f>T195*D195</f>
        <v>55.8</v>
      </c>
      <c r="V195" s="134">
        <v>136</v>
      </c>
      <c r="W195" s="136">
        <f>V195*D195</f>
        <v>379.44</v>
      </c>
      <c r="X195" s="134">
        <v>0</v>
      </c>
      <c r="Y195" s="136">
        <f>X195*D195</f>
        <v>0</v>
      </c>
      <c r="Z195" s="134">
        <v>0</v>
      </c>
      <c r="AA195" s="136">
        <f>Z195*D195</f>
        <v>0</v>
      </c>
      <c r="AB195" s="134">
        <v>15</v>
      </c>
      <c r="AC195" s="136">
        <f>AB195*D195</f>
        <v>41.85</v>
      </c>
      <c r="AD195" s="134">
        <v>5</v>
      </c>
      <c r="AE195" s="136">
        <f>AD195*D195</f>
        <v>13.95</v>
      </c>
      <c r="AF195" s="134">
        <v>0</v>
      </c>
      <c r="AG195" s="136">
        <f>AF195*D195</f>
        <v>0</v>
      </c>
      <c r="AH195" s="134">
        <v>0</v>
      </c>
      <c r="AI195" s="136">
        <f>AH195*D195</f>
        <v>0</v>
      </c>
      <c r="AJ195" s="134">
        <v>10</v>
      </c>
      <c r="AK195" s="136">
        <f>AJ195*D195</f>
        <v>27.9</v>
      </c>
      <c r="AL195" s="134">
        <v>0</v>
      </c>
      <c r="AM195" s="136">
        <f>AL195*D195</f>
        <v>0</v>
      </c>
      <c r="AN195" s="134">
        <v>0</v>
      </c>
      <c r="AO195" s="136">
        <f>AN195*D195</f>
        <v>0</v>
      </c>
    </row>
    <row r="196" spans="1:41" ht="28.8" x14ac:dyDescent="0.3">
      <c r="A196" s="132">
        <v>341</v>
      </c>
      <c r="B196" s="133" t="s">
        <v>427</v>
      </c>
      <c r="C196" s="134" t="s">
        <v>66</v>
      </c>
      <c r="D196" s="135">
        <v>5.69</v>
      </c>
      <c r="E196" s="135">
        <v>15596.29</v>
      </c>
      <c r="F196" s="134">
        <v>2000</v>
      </c>
      <c r="G196" s="136">
        <f t="shared" si="9"/>
        <v>11380</v>
      </c>
      <c r="H196" s="134">
        <v>300</v>
      </c>
      <c r="I196" s="136">
        <f t="shared" si="10"/>
        <v>1707.0000000000002</v>
      </c>
      <c r="J196" s="134">
        <v>150</v>
      </c>
      <c r="K196" s="136">
        <f t="shared" si="11"/>
        <v>853.50000000000011</v>
      </c>
      <c r="L196" s="134">
        <v>0</v>
      </c>
      <c r="M196" s="136">
        <f>L196*D196</f>
        <v>0</v>
      </c>
      <c r="N196" s="134">
        <v>0</v>
      </c>
      <c r="O196" s="136">
        <f>N196*D196</f>
        <v>0</v>
      </c>
      <c r="P196" s="134">
        <v>35</v>
      </c>
      <c r="Q196" s="136">
        <f>P196*D196</f>
        <v>199.15</v>
      </c>
      <c r="R196" s="134">
        <v>0</v>
      </c>
      <c r="S196" s="136">
        <f>R196*D196</f>
        <v>0</v>
      </c>
      <c r="T196" s="134">
        <v>0</v>
      </c>
      <c r="U196" s="136">
        <f>T196*D196</f>
        <v>0</v>
      </c>
      <c r="V196" s="134">
        <v>36</v>
      </c>
      <c r="W196" s="136">
        <f>V196*D196</f>
        <v>204.84</v>
      </c>
      <c r="X196" s="134">
        <v>0</v>
      </c>
      <c r="Y196" s="136">
        <f>X196*D196</f>
        <v>0</v>
      </c>
      <c r="Z196" s="134">
        <v>0</v>
      </c>
      <c r="AA196" s="136">
        <f>Z196*D196</f>
        <v>0</v>
      </c>
      <c r="AB196" s="134">
        <v>0</v>
      </c>
      <c r="AC196" s="136">
        <f>AB196*D196</f>
        <v>0</v>
      </c>
      <c r="AD196" s="134">
        <v>5</v>
      </c>
      <c r="AE196" s="136">
        <f>AD196*D196</f>
        <v>28.450000000000003</v>
      </c>
      <c r="AF196" s="134">
        <v>10</v>
      </c>
      <c r="AG196" s="136">
        <f>AF196*D196</f>
        <v>56.900000000000006</v>
      </c>
      <c r="AH196" s="134">
        <v>45</v>
      </c>
      <c r="AI196" s="136">
        <f>AH196*D196</f>
        <v>256.05</v>
      </c>
      <c r="AJ196" s="134">
        <v>0</v>
      </c>
      <c r="AK196" s="136">
        <f>AJ196*D196</f>
        <v>0</v>
      </c>
      <c r="AL196" s="134">
        <v>5</v>
      </c>
      <c r="AM196" s="136">
        <f>AL196*D196</f>
        <v>28.450000000000003</v>
      </c>
      <c r="AN196" s="134">
        <v>100</v>
      </c>
      <c r="AO196" s="136">
        <f>AN196*D196</f>
        <v>569</v>
      </c>
    </row>
    <row r="197" spans="1:41" x14ac:dyDescent="0.3">
      <c r="A197" s="132">
        <v>342</v>
      </c>
      <c r="B197" s="133" t="s">
        <v>428</v>
      </c>
      <c r="C197" s="134" t="s">
        <v>66</v>
      </c>
      <c r="D197" s="135">
        <v>3.93</v>
      </c>
      <c r="E197" s="135">
        <v>12127.98</v>
      </c>
      <c r="F197" s="134">
        <v>2000</v>
      </c>
      <c r="G197" s="136">
        <f t="shared" si="9"/>
        <v>7860</v>
      </c>
      <c r="H197" s="134">
        <v>560</v>
      </c>
      <c r="I197" s="136">
        <f t="shared" si="10"/>
        <v>2200.8000000000002</v>
      </c>
      <c r="J197" s="134">
        <v>0</v>
      </c>
      <c r="K197" s="136">
        <f t="shared" si="11"/>
        <v>0</v>
      </c>
      <c r="L197" s="134">
        <v>50</v>
      </c>
      <c r="M197" s="136">
        <f>L197*D197</f>
        <v>196.5</v>
      </c>
      <c r="N197" s="134">
        <v>50</v>
      </c>
      <c r="O197" s="136">
        <f>N197*D197</f>
        <v>196.5</v>
      </c>
      <c r="P197" s="134">
        <v>40</v>
      </c>
      <c r="Q197" s="136">
        <f>P197*D197</f>
        <v>157.20000000000002</v>
      </c>
      <c r="R197" s="134">
        <v>20</v>
      </c>
      <c r="S197" s="136">
        <f>R197*D197</f>
        <v>78.600000000000009</v>
      </c>
      <c r="T197" s="134">
        <v>20</v>
      </c>
      <c r="U197" s="136">
        <f>T197*D197</f>
        <v>78.600000000000009</v>
      </c>
      <c r="V197" s="134">
        <v>36</v>
      </c>
      <c r="W197" s="136">
        <f>V197*D197</f>
        <v>141.48000000000002</v>
      </c>
      <c r="X197" s="134">
        <v>20</v>
      </c>
      <c r="Y197" s="136">
        <f>X197*D197</f>
        <v>78.600000000000009</v>
      </c>
      <c r="Z197" s="134">
        <v>20</v>
      </c>
      <c r="AA197" s="136">
        <f>Z197*D197</f>
        <v>78.600000000000009</v>
      </c>
      <c r="AB197" s="134">
        <v>10</v>
      </c>
      <c r="AC197" s="136">
        <f>AB197*D197</f>
        <v>39.300000000000004</v>
      </c>
      <c r="AD197" s="134">
        <v>20</v>
      </c>
      <c r="AE197" s="136">
        <f>AD197*D197</f>
        <v>78.600000000000009</v>
      </c>
      <c r="AF197" s="134">
        <v>10</v>
      </c>
      <c r="AG197" s="136">
        <f>AF197*D197</f>
        <v>39.300000000000004</v>
      </c>
      <c r="AH197" s="134">
        <v>50</v>
      </c>
      <c r="AI197" s="136">
        <f>AH197*D197</f>
        <v>196.5</v>
      </c>
      <c r="AJ197" s="134">
        <v>20</v>
      </c>
      <c r="AK197" s="136">
        <f>AJ197*D197</f>
        <v>78.600000000000009</v>
      </c>
      <c r="AL197" s="134">
        <v>20</v>
      </c>
      <c r="AM197" s="136">
        <f>AL197*D197</f>
        <v>78.600000000000009</v>
      </c>
      <c r="AN197" s="134">
        <v>20</v>
      </c>
      <c r="AO197" s="136">
        <f>AN197*D197</f>
        <v>78.600000000000009</v>
      </c>
    </row>
    <row r="198" spans="1:41" ht="57.6" x14ac:dyDescent="0.3">
      <c r="A198" s="132">
        <v>343</v>
      </c>
      <c r="B198" s="133" t="s">
        <v>429</v>
      </c>
      <c r="C198" s="134" t="s">
        <v>66</v>
      </c>
      <c r="D198" s="135">
        <v>3.09</v>
      </c>
      <c r="E198" s="135">
        <v>19748.189999999999</v>
      </c>
      <c r="F198" s="134">
        <v>3000</v>
      </c>
      <c r="G198" s="136">
        <f t="shared" si="9"/>
        <v>9270</v>
      </c>
      <c r="H198" s="134">
        <v>2000</v>
      </c>
      <c r="I198" s="136">
        <f t="shared" si="10"/>
        <v>6180</v>
      </c>
      <c r="J198" s="134">
        <v>200</v>
      </c>
      <c r="K198" s="136">
        <f t="shared" si="11"/>
        <v>618</v>
      </c>
      <c r="L198" s="134">
        <v>75</v>
      </c>
      <c r="M198" s="136">
        <f>L198*D198</f>
        <v>231.75</v>
      </c>
      <c r="N198" s="134">
        <v>150</v>
      </c>
      <c r="O198" s="136">
        <f>N198*D198</f>
        <v>463.5</v>
      </c>
      <c r="P198" s="134">
        <v>30</v>
      </c>
      <c r="Q198" s="136">
        <f>P198*D198</f>
        <v>92.699999999999989</v>
      </c>
      <c r="R198" s="134">
        <v>0</v>
      </c>
      <c r="S198" s="136">
        <f>R198*D198</f>
        <v>0</v>
      </c>
      <c r="T198" s="134">
        <v>40</v>
      </c>
      <c r="U198" s="136">
        <f>T198*D198</f>
        <v>123.6</v>
      </c>
      <c r="V198" s="134">
        <v>90</v>
      </c>
      <c r="W198" s="136">
        <f>V198*D198</f>
        <v>278.09999999999997</v>
      </c>
      <c r="X198" s="134">
        <v>0</v>
      </c>
      <c r="Y198" s="136">
        <f>X198*D198</f>
        <v>0</v>
      </c>
      <c r="Z198" s="134">
        <v>6</v>
      </c>
      <c r="AA198" s="136">
        <f>Z198*D198</f>
        <v>18.54</v>
      </c>
      <c r="AB198" s="134">
        <v>0</v>
      </c>
      <c r="AC198" s="136">
        <f>AB198*D198</f>
        <v>0</v>
      </c>
      <c r="AD198" s="134">
        <v>0</v>
      </c>
      <c r="AE198" s="136">
        <f>AD198*D198</f>
        <v>0</v>
      </c>
      <c r="AF198" s="134">
        <v>5</v>
      </c>
      <c r="AG198" s="136">
        <f>AF198*D198</f>
        <v>15.45</v>
      </c>
      <c r="AH198" s="134">
        <v>80</v>
      </c>
      <c r="AI198" s="136">
        <f>AH198*D198</f>
        <v>247.2</v>
      </c>
      <c r="AJ198" s="134">
        <v>250</v>
      </c>
      <c r="AK198" s="136">
        <f>AJ198*D198</f>
        <v>772.5</v>
      </c>
      <c r="AL198" s="134">
        <v>10</v>
      </c>
      <c r="AM198" s="136">
        <f>AL198*D198</f>
        <v>30.9</v>
      </c>
      <c r="AN198" s="134">
        <v>50</v>
      </c>
      <c r="AO198" s="136">
        <f>AN198*D198</f>
        <v>154.5</v>
      </c>
    </row>
    <row r="199" spans="1:41" ht="57.6" x14ac:dyDescent="0.3">
      <c r="A199" s="132">
        <v>344</v>
      </c>
      <c r="B199" s="133" t="s">
        <v>430</v>
      </c>
      <c r="C199" s="134" t="s">
        <v>66</v>
      </c>
      <c r="D199" s="135">
        <v>2.79</v>
      </c>
      <c r="E199" s="135">
        <v>13099.05</v>
      </c>
      <c r="F199" s="134">
        <v>3000</v>
      </c>
      <c r="G199" s="136">
        <f t="shared" si="9"/>
        <v>8370</v>
      </c>
      <c r="H199" s="134">
        <v>850</v>
      </c>
      <c r="I199" s="136">
        <f t="shared" si="10"/>
        <v>2371.5</v>
      </c>
      <c r="J199" s="134">
        <v>0</v>
      </c>
      <c r="K199" s="136">
        <f t="shared" si="11"/>
        <v>0</v>
      </c>
      <c r="L199" s="134">
        <v>250</v>
      </c>
      <c r="M199" s="136">
        <f>L199*D199</f>
        <v>697.5</v>
      </c>
      <c r="N199" s="134">
        <v>50</v>
      </c>
      <c r="O199" s="136">
        <f>N199*D199</f>
        <v>139.5</v>
      </c>
      <c r="P199" s="134">
        <v>20</v>
      </c>
      <c r="Q199" s="136">
        <f>P199*D199</f>
        <v>55.8</v>
      </c>
      <c r="R199" s="134">
        <v>0</v>
      </c>
      <c r="S199" s="136">
        <f>R199*D199</f>
        <v>0</v>
      </c>
      <c r="T199" s="134">
        <v>0</v>
      </c>
      <c r="U199" s="136">
        <f>T199*D199</f>
        <v>0</v>
      </c>
      <c r="V199" s="134">
        <v>50</v>
      </c>
      <c r="W199" s="136">
        <f>V199*D199</f>
        <v>139.5</v>
      </c>
      <c r="X199" s="134">
        <v>0</v>
      </c>
      <c r="Y199" s="136">
        <f>X199*D199</f>
        <v>0</v>
      </c>
      <c r="Z199" s="134">
        <v>0</v>
      </c>
      <c r="AA199" s="136">
        <f>Z199*D199</f>
        <v>0</v>
      </c>
      <c r="AB199" s="134">
        <v>5</v>
      </c>
      <c r="AC199" s="136">
        <f>AB199*D199</f>
        <v>13.95</v>
      </c>
      <c r="AD199" s="134">
        <v>0</v>
      </c>
      <c r="AE199" s="136">
        <f>AD199*D199</f>
        <v>0</v>
      </c>
      <c r="AF199" s="134">
        <v>0</v>
      </c>
      <c r="AG199" s="136">
        <f>AF199*D199</f>
        <v>0</v>
      </c>
      <c r="AH199" s="134">
        <v>30</v>
      </c>
      <c r="AI199" s="136">
        <f>AH199*D199</f>
        <v>83.7</v>
      </c>
      <c r="AJ199" s="134">
        <v>0</v>
      </c>
      <c r="AK199" s="136">
        <f>AJ199*D199</f>
        <v>0</v>
      </c>
      <c r="AL199" s="134">
        <v>10</v>
      </c>
      <c r="AM199" s="136">
        <f>AL199*D199</f>
        <v>27.9</v>
      </c>
      <c r="AN199" s="134">
        <v>0</v>
      </c>
      <c r="AO199" s="136">
        <f>AN199*D199</f>
        <v>0</v>
      </c>
    </row>
    <row r="200" spans="1:41" ht="28.8" x14ac:dyDescent="0.3">
      <c r="A200" s="132">
        <v>345</v>
      </c>
      <c r="B200" s="133" t="s">
        <v>431</v>
      </c>
      <c r="C200" s="134" t="s">
        <v>230</v>
      </c>
      <c r="D200" s="135">
        <v>21.8</v>
      </c>
      <c r="E200" s="135">
        <v>5580.8</v>
      </c>
      <c r="F200" s="134">
        <v>50</v>
      </c>
      <c r="G200" s="136">
        <f t="shared" si="9"/>
        <v>1090</v>
      </c>
      <c r="H200" s="134">
        <v>0</v>
      </c>
      <c r="I200" s="136">
        <f t="shared" si="10"/>
        <v>0</v>
      </c>
      <c r="J200" s="134">
        <v>0</v>
      </c>
      <c r="K200" s="136">
        <f t="shared" si="11"/>
        <v>0</v>
      </c>
      <c r="L200" s="134">
        <v>0</v>
      </c>
      <c r="M200" s="136">
        <f>L200*D200</f>
        <v>0</v>
      </c>
      <c r="N200" s="134">
        <v>25</v>
      </c>
      <c r="O200" s="136">
        <f>N200*D200</f>
        <v>545</v>
      </c>
      <c r="P200" s="134">
        <v>5</v>
      </c>
      <c r="Q200" s="136">
        <f>P200*D200</f>
        <v>109</v>
      </c>
      <c r="R200" s="134">
        <v>0</v>
      </c>
      <c r="S200" s="136">
        <f>R200*D200</f>
        <v>0</v>
      </c>
      <c r="T200" s="134">
        <v>0</v>
      </c>
      <c r="U200" s="136">
        <f>T200*D200</f>
        <v>0</v>
      </c>
      <c r="V200" s="134">
        <v>18</v>
      </c>
      <c r="W200" s="136">
        <f>V200*D200</f>
        <v>392.40000000000003</v>
      </c>
      <c r="X200" s="134">
        <v>0</v>
      </c>
      <c r="Y200" s="136">
        <f>X200*D200</f>
        <v>0</v>
      </c>
      <c r="Z200" s="134">
        <v>0</v>
      </c>
      <c r="AA200" s="136">
        <f>Z200*D200</f>
        <v>0</v>
      </c>
      <c r="AB200" s="134">
        <v>5</v>
      </c>
      <c r="AC200" s="136">
        <f>AB200*D200</f>
        <v>109</v>
      </c>
      <c r="AD200" s="134">
        <v>0</v>
      </c>
      <c r="AE200" s="136">
        <f>AD200*D200</f>
        <v>0</v>
      </c>
      <c r="AF200" s="134">
        <v>0</v>
      </c>
      <c r="AG200" s="136">
        <f>AF200*D200</f>
        <v>0</v>
      </c>
      <c r="AH200" s="134">
        <v>0</v>
      </c>
      <c r="AI200" s="136">
        <f>AH200*D200</f>
        <v>0</v>
      </c>
      <c r="AJ200" s="134">
        <v>0</v>
      </c>
      <c r="AK200" s="136">
        <f>AJ200*D200</f>
        <v>0</v>
      </c>
      <c r="AL200" s="134">
        <v>10</v>
      </c>
      <c r="AM200" s="136">
        <f>AL200*D200</f>
        <v>218</v>
      </c>
      <c r="AN200" s="134">
        <v>100</v>
      </c>
      <c r="AO200" s="136">
        <f>AN200*D200</f>
        <v>2180</v>
      </c>
    </row>
    <row r="201" spans="1:41" ht="57.6" x14ac:dyDescent="0.3">
      <c r="A201" s="132">
        <v>346</v>
      </c>
      <c r="B201" s="133" t="s">
        <v>432</v>
      </c>
      <c r="C201" s="134" t="s">
        <v>66</v>
      </c>
      <c r="D201" s="135">
        <v>12.55</v>
      </c>
      <c r="E201" s="135">
        <v>3639.5</v>
      </c>
      <c r="F201" s="134">
        <v>200</v>
      </c>
      <c r="G201" s="136">
        <f t="shared" si="9"/>
        <v>2510</v>
      </c>
      <c r="H201" s="134">
        <v>60</v>
      </c>
      <c r="I201" s="136">
        <f t="shared" si="10"/>
        <v>753</v>
      </c>
      <c r="J201" s="134">
        <v>0</v>
      </c>
      <c r="K201" s="136">
        <f t="shared" si="11"/>
        <v>0</v>
      </c>
      <c r="L201" s="134">
        <v>0</v>
      </c>
      <c r="M201" s="136">
        <f>L201*D201</f>
        <v>0</v>
      </c>
      <c r="N201" s="134">
        <v>5</v>
      </c>
      <c r="O201" s="136">
        <f>N201*D201</f>
        <v>62.75</v>
      </c>
      <c r="P201" s="134">
        <v>10</v>
      </c>
      <c r="Q201" s="136">
        <f>P201*D201</f>
        <v>125.5</v>
      </c>
      <c r="R201" s="134">
        <v>0</v>
      </c>
      <c r="S201" s="136">
        <f>R201*D201</f>
        <v>0</v>
      </c>
      <c r="T201" s="134">
        <v>0</v>
      </c>
      <c r="U201" s="136">
        <f>T201*D201</f>
        <v>0</v>
      </c>
      <c r="V201" s="134">
        <v>0</v>
      </c>
      <c r="W201" s="136">
        <f>V201*D201</f>
        <v>0</v>
      </c>
      <c r="X201" s="134">
        <v>0</v>
      </c>
      <c r="Y201" s="136">
        <f>X201*D201</f>
        <v>0</v>
      </c>
      <c r="Z201" s="134">
        <v>0</v>
      </c>
      <c r="AA201" s="136">
        <f>Z201*D201</f>
        <v>0</v>
      </c>
      <c r="AB201" s="134">
        <v>0</v>
      </c>
      <c r="AC201" s="136">
        <f>AB201*D201</f>
        <v>0</v>
      </c>
      <c r="AD201" s="134">
        <v>0</v>
      </c>
      <c r="AE201" s="136">
        <f>AD201*D201</f>
        <v>0</v>
      </c>
      <c r="AF201" s="134">
        <v>0</v>
      </c>
      <c r="AG201" s="136">
        <f>AF201*D201</f>
        <v>0</v>
      </c>
      <c r="AH201" s="134">
        <v>0</v>
      </c>
      <c r="AI201" s="136">
        <f>AH201*D201</f>
        <v>0</v>
      </c>
      <c r="AJ201" s="134">
        <v>0</v>
      </c>
      <c r="AK201" s="136">
        <f>AJ201*D201</f>
        <v>0</v>
      </c>
      <c r="AL201" s="134">
        <v>0</v>
      </c>
      <c r="AM201" s="136">
        <f>AL201*D201</f>
        <v>0</v>
      </c>
      <c r="AN201" s="134">
        <v>0</v>
      </c>
      <c r="AO201" s="136">
        <f>AN201*D201</f>
        <v>0</v>
      </c>
    </row>
    <row r="202" spans="1:41" ht="28.8" x14ac:dyDescent="0.3">
      <c r="A202" s="132">
        <v>347</v>
      </c>
      <c r="B202" s="133" t="s">
        <v>433</v>
      </c>
      <c r="C202" s="134" t="s">
        <v>66</v>
      </c>
      <c r="D202" s="135">
        <v>30.49</v>
      </c>
      <c r="E202" s="135">
        <v>16312.15</v>
      </c>
      <c r="F202" s="134">
        <v>100</v>
      </c>
      <c r="G202" s="136">
        <f t="shared" si="9"/>
        <v>3049</v>
      </c>
      <c r="H202" s="134">
        <v>300</v>
      </c>
      <c r="I202" s="136">
        <f t="shared" si="10"/>
        <v>9147</v>
      </c>
      <c r="J202" s="134">
        <v>0</v>
      </c>
      <c r="K202" s="136">
        <f t="shared" si="11"/>
        <v>0</v>
      </c>
      <c r="L202" s="134">
        <v>0</v>
      </c>
      <c r="M202" s="136">
        <f>L202*D202</f>
        <v>0</v>
      </c>
      <c r="N202" s="134">
        <v>10</v>
      </c>
      <c r="O202" s="136">
        <f>N202*D202</f>
        <v>304.89999999999998</v>
      </c>
      <c r="P202" s="134">
        <v>10</v>
      </c>
      <c r="Q202" s="136">
        <f>P202*D202</f>
        <v>304.89999999999998</v>
      </c>
      <c r="R202" s="134">
        <v>0</v>
      </c>
      <c r="S202" s="136">
        <f>R202*D202</f>
        <v>0</v>
      </c>
      <c r="T202" s="134">
        <v>0</v>
      </c>
      <c r="U202" s="136">
        <f>T202*D202</f>
        <v>0</v>
      </c>
      <c r="V202" s="134">
        <v>50</v>
      </c>
      <c r="W202" s="136">
        <f>V202*D202</f>
        <v>1524.5</v>
      </c>
      <c r="X202" s="134">
        <v>0</v>
      </c>
      <c r="Y202" s="136">
        <f>X202*D202</f>
        <v>0</v>
      </c>
      <c r="Z202" s="134">
        <v>0</v>
      </c>
      <c r="AA202" s="136">
        <f>Z202*D202</f>
        <v>0</v>
      </c>
      <c r="AB202" s="134">
        <v>5</v>
      </c>
      <c r="AC202" s="136">
        <f>AB202*D202</f>
        <v>152.44999999999999</v>
      </c>
      <c r="AD202" s="134">
        <v>0</v>
      </c>
      <c r="AE202" s="136">
        <f>AD202*D202</f>
        <v>0</v>
      </c>
      <c r="AF202" s="134">
        <v>0</v>
      </c>
      <c r="AG202" s="136">
        <f>AF202*D202</f>
        <v>0</v>
      </c>
      <c r="AH202" s="134">
        <v>0</v>
      </c>
      <c r="AI202" s="136">
        <f>AH202*D202</f>
        <v>0</v>
      </c>
      <c r="AJ202" s="134">
        <v>0</v>
      </c>
      <c r="AK202" s="136">
        <f>AJ202*D202</f>
        <v>0</v>
      </c>
      <c r="AL202" s="134">
        <v>0</v>
      </c>
      <c r="AM202" s="136">
        <f>AL202*D202</f>
        <v>0</v>
      </c>
      <c r="AN202" s="134">
        <v>0</v>
      </c>
      <c r="AO202" s="136">
        <f>AN202*D202</f>
        <v>0</v>
      </c>
    </row>
    <row r="203" spans="1:41" ht="28.8" x14ac:dyDescent="0.3">
      <c r="A203" s="132">
        <v>348</v>
      </c>
      <c r="B203" s="133" t="s">
        <v>434</v>
      </c>
      <c r="C203" s="134" t="s">
        <v>66</v>
      </c>
      <c r="D203" s="135">
        <v>2.4900000000000002</v>
      </c>
      <c r="E203" s="135">
        <v>2243.4899999999998</v>
      </c>
      <c r="F203" s="134">
        <v>100</v>
      </c>
      <c r="G203" s="136">
        <f t="shared" si="9"/>
        <v>249.00000000000003</v>
      </c>
      <c r="H203" s="134">
        <v>500</v>
      </c>
      <c r="I203" s="136">
        <f t="shared" si="10"/>
        <v>1245</v>
      </c>
      <c r="J203" s="134">
        <v>0</v>
      </c>
      <c r="K203" s="136">
        <f t="shared" si="11"/>
        <v>0</v>
      </c>
      <c r="L203" s="134">
        <v>0</v>
      </c>
      <c r="M203" s="136">
        <f>L203*D203</f>
        <v>0</v>
      </c>
      <c r="N203" s="134">
        <v>10</v>
      </c>
      <c r="O203" s="136">
        <f>N203*D203</f>
        <v>24.900000000000002</v>
      </c>
      <c r="P203" s="134">
        <v>15</v>
      </c>
      <c r="Q203" s="136">
        <f>P203*D203</f>
        <v>37.35</v>
      </c>
      <c r="R203" s="134">
        <v>0</v>
      </c>
      <c r="S203" s="136">
        <f>R203*D203</f>
        <v>0</v>
      </c>
      <c r="T203" s="134">
        <v>10</v>
      </c>
      <c r="U203" s="136">
        <f>T203*D203</f>
        <v>24.900000000000002</v>
      </c>
      <c r="V203" s="134">
        <v>100</v>
      </c>
      <c r="W203" s="136">
        <f>V203*D203</f>
        <v>249.00000000000003</v>
      </c>
      <c r="X203" s="134">
        <v>0</v>
      </c>
      <c r="Y203" s="136">
        <f>X203*D203</f>
        <v>0</v>
      </c>
      <c r="Z203" s="134">
        <v>0</v>
      </c>
      <c r="AA203" s="136">
        <f>Z203*D203</f>
        <v>0</v>
      </c>
      <c r="AB203" s="134">
        <v>5</v>
      </c>
      <c r="AC203" s="136">
        <f>AB203*D203</f>
        <v>12.450000000000001</v>
      </c>
      <c r="AD203" s="134">
        <v>0</v>
      </c>
      <c r="AE203" s="136">
        <f>AD203*D203</f>
        <v>0</v>
      </c>
      <c r="AF203" s="134">
        <v>0</v>
      </c>
      <c r="AG203" s="136">
        <f>AF203*D203</f>
        <v>0</v>
      </c>
      <c r="AH203" s="134">
        <v>0</v>
      </c>
      <c r="AI203" s="136">
        <f>AH203*D203</f>
        <v>0</v>
      </c>
      <c r="AJ203" s="134">
        <v>0</v>
      </c>
      <c r="AK203" s="136">
        <f>AJ203*D203</f>
        <v>0</v>
      </c>
      <c r="AL203" s="134">
        <v>0</v>
      </c>
      <c r="AM203" s="136">
        <f>AL203*D203</f>
        <v>0</v>
      </c>
      <c r="AN203" s="134">
        <v>0</v>
      </c>
      <c r="AO203" s="136">
        <f>AN203*D203</f>
        <v>0</v>
      </c>
    </row>
    <row r="204" spans="1:41" ht="28.8" x14ac:dyDescent="0.3">
      <c r="A204" s="132">
        <v>349</v>
      </c>
      <c r="B204" s="133" t="s">
        <v>435</v>
      </c>
      <c r="C204" s="134" t="s">
        <v>66</v>
      </c>
      <c r="D204" s="135">
        <v>3.25</v>
      </c>
      <c r="E204" s="135">
        <v>8628.75</v>
      </c>
      <c r="F204" s="134">
        <v>2000</v>
      </c>
      <c r="G204" s="136">
        <f t="shared" si="9"/>
        <v>6500</v>
      </c>
      <c r="H204" s="134">
        <v>600</v>
      </c>
      <c r="I204" s="136">
        <f t="shared" si="10"/>
        <v>1950</v>
      </c>
      <c r="J204" s="134">
        <v>0</v>
      </c>
      <c r="K204" s="136">
        <f t="shared" si="11"/>
        <v>0</v>
      </c>
      <c r="L204" s="134">
        <v>0</v>
      </c>
      <c r="M204" s="136">
        <f>L204*D204</f>
        <v>0</v>
      </c>
      <c r="N204" s="134">
        <v>0</v>
      </c>
      <c r="O204" s="136">
        <f>N204*D204</f>
        <v>0</v>
      </c>
      <c r="P204" s="134">
        <v>15</v>
      </c>
      <c r="Q204" s="136">
        <f>P204*D204</f>
        <v>48.75</v>
      </c>
      <c r="R204" s="134">
        <v>0</v>
      </c>
      <c r="S204" s="136">
        <f>R204*D204</f>
        <v>0</v>
      </c>
      <c r="T204" s="134">
        <v>0</v>
      </c>
      <c r="U204" s="136">
        <f>T204*D204</f>
        <v>0</v>
      </c>
      <c r="V204" s="134">
        <v>0</v>
      </c>
      <c r="W204" s="136">
        <f>V204*D204</f>
        <v>0</v>
      </c>
      <c r="X204" s="134">
        <v>0</v>
      </c>
      <c r="Y204" s="136">
        <f>X204*D204</f>
        <v>0</v>
      </c>
      <c r="Z204" s="134">
        <v>0</v>
      </c>
      <c r="AA204" s="136">
        <f>Z204*D204</f>
        <v>0</v>
      </c>
      <c r="AB204" s="134">
        <v>5</v>
      </c>
      <c r="AC204" s="136">
        <f>AB204*D204</f>
        <v>16.25</v>
      </c>
      <c r="AD204" s="134">
        <v>0</v>
      </c>
      <c r="AE204" s="136">
        <f>AD204*D204</f>
        <v>0</v>
      </c>
      <c r="AF204" s="134">
        <v>0</v>
      </c>
      <c r="AG204" s="136">
        <f>AF204*D204</f>
        <v>0</v>
      </c>
      <c r="AH204" s="134">
        <v>0</v>
      </c>
      <c r="AI204" s="136">
        <f>AH204*D204</f>
        <v>0</v>
      </c>
      <c r="AJ204" s="134">
        <v>20</v>
      </c>
      <c r="AK204" s="136">
        <f>AJ204*D204</f>
        <v>65</v>
      </c>
      <c r="AL204" s="134">
        <v>0</v>
      </c>
      <c r="AM204" s="136">
        <f>AL204*D204</f>
        <v>0</v>
      </c>
      <c r="AN204" s="134">
        <v>0</v>
      </c>
      <c r="AO204" s="136">
        <f>AN204*D204</f>
        <v>0</v>
      </c>
    </row>
    <row r="205" spans="1:41" ht="28.8" x14ac:dyDescent="0.3">
      <c r="A205" s="132">
        <v>350</v>
      </c>
      <c r="B205" s="133" t="s">
        <v>436</v>
      </c>
      <c r="C205" s="134" t="s">
        <v>66</v>
      </c>
      <c r="D205" s="135">
        <v>2.5499999999999998</v>
      </c>
      <c r="E205" s="135">
        <v>5872.65</v>
      </c>
      <c r="F205" s="134">
        <v>500</v>
      </c>
      <c r="G205" s="136">
        <f t="shared" si="9"/>
        <v>1275</v>
      </c>
      <c r="H205" s="134">
        <v>500</v>
      </c>
      <c r="I205" s="136">
        <f t="shared" si="10"/>
        <v>1275</v>
      </c>
      <c r="J205" s="134">
        <v>300</v>
      </c>
      <c r="K205" s="136">
        <f t="shared" si="11"/>
        <v>765</v>
      </c>
      <c r="L205" s="134">
        <v>0</v>
      </c>
      <c r="M205" s="136">
        <f>L205*D205</f>
        <v>0</v>
      </c>
      <c r="N205" s="134">
        <v>250</v>
      </c>
      <c r="O205" s="136">
        <f>N205*D205</f>
        <v>637.5</v>
      </c>
      <c r="P205" s="134">
        <v>15</v>
      </c>
      <c r="Q205" s="136">
        <f>P205*D205</f>
        <v>38.25</v>
      </c>
      <c r="R205" s="134">
        <v>0</v>
      </c>
      <c r="S205" s="136">
        <f>R205*D205</f>
        <v>0</v>
      </c>
      <c r="T205" s="134">
        <v>0</v>
      </c>
      <c r="U205" s="136">
        <f>T205*D205</f>
        <v>0</v>
      </c>
      <c r="V205" s="134">
        <v>0</v>
      </c>
      <c r="W205" s="136">
        <f>V205*D205</f>
        <v>0</v>
      </c>
      <c r="X205" s="134">
        <v>3</v>
      </c>
      <c r="Y205" s="136">
        <f>X205*D205</f>
        <v>7.6499999999999995</v>
      </c>
      <c r="Z205" s="134">
        <v>0</v>
      </c>
      <c r="AA205" s="136">
        <f>Z205*D205</f>
        <v>0</v>
      </c>
      <c r="AB205" s="134">
        <v>5</v>
      </c>
      <c r="AC205" s="136">
        <f>AB205*D205</f>
        <v>12.75</v>
      </c>
      <c r="AD205" s="134">
        <v>0</v>
      </c>
      <c r="AE205" s="136">
        <f>AD205*D205</f>
        <v>0</v>
      </c>
      <c r="AF205" s="134">
        <v>0</v>
      </c>
      <c r="AG205" s="136">
        <f>AF205*D205</f>
        <v>0</v>
      </c>
      <c r="AH205" s="134">
        <v>300</v>
      </c>
      <c r="AI205" s="136">
        <f>AH205*D205</f>
        <v>765</v>
      </c>
      <c r="AJ205" s="134">
        <v>0</v>
      </c>
      <c r="AK205" s="136">
        <f>AJ205*D205</f>
        <v>0</v>
      </c>
      <c r="AL205" s="134">
        <v>0</v>
      </c>
      <c r="AM205" s="136">
        <f>AL205*D205</f>
        <v>0</v>
      </c>
      <c r="AN205" s="134">
        <v>0</v>
      </c>
      <c r="AO205" s="136">
        <f>AN205*D205</f>
        <v>0</v>
      </c>
    </row>
    <row r="206" spans="1:41" ht="28.8" x14ac:dyDescent="0.3">
      <c r="A206" s="132">
        <v>351</v>
      </c>
      <c r="B206" s="133" t="s">
        <v>437</v>
      </c>
      <c r="C206" s="134" t="s">
        <v>66</v>
      </c>
      <c r="D206" s="135">
        <v>3.71</v>
      </c>
      <c r="E206" s="135">
        <v>8087.8</v>
      </c>
      <c r="F206" s="134">
        <v>2000</v>
      </c>
      <c r="G206" s="136">
        <f t="shared" si="9"/>
        <v>7420</v>
      </c>
      <c r="H206" s="134">
        <v>150</v>
      </c>
      <c r="I206" s="136">
        <f t="shared" si="10"/>
        <v>556.5</v>
      </c>
      <c r="J206" s="134">
        <v>0</v>
      </c>
      <c r="K206" s="136">
        <f t="shared" si="11"/>
        <v>0</v>
      </c>
      <c r="L206" s="134">
        <v>0</v>
      </c>
      <c r="M206" s="136">
        <f>L206*D206</f>
        <v>0</v>
      </c>
      <c r="N206" s="134">
        <v>0</v>
      </c>
      <c r="O206" s="136">
        <f>N206*D206</f>
        <v>0</v>
      </c>
      <c r="P206" s="134">
        <v>15</v>
      </c>
      <c r="Q206" s="136">
        <f>P206*D206</f>
        <v>55.65</v>
      </c>
      <c r="R206" s="134">
        <v>0</v>
      </c>
      <c r="S206" s="136">
        <f>R206*D206</f>
        <v>0</v>
      </c>
      <c r="T206" s="134">
        <v>0</v>
      </c>
      <c r="U206" s="136">
        <f>T206*D206</f>
        <v>0</v>
      </c>
      <c r="V206" s="134">
        <v>0</v>
      </c>
      <c r="W206" s="136">
        <f>V206*D206</f>
        <v>0</v>
      </c>
      <c r="X206" s="134">
        <v>0</v>
      </c>
      <c r="Y206" s="136">
        <f>X206*D206</f>
        <v>0</v>
      </c>
      <c r="Z206" s="134">
        <v>0</v>
      </c>
      <c r="AA206" s="136">
        <f>Z206*D206</f>
        <v>0</v>
      </c>
      <c r="AB206" s="134">
        <v>0</v>
      </c>
      <c r="AC206" s="136">
        <f>AB206*D206</f>
        <v>0</v>
      </c>
      <c r="AD206" s="134">
        <v>0</v>
      </c>
      <c r="AE206" s="136">
        <f>AD206*D206</f>
        <v>0</v>
      </c>
      <c r="AF206" s="134">
        <v>0</v>
      </c>
      <c r="AG206" s="136">
        <f>AF206*D206</f>
        <v>0</v>
      </c>
      <c r="AH206" s="134">
        <v>0</v>
      </c>
      <c r="AI206" s="136">
        <f>AH206*D206</f>
        <v>0</v>
      </c>
      <c r="AJ206" s="134">
        <v>0</v>
      </c>
      <c r="AK206" s="136">
        <f>AJ206*D206</f>
        <v>0</v>
      </c>
      <c r="AL206" s="134">
        <v>0</v>
      </c>
      <c r="AM206" s="136">
        <f>AL206*D206</f>
        <v>0</v>
      </c>
      <c r="AN206" s="134">
        <v>0</v>
      </c>
      <c r="AO206" s="136">
        <f>AN206*D206</f>
        <v>0</v>
      </c>
    </row>
    <row r="207" spans="1:41" ht="28.8" x14ac:dyDescent="0.3">
      <c r="A207" s="132">
        <v>352</v>
      </c>
      <c r="B207" s="133" t="s">
        <v>438</v>
      </c>
      <c r="C207" s="134" t="s">
        <v>66</v>
      </c>
      <c r="D207" s="135">
        <v>4.25</v>
      </c>
      <c r="E207" s="135">
        <v>9486</v>
      </c>
      <c r="F207" s="134">
        <v>2000</v>
      </c>
      <c r="G207" s="136">
        <f t="shared" si="9"/>
        <v>8500</v>
      </c>
      <c r="H207" s="134">
        <v>150</v>
      </c>
      <c r="I207" s="136">
        <f t="shared" si="10"/>
        <v>637.5</v>
      </c>
      <c r="J207" s="134">
        <v>0</v>
      </c>
      <c r="K207" s="136">
        <f t="shared" si="11"/>
        <v>0</v>
      </c>
      <c r="L207" s="134">
        <v>0</v>
      </c>
      <c r="M207" s="136">
        <f>L207*D207</f>
        <v>0</v>
      </c>
      <c r="N207" s="134">
        <v>0</v>
      </c>
      <c r="O207" s="136">
        <f>N207*D207</f>
        <v>0</v>
      </c>
      <c r="P207" s="134">
        <v>15</v>
      </c>
      <c r="Q207" s="136">
        <f>P207*D207</f>
        <v>63.75</v>
      </c>
      <c r="R207" s="134">
        <v>0</v>
      </c>
      <c r="S207" s="136">
        <f>R207*D207</f>
        <v>0</v>
      </c>
      <c r="T207" s="134">
        <v>0</v>
      </c>
      <c r="U207" s="136">
        <f>T207*D207</f>
        <v>0</v>
      </c>
      <c r="V207" s="134">
        <v>0</v>
      </c>
      <c r="W207" s="136">
        <f>V207*D207</f>
        <v>0</v>
      </c>
      <c r="X207" s="134">
        <v>0</v>
      </c>
      <c r="Y207" s="136">
        <f>X207*D207</f>
        <v>0</v>
      </c>
      <c r="Z207" s="134">
        <v>0</v>
      </c>
      <c r="AA207" s="136">
        <f>Z207*D207</f>
        <v>0</v>
      </c>
      <c r="AB207" s="134">
        <v>2</v>
      </c>
      <c r="AC207" s="136">
        <f>AB207*D207</f>
        <v>8.5</v>
      </c>
      <c r="AD207" s="134">
        <v>0</v>
      </c>
      <c r="AE207" s="136">
        <f>AD207*D207</f>
        <v>0</v>
      </c>
      <c r="AF207" s="134">
        <v>0</v>
      </c>
      <c r="AG207" s="136">
        <f>AF207*D207</f>
        <v>0</v>
      </c>
      <c r="AH207" s="134">
        <v>0</v>
      </c>
      <c r="AI207" s="136">
        <f>AH207*D207</f>
        <v>0</v>
      </c>
      <c r="AJ207" s="134">
        <v>0</v>
      </c>
      <c r="AK207" s="136">
        <f>AJ207*D207</f>
        <v>0</v>
      </c>
      <c r="AL207" s="134">
        <v>0</v>
      </c>
      <c r="AM207" s="136">
        <f>AL207*D207</f>
        <v>0</v>
      </c>
      <c r="AN207" s="134">
        <v>50</v>
      </c>
      <c r="AO207" s="136">
        <f>AN207*D207</f>
        <v>212.5</v>
      </c>
    </row>
    <row r="208" spans="1:41" ht="28.8" x14ac:dyDescent="0.3">
      <c r="A208" s="132">
        <v>353</v>
      </c>
      <c r="B208" s="133" t="s">
        <v>439</v>
      </c>
      <c r="C208" s="134" t="s">
        <v>66</v>
      </c>
      <c r="D208" s="135">
        <v>3.98</v>
      </c>
      <c r="E208" s="135">
        <v>8684.36</v>
      </c>
      <c r="F208" s="134">
        <v>2000</v>
      </c>
      <c r="G208" s="136">
        <f t="shared" si="9"/>
        <v>7960</v>
      </c>
      <c r="H208" s="134">
        <v>150</v>
      </c>
      <c r="I208" s="136">
        <f t="shared" si="10"/>
        <v>597</v>
      </c>
      <c r="J208" s="134">
        <v>0</v>
      </c>
      <c r="K208" s="136">
        <f t="shared" si="11"/>
        <v>0</v>
      </c>
      <c r="L208" s="134">
        <v>0</v>
      </c>
      <c r="M208" s="136">
        <f>L208*D208</f>
        <v>0</v>
      </c>
      <c r="N208" s="134">
        <v>0</v>
      </c>
      <c r="O208" s="136">
        <f>N208*D208</f>
        <v>0</v>
      </c>
      <c r="P208" s="134">
        <v>15</v>
      </c>
      <c r="Q208" s="136">
        <f>P208*D208</f>
        <v>59.7</v>
      </c>
      <c r="R208" s="134">
        <v>0</v>
      </c>
      <c r="S208" s="136">
        <f>R208*D208</f>
        <v>0</v>
      </c>
      <c r="T208" s="134">
        <v>0</v>
      </c>
      <c r="U208" s="136">
        <f>T208*D208</f>
        <v>0</v>
      </c>
      <c r="V208" s="134">
        <v>0</v>
      </c>
      <c r="W208" s="136">
        <f>V208*D208</f>
        <v>0</v>
      </c>
      <c r="X208" s="134">
        <v>0</v>
      </c>
      <c r="Y208" s="136">
        <f>X208*D208</f>
        <v>0</v>
      </c>
      <c r="Z208" s="134">
        <v>0</v>
      </c>
      <c r="AA208" s="136">
        <f>Z208*D208</f>
        <v>0</v>
      </c>
      <c r="AB208" s="134">
        <v>2</v>
      </c>
      <c r="AC208" s="136">
        <f>AB208*D208</f>
        <v>7.96</v>
      </c>
      <c r="AD208" s="134">
        <v>0</v>
      </c>
      <c r="AE208" s="136">
        <f>AD208*D208</f>
        <v>0</v>
      </c>
      <c r="AF208" s="134">
        <v>0</v>
      </c>
      <c r="AG208" s="136">
        <f>AF208*D208</f>
        <v>0</v>
      </c>
      <c r="AH208" s="134">
        <v>0</v>
      </c>
      <c r="AI208" s="136">
        <f>AH208*D208</f>
        <v>0</v>
      </c>
      <c r="AJ208" s="134">
        <v>0</v>
      </c>
      <c r="AK208" s="136">
        <f>AJ208*D208</f>
        <v>0</v>
      </c>
      <c r="AL208" s="134">
        <v>0</v>
      </c>
      <c r="AM208" s="136">
        <f>AL208*D208</f>
        <v>0</v>
      </c>
      <c r="AN208" s="134">
        <v>0</v>
      </c>
      <c r="AO208" s="136">
        <f>AN208*D208</f>
        <v>0</v>
      </c>
    </row>
    <row r="209" spans="1:41" ht="43.2" hidden="1" x14ac:dyDescent="0.3">
      <c r="A209" s="132">
        <v>354</v>
      </c>
      <c r="B209" s="133" t="s">
        <v>440</v>
      </c>
      <c r="C209" s="134" t="s">
        <v>230</v>
      </c>
      <c r="D209" s="135">
        <v>2.37</v>
      </c>
      <c r="E209" s="135">
        <v>455.04</v>
      </c>
      <c r="F209" s="134">
        <v>0</v>
      </c>
      <c r="G209" s="136">
        <f t="shared" si="9"/>
        <v>0</v>
      </c>
      <c r="H209" s="134">
        <v>150</v>
      </c>
      <c r="I209" s="136">
        <f t="shared" si="10"/>
        <v>355.5</v>
      </c>
      <c r="J209" s="134">
        <v>0</v>
      </c>
      <c r="K209" s="136">
        <f t="shared" si="11"/>
        <v>0</v>
      </c>
      <c r="L209" s="134">
        <v>0</v>
      </c>
      <c r="M209" s="136">
        <f>L209*D209</f>
        <v>0</v>
      </c>
      <c r="N209" s="134">
        <v>10</v>
      </c>
      <c r="O209" s="136">
        <f>N209*D209</f>
        <v>23.700000000000003</v>
      </c>
      <c r="P209" s="134">
        <v>20</v>
      </c>
      <c r="Q209" s="136">
        <f>P209*D209</f>
        <v>47.400000000000006</v>
      </c>
      <c r="R209" s="134">
        <v>0</v>
      </c>
      <c r="S209" s="136">
        <f>R209*D209</f>
        <v>0</v>
      </c>
      <c r="T209" s="134">
        <v>0</v>
      </c>
      <c r="U209" s="136">
        <f>T209*D209</f>
        <v>0</v>
      </c>
      <c r="V209" s="134">
        <v>2</v>
      </c>
      <c r="W209" s="136">
        <f>V209*D209</f>
        <v>4.74</v>
      </c>
      <c r="X209" s="134">
        <v>0</v>
      </c>
      <c r="Y209" s="136">
        <f>X209*D209</f>
        <v>0</v>
      </c>
      <c r="Z209" s="134">
        <v>0</v>
      </c>
      <c r="AA209" s="136">
        <f>Z209*D209</f>
        <v>0</v>
      </c>
      <c r="AB209" s="134">
        <v>2</v>
      </c>
      <c r="AC209" s="136">
        <f>AB209*D209</f>
        <v>4.74</v>
      </c>
      <c r="AD209" s="134">
        <v>0</v>
      </c>
      <c r="AE209" s="136">
        <f>AD209*D209</f>
        <v>0</v>
      </c>
      <c r="AF209" s="134">
        <v>0</v>
      </c>
      <c r="AG209" s="136">
        <f>AF209*D209</f>
        <v>0</v>
      </c>
      <c r="AH209" s="134">
        <v>8</v>
      </c>
      <c r="AI209" s="136">
        <f>AH209*D209</f>
        <v>18.96</v>
      </c>
      <c r="AJ209" s="134">
        <v>0</v>
      </c>
      <c r="AK209" s="136">
        <f>AJ209*D209</f>
        <v>0</v>
      </c>
      <c r="AL209" s="134">
        <v>0</v>
      </c>
      <c r="AM209" s="136">
        <f>AL209*D209</f>
        <v>0</v>
      </c>
      <c r="AN209" s="134">
        <v>0</v>
      </c>
      <c r="AO209" s="136">
        <f>AN209*D209</f>
        <v>0</v>
      </c>
    </row>
    <row r="210" spans="1:41" ht="28.8" hidden="1" x14ac:dyDescent="0.3">
      <c r="A210" s="132">
        <v>355</v>
      </c>
      <c r="B210" s="133" t="s">
        <v>441</v>
      </c>
      <c r="C210" s="134" t="s">
        <v>286</v>
      </c>
      <c r="D210" s="135">
        <v>3.81</v>
      </c>
      <c r="E210" s="135">
        <v>1123.95</v>
      </c>
      <c r="F210" s="134">
        <v>0</v>
      </c>
      <c r="G210" s="136">
        <f t="shared" si="9"/>
        <v>0</v>
      </c>
      <c r="H210" s="134">
        <v>100</v>
      </c>
      <c r="I210" s="136">
        <f t="shared" si="10"/>
        <v>381</v>
      </c>
      <c r="J210" s="134">
        <v>0</v>
      </c>
      <c r="K210" s="136">
        <f t="shared" si="11"/>
        <v>0</v>
      </c>
      <c r="L210" s="134">
        <v>16</v>
      </c>
      <c r="M210" s="136">
        <f>L210*D210</f>
        <v>60.96</v>
      </c>
      <c r="N210" s="134">
        <v>100</v>
      </c>
      <c r="O210" s="136">
        <f>N210*D210</f>
        <v>381</v>
      </c>
      <c r="P210" s="134">
        <v>20</v>
      </c>
      <c r="Q210" s="136">
        <f>P210*D210</f>
        <v>76.2</v>
      </c>
      <c r="R210" s="134">
        <v>0</v>
      </c>
      <c r="S210" s="136">
        <f>R210*D210</f>
        <v>0</v>
      </c>
      <c r="T210" s="134">
        <v>3</v>
      </c>
      <c r="U210" s="136">
        <f>T210*D210</f>
        <v>11.43</v>
      </c>
      <c r="V210" s="134">
        <v>41</v>
      </c>
      <c r="W210" s="136">
        <f>V210*D210</f>
        <v>156.21</v>
      </c>
      <c r="X210" s="134">
        <v>0</v>
      </c>
      <c r="Y210" s="136">
        <f>X210*D210</f>
        <v>0</v>
      </c>
      <c r="Z210" s="134">
        <v>0</v>
      </c>
      <c r="AA210" s="136">
        <f>Z210*D210</f>
        <v>0</v>
      </c>
      <c r="AB210" s="134">
        <v>0</v>
      </c>
      <c r="AC210" s="136">
        <f>AB210*D210</f>
        <v>0</v>
      </c>
      <c r="AD210" s="134">
        <v>3</v>
      </c>
      <c r="AE210" s="136">
        <f>AD210*D210</f>
        <v>11.43</v>
      </c>
      <c r="AF210" s="134">
        <v>0</v>
      </c>
      <c r="AG210" s="136">
        <f>AF210*D210</f>
        <v>0</v>
      </c>
      <c r="AH210" s="134">
        <v>12</v>
      </c>
      <c r="AI210" s="136">
        <f>AH210*D210</f>
        <v>45.72</v>
      </c>
      <c r="AJ210" s="134">
        <v>0</v>
      </c>
      <c r="AK210" s="136">
        <f>AJ210*D210</f>
        <v>0</v>
      </c>
      <c r="AL210" s="134">
        <v>0</v>
      </c>
      <c r="AM210" s="136">
        <f>AL210*D210</f>
        <v>0</v>
      </c>
      <c r="AN210" s="134">
        <v>0</v>
      </c>
      <c r="AO210" s="136">
        <f>AN210*D210</f>
        <v>0</v>
      </c>
    </row>
    <row r="211" spans="1:41" ht="28.8" hidden="1" x14ac:dyDescent="0.3">
      <c r="A211" s="132">
        <v>356</v>
      </c>
      <c r="B211" s="133" t="s">
        <v>442</v>
      </c>
      <c r="C211" s="134" t="s">
        <v>286</v>
      </c>
      <c r="D211" s="135">
        <v>2.63</v>
      </c>
      <c r="E211" s="135">
        <v>991.51</v>
      </c>
      <c r="F211" s="134">
        <v>0</v>
      </c>
      <c r="G211" s="136">
        <f t="shared" si="9"/>
        <v>0</v>
      </c>
      <c r="H211" s="134">
        <v>120</v>
      </c>
      <c r="I211" s="136">
        <f t="shared" si="10"/>
        <v>315.59999999999997</v>
      </c>
      <c r="J211" s="134">
        <v>10</v>
      </c>
      <c r="K211" s="136">
        <f t="shared" si="11"/>
        <v>26.299999999999997</v>
      </c>
      <c r="L211" s="134">
        <v>32</v>
      </c>
      <c r="M211" s="136">
        <f>L211*D211</f>
        <v>84.16</v>
      </c>
      <c r="N211" s="134">
        <v>100</v>
      </c>
      <c r="O211" s="136">
        <f>N211*D211</f>
        <v>263</v>
      </c>
      <c r="P211" s="134">
        <v>20</v>
      </c>
      <c r="Q211" s="136">
        <f>P211*D211</f>
        <v>52.599999999999994</v>
      </c>
      <c r="R211" s="134">
        <v>0</v>
      </c>
      <c r="S211" s="136">
        <f>R211*D211</f>
        <v>0</v>
      </c>
      <c r="T211" s="134">
        <v>3</v>
      </c>
      <c r="U211" s="136">
        <f>T211*D211</f>
        <v>7.89</v>
      </c>
      <c r="V211" s="134">
        <v>36</v>
      </c>
      <c r="W211" s="136">
        <f>V211*D211</f>
        <v>94.679999999999993</v>
      </c>
      <c r="X211" s="134">
        <v>3</v>
      </c>
      <c r="Y211" s="136">
        <f>X211*D211</f>
        <v>7.89</v>
      </c>
      <c r="Z211" s="134">
        <v>0</v>
      </c>
      <c r="AA211" s="136">
        <f>Z211*D211</f>
        <v>0</v>
      </c>
      <c r="AB211" s="134">
        <v>0</v>
      </c>
      <c r="AC211" s="136">
        <f>AB211*D211</f>
        <v>0</v>
      </c>
      <c r="AD211" s="134">
        <v>3</v>
      </c>
      <c r="AE211" s="136">
        <f>AD211*D211</f>
        <v>7.89</v>
      </c>
      <c r="AF211" s="134">
        <v>0</v>
      </c>
      <c r="AG211" s="136">
        <f>AF211*D211</f>
        <v>0</v>
      </c>
      <c r="AH211" s="134">
        <v>48</v>
      </c>
      <c r="AI211" s="136">
        <f>AH211*D211</f>
        <v>126.24</v>
      </c>
      <c r="AJ211" s="134">
        <v>0</v>
      </c>
      <c r="AK211" s="136">
        <f>AJ211*D211</f>
        <v>0</v>
      </c>
      <c r="AL211" s="134">
        <v>2</v>
      </c>
      <c r="AM211" s="136">
        <f>AL211*D211</f>
        <v>5.26</v>
      </c>
      <c r="AN211" s="134">
        <v>0</v>
      </c>
      <c r="AO211" s="136">
        <f>AN211*D211</f>
        <v>0</v>
      </c>
    </row>
    <row r="212" spans="1:41" ht="43.2" x14ac:dyDescent="0.3">
      <c r="A212" s="132">
        <v>357</v>
      </c>
      <c r="B212" s="133" t="s">
        <v>443</v>
      </c>
      <c r="C212" s="134" t="s">
        <v>230</v>
      </c>
      <c r="D212" s="135">
        <v>30.87</v>
      </c>
      <c r="E212" s="135">
        <v>1296.54</v>
      </c>
      <c r="F212" s="134">
        <v>10</v>
      </c>
      <c r="G212" s="136">
        <f t="shared" si="9"/>
        <v>308.7</v>
      </c>
      <c r="H212" s="134">
        <v>20</v>
      </c>
      <c r="I212" s="136">
        <f t="shared" si="10"/>
        <v>617.4</v>
      </c>
      <c r="J212" s="134">
        <v>0</v>
      </c>
      <c r="K212" s="136">
        <f t="shared" si="11"/>
        <v>0</v>
      </c>
      <c r="L212" s="134">
        <v>0</v>
      </c>
      <c r="M212" s="136">
        <f>L212*D212</f>
        <v>0</v>
      </c>
      <c r="N212" s="134">
        <v>0</v>
      </c>
      <c r="O212" s="136">
        <f>N212*D212</f>
        <v>0</v>
      </c>
      <c r="P212" s="134">
        <v>10</v>
      </c>
      <c r="Q212" s="136">
        <f>P212*D212</f>
        <v>308.7</v>
      </c>
      <c r="R212" s="134">
        <v>0</v>
      </c>
      <c r="S212" s="136">
        <f>R212*D212</f>
        <v>0</v>
      </c>
      <c r="T212" s="134">
        <v>0</v>
      </c>
      <c r="U212" s="136">
        <f>T212*D212</f>
        <v>0</v>
      </c>
      <c r="V212" s="134">
        <v>0</v>
      </c>
      <c r="W212" s="136">
        <f>V212*D212</f>
        <v>0</v>
      </c>
      <c r="X212" s="134">
        <v>0</v>
      </c>
      <c r="Y212" s="136">
        <f>X212*D212</f>
        <v>0</v>
      </c>
      <c r="Z212" s="134">
        <v>0</v>
      </c>
      <c r="AA212" s="136">
        <f>Z212*D212</f>
        <v>0</v>
      </c>
      <c r="AB212" s="134">
        <v>1</v>
      </c>
      <c r="AC212" s="136">
        <f>AB212*D212</f>
        <v>30.87</v>
      </c>
      <c r="AD212" s="134">
        <v>0</v>
      </c>
      <c r="AE212" s="136">
        <f>AD212*D212</f>
        <v>0</v>
      </c>
      <c r="AF212" s="134">
        <v>0</v>
      </c>
      <c r="AG212" s="136">
        <f>AF212*D212</f>
        <v>0</v>
      </c>
      <c r="AH212" s="134">
        <v>1</v>
      </c>
      <c r="AI212" s="136">
        <f>AH212*D212</f>
        <v>30.87</v>
      </c>
      <c r="AJ212" s="134">
        <v>0</v>
      </c>
      <c r="AK212" s="136">
        <f>AJ212*D212</f>
        <v>0</v>
      </c>
      <c r="AL212" s="134">
        <v>0</v>
      </c>
      <c r="AM212" s="136">
        <f>AL212*D212</f>
        <v>0</v>
      </c>
      <c r="AN212" s="134">
        <v>0</v>
      </c>
      <c r="AO212" s="136">
        <f>AN212*D212</f>
        <v>0</v>
      </c>
    </row>
    <row r="213" spans="1:41" x14ac:dyDescent="0.3">
      <c r="A213" s="132">
        <v>358</v>
      </c>
      <c r="B213" s="133" t="s">
        <v>444</v>
      </c>
      <c r="C213" s="134" t="s">
        <v>230</v>
      </c>
      <c r="D213" s="135">
        <v>2</v>
      </c>
      <c r="E213" s="135">
        <v>148</v>
      </c>
      <c r="F213" s="134">
        <v>20</v>
      </c>
      <c r="G213" s="136">
        <f t="shared" si="9"/>
        <v>40</v>
      </c>
      <c r="H213" s="134">
        <v>20</v>
      </c>
      <c r="I213" s="136">
        <f t="shared" si="10"/>
        <v>40</v>
      </c>
      <c r="J213" s="134">
        <v>8</v>
      </c>
      <c r="K213" s="136">
        <f t="shared" si="11"/>
        <v>16</v>
      </c>
      <c r="L213" s="134">
        <v>0</v>
      </c>
      <c r="M213" s="136">
        <f>L213*D213</f>
        <v>0</v>
      </c>
      <c r="N213" s="134">
        <v>0</v>
      </c>
      <c r="O213" s="136">
        <f>N213*D213</f>
        <v>0</v>
      </c>
      <c r="P213" s="134">
        <v>20</v>
      </c>
      <c r="Q213" s="136">
        <f>P213*D213</f>
        <v>40</v>
      </c>
      <c r="R213" s="134">
        <v>0</v>
      </c>
      <c r="S213" s="136">
        <f>R213*D213</f>
        <v>0</v>
      </c>
      <c r="T213" s="134">
        <v>1</v>
      </c>
      <c r="U213" s="136">
        <f>T213*D213</f>
        <v>2</v>
      </c>
      <c r="V213" s="134">
        <v>0</v>
      </c>
      <c r="W213" s="136">
        <f>V213*D213</f>
        <v>0</v>
      </c>
      <c r="X213" s="134">
        <v>0</v>
      </c>
      <c r="Y213" s="136">
        <f>X213*D213</f>
        <v>0</v>
      </c>
      <c r="Z213" s="134">
        <v>0</v>
      </c>
      <c r="AA213" s="136">
        <f>Z213*D213</f>
        <v>0</v>
      </c>
      <c r="AB213" s="134">
        <v>0</v>
      </c>
      <c r="AC213" s="136">
        <f>AB213*D213</f>
        <v>0</v>
      </c>
      <c r="AD213" s="134">
        <v>0</v>
      </c>
      <c r="AE213" s="136">
        <f>AD213*D213</f>
        <v>0</v>
      </c>
      <c r="AF213" s="134">
        <v>1</v>
      </c>
      <c r="AG213" s="136">
        <f>AF213*D213</f>
        <v>2</v>
      </c>
      <c r="AH213" s="134">
        <v>4</v>
      </c>
      <c r="AI213" s="136">
        <f>AH213*D213</f>
        <v>8</v>
      </c>
      <c r="AJ213" s="134">
        <v>0</v>
      </c>
      <c r="AK213" s="136">
        <f>AJ213*D213</f>
        <v>0</v>
      </c>
      <c r="AL213" s="134">
        <v>0</v>
      </c>
      <c r="AM213" s="136">
        <f>AL213*D213</f>
        <v>0</v>
      </c>
      <c r="AN213" s="134">
        <v>0</v>
      </c>
      <c r="AO213" s="136">
        <f>AN213*D213</f>
        <v>0</v>
      </c>
    </row>
    <row r="214" spans="1:41" x14ac:dyDescent="0.3">
      <c r="A214" s="132">
        <v>359</v>
      </c>
      <c r="B214" s="133" t="s">
        <v>445</v>
      </c>
      <c r="C214" s="134" t="s">
        <v>66</v>
      </c>
      <c r="D214" s="135">
        <v>2.5</v>
      </c>
      <c r="E214" s="135">
        <v>160</v>
      </c>
      <c r="F214" s="134">
        <v>20</v>
      </c>
      <c r="G214" s="136">
        <f t="shared" si="9"/>
        <v>50</v>
      </c>
      <c r="H214" s="134">
        <v>20</v>
      </c>
      <c r="I214" s="136">
        <f t="shared" si="10"/>
        <v>50</v>
      </c>
      <c r="J214" s="134">
        <v>0</v>
      </c>
      <c r="K214" s="136">
        <f t="shared" si="11"/>
        <v>0</v>
      </c>
      <c r="L214" s="134">
        <v>0</v>
      </c>
      <c r="M214" s="136">
        <f>L214*D214</f>
        <v>0</v>
      </c>
      <c r="N214" s="134">
        <v>0</v>
      </c>
      <c r="O214" s="136">
        <f>N214*D214</f>
        <v>0</v>
      </c>
      <c r="P214" s="134">
        <v>20</v>
      </c>
      <c r="Q214" s="136">
        <f>P214*D214</f>
        <v>50</v>
      </c>
      <c r="R214" s="134">
        <v>0</v>
      </c>
      <c r="S214" s="136">
        <f>R214*D214</f>
        <v>0</v>
      </c>
      <c r="T214" s="134">
        <v>0</v>
      </c>
      <c r="U214" s="136">
        <f>T214*D214</f>
        <v>0</v>
      </c>
      <c r="V214" s="134">
        <v>0</v>
      </c>
      <c r="W214" s="136">
        <f>V214*D214</f>
        <v>0</v>
      </c>
      <c r="X214" s="134">
        <v>0</v>
      </c>
      <c r="Y214" s="136">
        <f>X214*D214</f>
        <v>0</v>
      </c>
      <c r="Z214" s="134">
        <v>0</v>
      </c>
      <c r="AA214" s="136">
        <f>Z214*D214</f>
        <v>0</v>
      </c>
      <c r="AB214" s="134">
        <v>0</v>
      </c>
      <c r="AC214" s="136">
        <f>AB214*D214</f>
        <v>0</v>
      </c>
      <c r="AD214" s="134">
        <v>0</v>
      </c>
      <c r="AE214" s="136">
        <f>AD214*D214</f>
        <v>0</v>
      </c>
      <c r="AF214" s="134">
        <v>0</v>
      </c>
      <c r="AG214" s="136">
        <f>AF214*D214</f>
        <v>0</v>
      </c>
      <c r="AH214" s="134">
        <v>4</v>
      </c>
      <c r="AI214" s="136">
        <f>AH214*D214</f>
        <v>10</v>
      </c>
      <c r="AJ214" s="134">
        <v>0</v>
      </c>
      <c r="AK214" s="136">
        <f>AJ214*D214</f>
        <v>0</v>
      </c>
      <c r="AL214" s="134">
        <v>0</v>
      </c>
      <c r="AM214" s="136">
        <f>AL214*D214</f>
        <v>0</v>
      </c>
      <c r="AN214" s="134">
        <v>0</v>
      </c>
      <c r="AO214" s="136">
        <f>AN214*D214</f>
        <v>0</v>
      </c>
    </row>
    <row r="215" spans="1:41" x14ac:dyDescent="0.3">
      <c r="A215" s="132">
        <v>360</v>
      </c>
      <c r="B215" s="133" t="s">
        <v>446</v>
      </c>
      <c r="C215" s="134" t="s">
        <v>66</v>
      </c>
      <c r="D215" s="135">
        <v>3.5</v>
      </c>
      <c r="E215" s="135">
        <v>224</v>
      </c>
      <c r="F215" s="134">
        <v>20</v>
      </c>
      <c r="G215" s="136">
        <f t="shared" si="9"/>
        <v>70</v>
      </c>
      <c r="H215" s="134">
        <v>20</v>
      </c>
      <c r="I215" s="136">
        <f t="shared" si="10"/>
        <v>70</v>
      </c>
      <c r="J215" s="134">
        <v>0</v>
      </c>
      <c r="K215" s="136">
        <f t="shared" si="11"/>
        <v>0</v>
      </c>
      <c r="L215" s="134">
        <v>0</v>
      </c>
      <c r="M215" s="136">
        <f>L215*D215</f>
        <v>0</v>
      </c>
      <c r="N215" s="134">
        <v>0</v>
      </c>
      <c r="O215" s="136">
        <f>N215*D215</f>
        <v>0</v>
      </c>
      <c r="P215" s="134">
        <v>20</v>
      </c>
      <c r="Q215" s="136">
        <f>P215*D215</f>
        <v>70</v>
      </c>
      <c r="R215" s="134">
        <v>0</v>
      </c>
      <c r="S215" s="136">
        <f>R215*D215</f>
        <v>0</v>
      </c>
      <c r="T215" s="134">
        <v>0</v>
      </c>
      <c r="U215" s="136">
        <f>T215*D215</f>
        <v>0</v>
      </c>
      <c r="V215" s="134">
        <v>0</v>
      </c>
      <c r="W215" s="136">
        <f>V215*D215</f>
        <v>0</v>
      </c>
      <c r="X215" s="134">
        <v>0</v>
      </c>
      <c r="Y215" s="136">
        <f>X215*D215</f>
        <v>0</v>
      </c>
      <c r="Z215" s="134">
        <v>0</v>
      </c>
      <c r="AA215" s="136">
        <f>Z215*D215</f>
        <v>0</v>
      </c>
      <c r="AB215" s="134">
        <v>0</v>
      </c>
      <c r="AC215" s="136">
        <f>AB215*D215</f>
        <v>0</v>
      </c>
      <c r="AD215" s="134">
        <v>0</v>
      </c>
      <c r="AE215" s="136">
        <f>AD215*D215</f>
        <v>0</v>
      </c>
      <c r="AF215" s="134">
        <v>0</v>
      </c>
      <c r="AG215" s="136">
        <f>AF215*D215</f>
        <v>0</v>
      </c>
      <c r="AH215" s="134">
        <v>4</v>
      </c>
      <c r="AI215" s="136">
        <f>AH215*D215</f>
        <v>14</v>
      </c>
      <c r="AJ215" s="134">
        <v>0</v>
      </c>
      <c r="AK215" s="136">
        <f>AJ215*D215</f>
        <v>0</v>
      </c>
      <c r="AL215" s="134">
        <v>0</v>
      </c>
      <c r="AM215" s="136">
        <f>AL215*D215</f>
        <v>0</v>
      </c>
      <c r="AN215" s="134">
        <v>0</v>
      </c>
      <c r="AO215" s="136">
        <f>AN215*D215</f>
        <v>0</v>
      </c>
    </row>
    <row r="216" spans="1:41" x14ac:dyDescent="0.3">
      <c r="A216" s="132">
        <v>361</v>
      </c>
      <c r="B216" s="133" t="s">
        <v>447</v>
      </c>
      <c r="C216" s="134" t="s">
        <v>66</v>
      </c>
      <c r="D216" s="135">
        <v>8.35</v>
      </c>
      <c r="E216" s="135">
        <v>784.9</v>
      </c>
      <c r="F216" s="134">
        <v>20</v>
      </c>
      <c r="G216" s="136">
        <f t="shared" si="9"/>
        <v>167</v>
      </c>
      <c r="H216" s="134">
        <v>20</v>
      </c>
      <c r="I216" s="136">
        <f t="shared" si="10"/>
        <v>167</v>
      </c>
      <c r="J216" s="134">
        <v>30</v>
      </c>
      <c r="K216" s="136">
        <f t="shared" si="11"/>
        <v>250.5</v>
      </c>
      <c r="L216" s="134">
        <v>0</v>
      </c>
      <c r="M216" s="136">
        <f>L216*D216</f>
        <v>0</v>
      </c>
      <c r="N216" s="134">
        <v>0</v>
      </c>
      <c r="O216" s="136">
        <f>N216*D216</f>
        <v>0</v>
      </c>
      <c r="P216" s="134">
        <v>20</v>
      </c>
      <c r="Q216" s="136">
        <f>P216*D216</f>
        <v>167</v>
      </c>
      <c r="R216" s="134">
        <v>0</v>
      </c>
      <c r="S216" s="136">
        <f>R216*D216</f>
        <v>0</v>
      </c>
      <c r="T216" s="134">
        <v>0</v>
      </c>
      <c r="U216" s="136">
        <f>T216*D216</f>
        <v>0</v>
      </c>
      <c r="V216" s="134">
        <v>0</v>
      </c>
      <c r="W216" s="136">
        <f>V216*D216</f>
        <v>0</v>
      </c>
      <c r="X216" s="134">
        <v>0</v>
      </c>
      <c r="Y216" s="136">
        <f>X216*D216</f>
        <v>0</v>
      </c>
      <c r="Z216" s="134">
        <v>0</v>
      </c>
      <c r="AA216" s="136">
        <f>Z216*D216</f>
        <v>0</v>
      </c>
      <c r="AB216" s="134">
        <v>0</v>
      </c>
      <c r="AC216" s="136">
        <f>AB216*D216</f>
        <v>0</v>
      </c>
      <c r="AD216" s="134">
        <v>0</v>
      </c>
      <c r="AE216" s="136">
        <f>AD216*D216</f>
        <v>0</v>
      </c>
      <c r="AF216" s="134">
        <v>0</v>
      </c>
      <c r="AG216" s="136">
        <f>AF216*D216</f>
        <v>0</v>
      </c>
      <c r="AH216" s="134">
        <v>4</v>
      </c>
      <c r="AI216" s="136">
        <f>AH216*D216</f>
        <v>33.4</v>
      </c>
      <c r="AJ216" s="134">
        <v>0</v>
      </c>
      <c r="AK216" s="136">
        <f>AJ216*D216</f>
        <v>0</v>
      </c>
      <c r="AL216" s="134">
        <v>0</v>
      </c>
      <c r="AM216" s="136">
        <f>AL216*D216</f>
        <v>0</v>
      </c>
      <c r="AN216" s="134">
        <v>0</v>
      </c>
      <c r="AO216" s="136">
        <f>AN216*D216</f>
        <v>0</v>
      </c>
    </row>
    <row r="217" spans="1:41" ht="57.6" x14ac:dyDescent="0.3">
      <c r="A217" s="132">
        <v>362</v>
      </c>
      <c r="B217" s="133" t="s">
        <v>448</v>
      </c>
      <c r="C217" s="134" t="s">
        <v>66</v>
      </c>
      <c r="D217" s="135">
        <v>17.3</v>
      </c>
      <c r="E217" s="135">
        <v>3200.5</v>
      </c>
      <c r="F217" s="134">
        <v>100</v>
      </c>
      <c r="G217" s="136">
        <f t="shared" si="9"/>
        <v>1730</v>
      </c>
      <c r="H217" s="134">
        <v>20</v>
      </c>
      <c r="I217" s="136">
        <f t="shared" si="10"/>
        <v>346</v>
      </c>
      <c r="J217" s="134">
        <v>5</v>
      </c>
      <c r="K217" s="136">
        <f t="shared" si="11"/>
        <v>86.5</v>
      </c>
      <c r="L217" s="134">
        <v>0</v>
      </c>
      <c r="M217" s="136">
        <f>L217*D217</f>
        <v>0</v>
      </c>
      <c r="N217" s="134">
        <v>2</v>
      </c>
      <c r="O217" s="136">
        <f>N217*D217</f>
        <v>34.6</v>
      </c>
      <c r="P217" s="134">
        <v>50</v>
      </c>
      <c r="Q217" s="136">
        <f>P217*D217</f>
        <v>865</v>
      </c>
      <c r="R217" s="134">
        <v>0</v>
      </c>
      <c r="S217" s="136">
        <f>R217*D217</f>
        <v>0</v>
      </c>
      <c r="T217" s="134">
        <v>0</v>
      </c>
      <c r="U217" s="136">
        <f>T217*D217</f>
        <v>0</v>
      </c>
      <c r="V217" s="134">
        <v>2</v>
      </c>
      <c r="W217" s="136">
        <f>V217*D217</f>
        <v>34.6</v>
      </c>
      <c r="X217" s="134">
        <v>0</v>
      </c>
      <c r="Y217" s="136">
        <f>X217*D217</f>
        <v>0</v>
      </c>
      <c r="Z217" s="134">
        <v>0</v>
      </c>
      <c r="AA217" s="136">
        <f>Z217*D217</f>
        <v>0</v>
      </c>
      <c r="AB217" s="134">
        <v>0</v>
      </c>
      <c r="AC217" s="136">
        <f>AB217*D217</f>
        <v>0</v>
      </c>
      <c r="AD217" s="134">
        <v>0</v>
      </c>
      <c r="AE217" s="136">
        <f>AD217*D217</f>
        <v>0</v>
      </c>
      <c r="AF217" s="134">
        <v>0</v>
      </c>
      <c r="AG217" s="136">
        <f>AF217*D217</f>
        <v>0</v>
      </c>
      <c r="AH217" s="134">
        <v>3</v>
      </c>
      <c r="AI217" s="136">
        <f>AH217*D217</f>
        <v>51.900000000000006</v>
      </c>
      <c r="AJ217" s="134">
        <v>0</v>
      </c>
      <c r="AK217" s="136">
        <f>AJ217*D217</f>
        <v>0</v>
      </c>
      <c r="AL217" s="134">
        <v>0</v>
      </c>
      <c r="AM217" s="136">
        <f>AL217*D217</f>
        <v>0</v>
      </c>
      <c r="AN217" s="134">
        <v>0</v>
      </c>
      <c r="AO217" s="136">
        <f>AN217*D217</f>
        <v>0</v>
      </c>
    </row>
    <row r="218" spans="1:41" ht="28.8" x14ac:dyDescent="0.3">
      <c r="A218" s="132">
        <v>363</v>
      </c>
      <c r="B218" s="133" t="s">
        <v>449</v>
      </c>
      <c r="C218" s="134" t="s">
        <v>66</v>
      </c>
      <c r="D218" s="135">
        <v>25.35</v>
      </c>
      <c r="E218" s="135">
        <v>4993.95</v>
      </c>
      <c r="F218" s="134">
        <v>100</v>
      </c>
      <c r="G218" s="136">
        <f t="shared" si="9"/>
        <v>2535</v>
      </c>
      <c r="H218" s="134">
        <v>20</v>
      </c>
      <c r="I218" s="136">
        <f t="shared" si="10"/>
        <v>507</v>
      </c>
      <c r="J218" s="134">
        <v>5</v>
      </c>
      <c r="K218" s="136">
        <f t="shared" si="11"/>
        <v>126.75</v>
      </c>
      <c r="L218" s="134">
        <v>0</v>
      </c>
      <c r="M218" s="136">
        <f>L218*D218</f>
        <v>0</v>
      </c>
      <c r="N218" s="134">
        <v>2</v>
      </c>
      <c r="O218" s="136">
        <f>N218*D218</f>
        <v>50.7</v>
      </c>
      <c r="P218" s="134">
        <v>50</v>
      </c>
      <c r="Q218" s="136">
        <f>P218*D218</f>
        <v>1267.5</v>
      </c>
      <c r="R218" s="134">
        <v>0</v>
      </c>
      <c r="S218" s="136">
        <f>R218*D218</f>
        <v>0</v>
      </c>
      <c r="T218" s="134">
        <v>0</v>
      </c>
      <c r="U218" s="136">
        <f>T218*D218</f>
        <v>0</v>
      </c>
      <c r="V218" s="134">
        <v>2</v>
      </c>
      <c r="W218" s="136">
        <f>V218*D218</f>
        <v>50.7</v>
      </c>
      <c r="X218" s="134">
        <v>1</v>
      </c>
      <c r="Y218" s="136">
        <f>X218*D218</f>
        <v>25.35</v>
      </c>
      <c r="Z218" s="134">
        <v>1</v>
      </c>
      <c r="AA218" s="136">
        <f>Z218*D218</f>
        <v>25.35</v>
      </c>
      <c r="AB218" s="134">
        <v>0</v>
      </c>
      <c r="AC218" s="136">
        <f>AB218*D218</f>
        <v>0</v>
      </c>
      <c r="AD218" s="134">
        <v>0</v>
      </c>
      <c r="AE218" s="136">
        <f>AD218*D218</f>
        <v>0</v>
      </c>
      <c r="AF218" s="134">
        <v>0</v>
      </c>
      <c r="AG218" s="136">
        <f>AF218*D218</f>
        <v>0</v>
      </c>
      <c r="AH218" s="134">
        <v>13</v>
      </c>
      <c r="AI218" s="136">
        <f>AH218*D218</f>
        <v>329.55</v>
      </c>
      <c r="AJ218" s="134">
        <v>0</v>
      </c>
      <c r="AK218" s="136">
        <f>AJ218*D218</f>
        <v>0</v>
      </c>
      <c r="AL218" s="134">
        <v>0</v>
      </c>
      <c r="AM218" s="136">
        <f>AL218*D218</f>
        <v>0</v>
      </c>
      <c r="AN218" s="134">
        <v>0</v>
      </c>
      <c r="AO218" s="136">
        <f>AN218*D218</f>
        <v>0</v>
      </c>
    </row>
    <row r="219" spans="1:41" x14ac:dyDescent="0.3">
      <c r="A219" s="132">
        <v>364</v>
      </c>
      <c r="B219" s="133" t="s">
        <v>450</v>
      </c>
      <c r="C219" s="134" t="s">
        <v>311</v>
      </c>
      <c r="D219" s="135">
        <v>6.15</v>
      </c>
      <c r="E219" s="135">
        <v>1599</v>
      </c>
      <c r="F219" s="134">
        <v>100</v>
      </c>
      <c r="G219" s="136">
        <f t="shared" si="9"/>
        <v>615</v>
      </c>
      <c r="H219" s="134">
        <v>50</v>
      </c>
      <c r="I219" s="136">
        <f t="shared" si="10"/>
        <v>307.5</v>
      </c>
      <c r="J219" s="134">
        <v>100</v>
      </c>
      <c r="K219" s="136">
        <f t="shared" si="11"/>
        <v>615</v>
      </c>
      <c r="L219" s="134">
        <v>0</v>
      </c>
      <c r="M219" s="136">
        <f>L219*D219</f>
        <v>0</v>
      </c>
      <c r="N219" s="134">
        <v>0</v>
      </c>
      <c r="O219" s="136">
        <f>N219*D219</f>
        <v>0</v>
      </c>
      <c r="P219" s="134">
        <v>10</v>
      </c>
      <c r="Q219" s="136">
        <f>P219*D219</f>
        <v>61.5</v>
      </c>
      <c r="R219" s="134">
        <v>0</v>
      </c>
      <c r="S219" s="136">
        <f>R219*D219</f>
        <v>0</v>
      </c>
      <c r="T219" s="134">
        <v>0</v>
      </c>
      <c r="U219" s="136">
        <f>T219*D219</f>
        <v>0</v>
      </c>
      <c r="V219" s="134">
        <v>0</v>
      </c>
      <c r="W219" s="136">
        <f>V219*D219</f>
        <v>0</v>
      </c>
      <c r="X219" s="134">
        <v>0</v>
      </c>
      <c r="Y219" s="136">
        <f>X219*D219</f>
        <v>0</v>
      </c>
      <c r="Z219" s="134">
        <v>0</v>
      </c>
      <c r="AA219" s="136">
        <f>Z219*D219</f>
        <v>0</v>
      </c>
      <c r="AB219" s="134">
        <v>0</v>
      </c>
      <c r="AC219" s="136">
        <f>AB219*D219</f>
        <v>0</v>
      </c>
      <c r="AD219" s="134">
        <v>0</v>
      </c>
      <c r="AE219" s="136">
        <f>AD219*D219</f>
        <v>0</v>
      </c>
      <c r="AF219" s="134">
        <v>0</v>
      </c>
      <c r="AG219" s="136">
        <f>AF219*D219</f>
        <v>0</v>
      </c>
      <c r="AH219" s="134">
        <v>0</v>
      </c>
      <c r="AI219" s="136">
        <f>AH219*D219</f>
        <v>0</v>
      </c>
      <c r="AJ219" s="134">
        <v>0</v>
      </c>
      <c r="AK219" s="136">
        <f>AJ219*D219</f>
        <v>0</v>
      </c>
      <c r="AL219" s="134">
        <v>0</v>
      </c>
      <c r="AM219" s="136">
        <f>AL219*D219</f>
        <v>0</v>
      </c>
      <c r="AN219" s="134">
        <v>0</v>
      </c>
      <c r="AO219" s="136">
        <f>AN219*D219</f>
        <v>0</v>
      </c>
    </row>
    <row r="220" spans="1:41" ht="28.8" hidden="1" x14ac:dyDescent="0.3">
      <c r="A220" s="132">
        <v>365</v>
      </c>
      <c r="B220" s="133" t="s">
        <v>451</v>
      </c>
      <c r="C220" s="134" t="s">
        <v>226</v>
      </c>
      <c r="D220" s="135">
        <v>12.7</v>
      </c>
      <c r="E220" s="135">
        <v>26035</v>
      </c>
      <c r="F220" s="134">
        <v>0</v>
      </c>
      <c r="G220" s="136">
        <f t="shared" si="9"/>
        <v>0</v>
      </c>
      <c r="H220" s="134">
        <v>2000</v>
      </c>
      <c r="I220" s="136">
        <f t="shared" si="10"/>
        <v>25400</v>
      </c>
      <c r="J220" s="134">
        <v>0</v>
      </c>
      <c r="K220" s="136">
        <f t="shared" si="11"/>
        <v>0</v>
      </c>
      <c r="L220" s="134">
        <v>0</v>
      </c>
      <c r="M220" s="136">
        <f>L220*D220</f>
        <v>0</v>
      </c>
      <c r="N220" s="134">
        <v>0</v>
      </c>
      <c r="O220" s="136">
        <f>N220*D220</f>
        <v>0</v>
      </c>
      <c r="P220" s="134">
        <v>50</v>
      </c>
      <c r="Q220" s="136">
        <f>P220*D220</f>
        <v>635</v>
      </c>
      <c r="R220" s="134">
        <v>0</v>
      </c>
      <c r="S220" s="136">
        <f>R220*D220</f>
        <v>0</v>
      </c>
      <c r="T220" s="134">
        <v>0</v>
      </c>
      <c r="U220" s="136">
        <f>T220*D220</f>
        <v>0</v>
      </c>
      <c r="V220" s="134">
        <v>0</v>
      </c>
      <c r="W220" s="136">
        <f>V220*D220</f>
        <v>0</v>
      </c>
      <c r="X220" s="134">
        <v>0</v>
      </c>
      <c r="Y220" s="136">
        <f>X220*D220</f>
        <v>0</v>
      </c>
      <c r="Z220" s="134">
        <v>0</v>
      </c>
      <c r="AA220" s="136">
        <f>Z220*D220</f>
        <v>0</v>
      </c>
      <c r="AB220" s="134">
        <v>0</v>
      </c>
      <c r="AC220" s="136">
        <f>AB220*D220</f>
        <v>0</v>
      </c>
      <c r="AD220" s="134">
        <v>0</v>
      </c>
      <c r="AE220" s="136">
        <f>AD220*D220</f>
        <v>0</v>
      </c>
      <c r="AF220" s="134">
        <v>0</v>
      </c>
      <c r="AG220" s="136">
        <f>AF220*D220</f>
        <v>0</v>
      </c>
      <c r="AH220" s="134">
        <v>0</v>
      </c>
      <c r="AI220" s="136">
        <f>AH220*D220</f>
        <v>0</v>
      </c>
      <c r="AJ220" s="134">
        <v>0</v>
      </c>
      <c r="AK220" s="136">
        <f>AJ220*D220</f>
        <v>0</v>
      </c>
      <c r="AL220" s="134">
        <v>0</v>
      </c>
      <c r="AM220" s="136">
        <f>AL220*D220</f>
        <v>0</v>
      </c>
      <c r="AN220" s="134">
        <v>0</v>
      </c>
      <c r="AO220" s="136">
        <f>AN220*D220</f>
        <v>0</v>
      </c>
    </row>
    <row r="221" spans="1:41" x14ac:dyDescent="0.3">
      <c r="A221" s="132">
        <v>366</v>
      </c>
      <c r="B221" s="133" t="s">
        <v>452</v>
      </c>
      <c r="C221" s="134" t="s">
        <v>66</v>
      </c>
      <c r="D221" s="135">
        <v>51.99</v>
      </c>
      <c r="E221" s="135">
        <v>9202.23</v>
      </c>
      <c r="F221" s="134">
        <v>150</v>
      </c>
      <c r="G221" s="136">
        <f t="shared" si="9"/>
        <v>7798.5</v>
      </c>
      <c r="H221" s="134">
        <v>0</v>
      </c>
      <c r="I221" s="136">
        <f t="shared" si="10"/>
        <v>0</v>
      </c>
      <c r="J221" s="134">
        <v>20</v>
      </c>
      <c r="K221" s="136">
        <f t="shared" si="11"/>
        <v>1039.8</v>
      </c>
      <c r="L221" s="134">
        <v>0</v>
      </c>
      <c r="M221" s="136">
        <f>L221*D221</f>
        <v>0</v>
      </c>
      <c r="N221" s="134">
        <v>0</v>
      </c>
      <c r="O221" s="136">
        <f>N221*D221</f>
        <v>0</v>
      </c>
      <c r="P221" s="134">
        <v>2</v>
      </c>
      <c r="Q221" s="136">
        <f>P221*D221</f>
        <v>103.98</v>
      </c>
      <c r="R221" s="134">
        <v>0</v>
      </c>
      <c r="S221" s="136">
        <f>R221*D221</f>
        <v>0</v>
      </c>
      <c r="T221" s="134">
        <v>0</v>
      </c>
      <c r="U221" s="136">
        <f>T221*D221</f>
        <v>0</v>
      </c>
      <c r="V221" s="134">
        <v>2</v>
      </c>
      <c r="W221" s="136">
        <f>V221*D221</f>
        <v>103.98</v>
      </c>
      <c r="X221" s="134">
        <v>0</v>
      </c>
      <c r="Y221" s="136">
        <f>X221*D221</f>
        <v>0</v>
      </c>
      <c r="Z221" s="134">
        <v>0</v>
      </c>
      <c r="AA221" s="136">
        <f>Z221*D221</f>
        <v>0</v>
      </c>
      <c r="AB221" s="134">
        <v>0</v>
      </c>
      <c r="AC221" s="136">
        <f>AB221*D221</f>
        <v>0</v>
      </c>
      <c r="AD221" s="134">
        <v>1</v>
      </c>
      <c r="AE221" s="136">
        <f>AD221*D221</f>
        <v>51.99</v>
      </c>
      <c r="AF221" s="134">
        <v>0</v>
      </c>
      <c r="AG221" s="136">
        <f>AF221*D221</f>
        <v>0</v>
      </c>
      <c r="AH221" s="134">
        <v>2</v>
      </c>
      <c r="AI221" s="136">
        <f>AH221*D221</f>
        <v>103.98</v>
      </c>
      <c r="AJ221" s="134">
        <v>0</v>
      </c>
      <c r="AK221" s="136">
        <f>AJ221*D221</f>
        <v>0</v>
      </c>
      <c r="AL221" s="134">
        <v>0</v>
      </c>
      <c r="AM221" s="136">
        <f>AL221*D221</f>
        <v>0</v>
      </c>
      <c r="AN221" s="134">
        <v>0</v>
      </c>
      <c r="AO221" s="136">
        <f>AN221*D221</f>
        <v>0</v>
      </c>
    </row>
    <row r="222" spans="1:41" x14ac:dyDescent="0.3">
      <c r="A222" s="132">
        <v>367</v>
      </c>
      <c r="B222" s="133" t="s">
        <v>453</v>
      </c>
      <c r="C222" s="134" t="s">
        <v>66</v>
      </c>
      <c r="D222" s="135">
        <v>80</v>
      </c>
      <c r="E222" s="135">
        <v>12560</v>
      </c>
      <c r="F222" s="134">
        <v>150</v>
      </c>
      <c r="G222" s="136">
        <f t="shared" si="9"/>
        <v>12000</v>
      </c>
      <c r="H222" s="134">
        <v>0</v>
      </c>
      <c r="I222" s="136">
        <f t="shared" si="10"/>
        <v>0</v>
      </c>
      <c r="J222" s="134">
        <v>0</v>
      </c>
      <c r="K222" s="136">
        <f t="shared" si="11"/>
        <v>0</v>
      </c>
      <c r="L222" s="134">
        <v>0</v>
      </c>
      <c r="M222" s="136">
        <f>L222*D222</f>
        <v>0</v>
      </c>
      <c r="N222" s="134">
        <v>0</v>
      </c>
      <c r="O222" s="136">
        <f>N222*D222</f>
        <v>0</v>
      </c>
      <c r="P222" s="134">
        <v>2</v>
      </c>
      <c r="Q222" s="136">
        <f>P222*D222</f>
        <v>160</v>
      </c>
      <c r="R222" s="134">
        <v>0</v>
      </c>
      <c r="S222" s="136">
        <f>R222*D222</f>
        <v>0</v>
      </c>
      <c r="T222" s="134">
        <v>0</v>
      </c>
      <c r="U222" s="136">
        <f>T222*D222</f>
        <v>0</v>
      </c>
      <c r="V222" s="134">
        <v>2</v>
      </c>
      <c r="W222" s="136">
        <f>V222*D222</f>
        <v>160</v>
      </c>
      <c r="X222" s="134">
        <v>0</v>
      </c>
      <c r="Y222" s="136">
        <f>X222*D222</f>
        <v>0</v>
      </c>
      <c r="Z222" s="134">
        <v>0</v>
      </c>
      <c r="AA222" s="136">
        <f>Z222*D222</f>
        <v>0</v>
      </c>
      <c r="AB222" s="134">
        <v>0</v>
      </c>
      <c r="AC222" s="136">
        <f>AB222*D222</f>
        <v>0</v>
      </c>
      <c r="AD222" s="134">
        <v>0</v>
      </c>
      <c r="AE222" s="136">
        <f>AD222*D222</f>
        <v>0</v>
      </c>
      <c r="AF222" s="134">
        <v>0</v>
      </c>
      <c r="AG222" s="136">
        <f>AF222*D222</f>
        <v>0</v>
      </c>
      <c r="AH222" s="134">
        <v>3</v>
      </c>
      <c r="AI222" s="136">
        <f>AH222*D222</f>
        <v>240</v>
      </c>
      <c r="AJ222" s="134">
        <v>0</v>
      </c>
      <c r="AK222" s="136">
        <f>AJ222*D222</f>
        <v>0</v>
      </c>
      <c r="AL222" s="134">
        <v>0</v>
      </c>
      <c r="AM222" s="136">
        <f>AL222*D222</f>
        <v>0</v>
      </c>
      <c r="AN222" s="134">
        <v>0</v>
      </c>
      <c r="AO222" s="136">
        <f>AN222*D222</f>
        <v>0</v>
      </c>
    </row>
    <row r="223" spans="1:41" x14ac:dyDescent="0.3">
      <c r="A223" s="132">
        <v>368</v>
      </c>
      <c r="B223" s="133" t="s">
        <v>454</v>
      </c>
      <c r="C223" s="134" t="s">
        <v>66</v>
      </c>
      <c r="D223" s="135">
        <v>39.799999999999997</v>
      </c>
      <c r="E223" s="135">
        <v>6527.2</v>
      </c>
      <c r="F223" s="134">
        <v>150</v>
      </c>
      <c r="G223" s="136">
        <f t="shared" si="9"/>
        <v>5970</v>
      </c>
      <c r="H223" s="134">
        <v>0</v>
      </c>
      <c r="I223" s="136">
        <f t="shared" si="10"/>
        <v>0</v>
      </c>
      <c r="J223" s="134">
        <v>0</v>
      </c>
      <c r="K223" s="136">
        <f t="shared" si="11"/>
        <v>0</v>
      </c>
      <c r="L223" s="134">
        <v>0</v>
      </c>
      <c r="M223" s="136">
        <f>L223*D223</f>
        <v>0</v>
      </c>
      <c r="N223" s="134">
        <v>2</v>
      </c>
      <c r="O223" s="136">
        <f>N223*D223</f>
        <v>79.599999999999994</v>
      </c>
      <c r="P223" s="134">
        <v>3</v>
      </c>
      <c r="Q223" s="136">
        <f>P223*D223</f>
        <v>119.39999999999999</v>
      </c>
      <c r="R223" s="134">
        <v>1</v>
      </c>
      <c r="S223" s="136">
        <f>R223*D223</f>
        <v>39.799999999999997</v>
      </c>
      <c r="T223" s="134">
        <v>0</v>
      </c>
      <c r="U223" s="136">
        <f>T223*D223</f>
        <v>0</v>
      </c>
      <c r="V223" s="134">
        <v>0</v>
      </c>
      <c r="W223" s="136">
        <f>V223*D223</f>
        <v>0</v>
      </c>
      <c r="X223" s="134">
        <v>0</v>
      </c>
      <c r="Y223" s="136">
        <f>X223*D223</f>
        <v>0</v>
      </c>
      <c r="Z223" s="134">
        <v>0</v>
      </c>
      <c r="AA223" s="136">
        <f>Z223*D223</f>
        <v>0</v>
      </c>
      <c r="AB223" s="134">
        <v>0</v>
      </c>
      <c r="AC223" s="136">
        <f>AB223*D223</f>
        <v>0</v>
      </c>
      <c r="AD223" s="134">
        <v>0</v>
      </c>
      <c r="AE223" s="136">
        <f>AD223*D223</f>
        <v>0</v>
      </c>
      <c r="AF223" s="134">
        <v>0</v>
      </c>
      <c r="AG223" s="136">
        <f>AF223*D223</f>
        <v>0</v>
      </c>
      <c r="AH223" s="134">
        <v>0</v>
      </c>
      <c r="AI223" s="136">
        <f>AH223*D223</f>
        <v>0</v>
      </c>
      <c r="AJ223" s="134">
        <v>0</v>
      </c>
      <c r="AK223" s="136">
        <f>AJ223*D223</f>
        <v>0</v>
      </c>
      <c r="AL223" s="134">
        <v>0</v>
      </c>
      <c r="AM223" s="136">
        <f>AL223*D223</f>
        <v>0</v>
      </c>
      <c r="AN223" s="134">
        <v>0</v>
      </c>
      <c r="AO223" s="136">
        <f>AN223*D223</f>
        <v>0</v>
      </c>
    </row>
    <row r="224" spans="1:41" x14ac:dyDescent="0.3">
      <c r="A224" s="132">
        <v>369</v>
      </c>
      <c r="B224" s="133" t="s">
        <v>455</v>
      </c>
      <c r="C224" s="134" t="s">
        <v>66</v>
      </c>
      <c r="D224" s="135">
        <v>77</v>
      </c>
      <c r="E224" s="135">
        <v>12166</v>
      </c>
      <c r="F224" s="134">
        <v>150</v>
      </c>
      <c r="G224" s="136">
        <f t="shared" si="9"/>
        <v>11550</v>
      </c>
      <c r="H224" s="134">
        <v>0</v>
      </c>
      <c r="I224" s="136">
        <f t="shared" si="10"/>
        <v>0</v>
      </c>
      <c r="J224" s="134">
        <v>0</v>
      </c>
      <c r="K224" s="136">
        <f t="shared" si="11"/>
        <v>0</v>
      </c>
      <c r="L224" s="134">
        <v>0</v>
      </c>
      <c r="M224" s="136">
        <f>L224*D224</f>
        <v>0</v>
      </c>
      <c r="N224" s="134">
        <v>0</v>
      </c>
      <c r="O224" s="136">
        <f>N224*D224</f>
        <v>0</v>
      </c>
      <c r="P224" s="134">
        <v>5</v>
      </c>
      <c r="Q224" s="136">
        <f>P224*D224</f>
        <v>385</v>
      </c>
      <c r="R224" s="134">
        <v>0</v>
      </c>
      <c r="S224" s="136">
        <f>R224*D224</f>
        <v>0</v>
      </c>
      <c r="T224" s="134">
        <v>0</v>
      </c>
      <c r="U224" s="136">
        <f>T224*D224</f>
        <v>0</v>
      </c>
      <c r="V224" s="134">
        <v>0</v>
      </c>
      <c r="W224" s="136">
        <f>V224*D224</f>
        <v>0</v>
      </c>
      <c r="X224" s="134">
        <v>0</v>
      </c>
      <c r="Y224" s="136">
        <f>X224*D224</f>
        <v>0</v>
      </c>
      <c r="Z224" s="134">
        <v>0</v>
      </c>
      <c r="AA224" s="136">
        <f>Z224*D224</f>
        <v>0</v>
      </c>
      <c r="AB224" s="134">
        <v>0</v>
      </c>
      <c r="AC224" s="136">
        <f>AB224*D224</f>
        <v>0</v>
      </c>
      <c r="AD224" s="134">
        <v>0</v>
      </c>
      <c r="AE224" s="136">
        <f>AD224*D224</f>
        <v>0</v>
      </c>
      <c r="AF224" s="134">
        <v>0</v>
      </c>
      <c r="AG224" s="136">
        <f>AF224*D224</f>
        <v>0</v>
      </c>
      <c r="AH224" s="134">
        <v>3</v>
      </c>
      <c r="AI224" s="136">
        <f>AH224*D224</f>
        <v>231</v>
      </c>
      <c r="AJ224" s="134">
        <v>0</v>
      </c>
      <c r="AK224" s="136">
        <f>AJ224*D224</f>
        <v>0</v>
      </c>
      <c r="AL224" s="134">
        <v>0</v>
      </c>
      <c r="AM224" s="136">
        <f>AL224*D224</f>
        <v>0</v>
      </c>
      <c r="AN224" s="134">
        <v>0</v>
      </c>
      <c r="AO224" s="136">
        <f>AN224*D224</f>
        <v>0</v>
      </c>
    </row>
    <row r="225" spans="1:41" ht="28.8" hidden="1" x14ac:dyDescent="0.3">
      <c r="A225" s="132">
        <v>370</v>
      </c>
      <c r="B225" s="133" t="s">
        <v>456</v>
      </c>
      <c r="C225" s="134" t="s">
        <v>66</v>
      </c>
      <c r="D225" s="135">
        <v>1.26</v>
      </c>
      <c r="E225" s="135">
        <v>493.92</v>
      </c>
      <c r="F225" s="134">
        <v>0</v>
      </c>
      <c r="G225" s="136">
        <f t="shared" si="9"/>
        <v>0</v>
      </c>
      <c r="H225" s="134">
        <v>150</v>
      </c>
      <c r="I225" s="136">
        <f t="shared" si="10"/>
        <v>189</v>
      </c>
      <c r="J225" s="134">
        <v>50</v>
      </c>
      <c r="K225" s="136">
        <f t="shared" si="11"/>
        <v>63</v>
      </c>
      <c r="L225" s="134">
        <v>5</v>
      </c>
      <c r="M225" s="136">
        <f>L225*D225</f>
        <v>6.3</v>
      </c>
      <c r="N225" s="134">
        <v>50</v>
      </c>
      <c r="O225" s="136">
        <f>N225*D225</f>
        <v>63</v>
      </c>
      <c r="P225" s="134">
        <v>6</v>
      </c>
      <c r="Q225" s="136">
        <f>P225*D225</f>
        <v>7.5600000000000005</v>
      </c>
      <c r="R225" s="134">
        <v>4</v>
      </c>
      <c r="S225" s="136">
        <f>R225*D225</f>
        <v>5.04</v>
      </c>
      <c r="T225" s="134">
        <v>10</v>
      </c>
      <c r="U225" s="136">
        <f>T225*D225</f>
        <v>12.6</v>
      </c>
      <c r="V225" s="134">
        <v>50</v>
      </c>
      <c r="W225" s="136">
        <f>V225*D225</f>
        <v>63</v>
      </c>
      <c r="X225" s="134">
        <v>3</v>
      </c>
      <c r="Y225" s="136">
        <f>X225*D225</f>
        <v>3.7800000000000002</v>
      </c>
      <c r="Z225" s="134">
        <v>0</v>
      </c>
      <c r="AA225" s="136">
        <f>Z225*D225</f>
        <v>0</v>
      </c>
      <c r="AB225" s="134">
        <v>5</v>
      </c>
      <c r="AC225" s="136">
        <f>AB225*D225</f>
        <v>6.3</v>
      </c>
      <c r="AD225" s="134">
        <v>5</v>
      </c>
      <c r="AE225" s="136">
        <f>AD225*D225</f>
        <v>6.3</v>
      </c>
      <c r="AF225" s="134">
        <v>10</v>
      </c>
      <c r="AG225" s="136">
        <f>AF225*D225</f>
        <v>12.6</v>
      </c>
      <c r="AH225" s="134">
        <v>34</v>
      </c>
      <c r="AI225" s="136">
        <f>AH225*D225</f>
        <v>42.84</v>
      </c>
      <c r="AJ225" s="134">
        <v>5</v>
      </c>
      <c r="AK225" s="136">
        <f>AJ225*D225</f>
        <v>6.3</v>
      </c>
      <c r="AL225" s="134">
        <v>5</v>
      </c>
      <c r="AM225" s="136">
        <f>AL225*D225</f>
        <v>6.3</v>
      </c>
      <c r="AN225" s="134">
        <v>0</v>
      </c>
      <c r="AO225" s="136">
        <f>AN225*D225</f>
        <v>0</v>
      </c>
    </row>
    <row r="226" spans="1:41" x14ac:dyDescent="0.3">
      <c r="A226" s="132">
        <v>371</v>
      </c>
      <c r="B226" s="133" t="s">
        <v>457</v>
      </c>
      <c r="C226" s="134" t="s">
        <v>66</v>
      </c>
      <c r="D226" s="135">
        <v>7.95</v>
      </c>
      <c r="E226" s="135">
        <v>1383.3</v>
      </c>
      <c r="F226" s="134">
        <v>30</v>
      </c>
      <c r="G226" s="136">
        <f t="shared" si="9"/>
        <v>238.5</v>
      </c>
      <c r="H226" s="134">
        <v>70</v>
      </c>
      <c r="I226" s="136">
        <f t="shared" si="10"/>
        <v>556.5</v>
      </c>
      <c r="J226" s="134">
        <v>15</v>
      </c>
      <c r="K226" s="136">
        <f t="shared" si="11"/>
        <v>119.25</v>
      </c>
      <c r="L226" s="134">
        <v>0</v>
      </c>
      <c r="M226" s="136">
        <f>L226*D226</f>
        <v>0</v>
      </c>
      <c r="N226" s="134">
        <v>2</v>
      </c>
      <c r="O226" s="136">
        <f>N226*D226</f>
        <v>15.9</v>
      </c>
      <c r="P226" s="134">
        <v>5</v>
      </c>
      <c r="Q226" s="136">
        <f>P226*D226</f>
        <v>39.75</v>
      </c>
      <c r="R226" s="134">
        <v>1</v>
      </c>
      <c r="S226" s="136">
        <f>R226*D226</f>
        <v>7.95</v>
      </c>
      <c r="T226" s="134">
        <v>0</v>
      </c>
      <c r="U226" s="136">
        <f>T226*D226</f>
        <v>0</v>
      </c>
      <c r="V226" s="134">
        <v>10</v>
      </c>
      <c r="W226" s="136">
        <f>V226*D226</f>
        <v>79.5</v>
      </c>
      <c r="X226" s="134">
        <v>2</v>
      </c>
      <c r="Y226" s="136">
        <f>X226*D226</f>
        <v>15.9</v>
      </c>
      <c r="Z226" s="134">
        <v>0</v>
      </c>
      <c r="AA226" s="136">
        <f>Z226*D226</f>
        <v>0</v>
      </c>
      <c r="AB226" s="134">
        <v>0</v>
      </c>
      <c r="AC226" s="136">
        <f>AB226*D226</f>
        <v>0</v>
      </c>
      <c r="AD226" s="134">
        <v>0</v>
      </c>
      <c r="AE226" s="136">
        <f>AD226*D226</f>
        <v>0</v>
      </c>
      <c r="AF226" s="134">
        <v>0</v>
      </c>
      <c r="AG226" s="136">
        <f>AF226*D226</f>
        <v>0</v>
      </c>
      <c r="AH226" s="134">
        <v>28</v>
      </c>
      <c r="AI226" s="136">
        <f>AH226*D226</f>
        <v>222.6</v>
      </c>
      <c r="AJ226" s="134">
        <v>0</v>
      </c>
      <c r="AK226" s="136">
        <f>AJ226*D226</f>
        <v>0</v>
      </c>
      <c r="AL226" s="134">
        <v>0</v>
      </c>
      <c r="AM226" s="136">
        <f>AL226*D226</f>
        <v>0</v>
      </c>
      <c r="AN226" s="134">
        <v>0</v>
      </c>
      <c r="AO226" s="136">
        <f>AN226*D226</f>
        <v>0</v>
      </c>
    </row>
    <row r="227" spans="1:41" ht="28.8" hidden="1" x14ac:dyDescent="0.3">
      <c r="A227" s="132">
        <v>372</v>
      </c>
      <c r="B227" s="133" t="s">
        <v>458</v>
      </c>
      <c r="C227" s="134" t="s">
        <v>66</v>
      </c>
      <c r="D227" s="135">
        <v>2.35</v>
      </c>
      <c r="E227" s="135">
        <v>364.25</v>
      </c>
      <c r="F227" s="134">
        <v>0</v>
      </c>
      <c r="G227" s="136">
        <f t="shared" si="9"/>
        <v>0</v>
      </c>
      <c r="H227" s="134">
        <v>70</v>
      </c>
      <c r="I227" s="136">
        <f t="shared" si="10"/>
        <v>164.5</v>
      </c>
      <c r="J227" s="134">
        <v>30</v>
      </c>
      <c r="K227" s="136">
        <f t="shared" si="11"/>
        <v>70.5</v>
      </c>
      <c r="L227" s="134">
        <v>6</v>
      </c>
      <c r="M227" s="136">
        <f>L227*D227</f>
        <v>14.100000000000001</v>
      </c>
      <c r="N227" s="134">
        <v>18</v>
      </c>
      <c r="O227" s="136">
        <f>N227*D227</f>
        <v>42.300000000000004</v>
      </c>
      <c r="P227" s="134">
        <v>18</v>
      </c>
      <c r="Q227" s="136">
        <f>P227*D227</f>
        <v>42.300000000000004</v>
      </c>
      <c r="R227" s="134">
        <v>0</v>
      </c>
      <c r="S227" s="136">
        <f>R227*D227</f>
        <v>0</v>
      </c>
      <c r="T227" s="134">
        <v>8</v>
      </c>
      <c r="U227" s="136">
        <f>T227*D227</f>
        <v>18.8</v>
      </c>
      <c r="V227" s="134">
        <v>5</v>
      </c>
      <c r="W227" s="136">
        <f>V227*D227</f>
        <v>11.75</v>
      </c>
      <c r="X227" s="134">
        <v>0</v>
      </c>
      <c r="Y227" s="136">
        <f>X227*D227</f>
        <v>0</v>
      </c>
      <c r="Z227" s="134">
        <v>0</v>
      </c>
      <c r="AA227" s="136">
        <f>Z227*D227</f>
        <v>0</v>
      </c>
      <c r="AB227" s="134">
        <v>0</v>
      </c>
      <c r="AC227" s="136">
        <f>AB227*D227</f>
        <v>0</v>
      </c>
      <c r="AD227" s="134">
        <v>0</v>
      </c>
      <c r="AE227" s="136">
        <f>AD227*D227</f>
        <v>0</v>
      </c>
      <c r="AF227" s="134">
        <v>0</v>
      </c>
      <c r="AG227" s="136">
        <f>AF227*D227</f>
        <v>0</v>
      </c>
      <c r="AH227" s="134">
        <v>0</v>
      </c>
      <c r="AI227" s="136">
        <f>AH227*D227</f>
        <v>0</v>
      </c>
      <c r="AJ227" s="134">
        <v>0</v>
      </c>
      <c r="AK227" s="136">
        <f>AJ227*D227</f>
        <v>0</v>
      </c>
      <c r="AL227" s="134">
        <v>0</v>
      </c>
      <c r="AM227" s="136">
        <f>AL227*D227</f>
        <v>0</v>
      </c>
      <c r="AN227" s="134">
        <v>0</v>
      </c>
      <c r="AO227" s="136">
        <f>AN227*D227</f>
        <v>0</v>
      </c>
    </row>
    <row r="228" spans="1:41" ht="28.8" x14ac:dyDescent="0.3">
      <c r="A228" s="132">
        <v>373</v>
      </c>
      <c r="B228" s="133" t="s">
        <v>459</v>
      </c>
      <c r="C228" s="134" t="s">
        <v>66</v>
      </c>
      <c r="D228" s="135">
        <v>9.5500000000000007</v>
      </c>
      <c r="E228" s="135">
        <v>1890.9</v>
      </c>
      <c r="F228" s="134">
        <v>50</v>
      </c>
      <c r="G228" s="136">
        <f t="shared" si="9"/>
        <v>477.50000000000006</v>
      </c>
      <c r="H228" s="134">
        <v>70</v>
      </c>
      <c r="I228" s="136">
        <f t="shared" si="10"/>
        <v>668.5</v>
      </c>
      <c r="J228" s="134">
        <v>0</v>
      </c>
      <c r="K228" s="136">
        <f t="shared" si="11"/>
        <v>0</v>
      </c>
      <c r="L228" s="134">
        <v>1</v>
      </c>
      <c r="M228" s="136">
        <f>L228*D228</f>
        <v>9.5500000000000007</v>
      </c>
      <c r="N228" s="134">
        <v>2</v>
      </c>
      <c r="O228" s="136">
        <f>N228*D228</f>
        <v>19.100000000000001</v>
      </c>
      <c r="P228" s="134">
        <v>25</v>
      </c>
      <c r="Q228" s="136">
        <f>P228*D228</f>
        <v>238.75000000000003</v>
      </c>
      <c r="R228" s="134">
        <v>0</v>
      </c>
      <c r="S228" s="136">
        <f>R228*D228</f>
        <v>0</v>
      </c>
      <c r="T228" s="134">
        <v>5</v>
      </c>
      <c r="U228" s="136">
        <f>T228*D228</f>
        <v>47.75</v>
      </c>
      <c r="V228" s="134">
        <v>5</v>
      </c>
      <c r="W228" s="136">
        <f>V228*D228</f>
        <v>47.75</v>
      </c>
      <c r="X228" s="134">
        <v>0</v>
      </c>
      <c r="Y228" s="136">
        <f>X228*D228</f>
        <v>0</v>
      </c>
      <c r="Z228" s="134">
        <v>0</v>
      </c>
      <c r="AA228" s="136">
        <f>Z228*D228</f>
        <v>0</v>
      </c>
      <c r="AB228" s="134">
        <v>2</v>
      </c>
      <c r="AC228" s="136">
        <f>AB228*D228</f>
        <v>19.100000000000001</v>
      </c>
      <c r="AD228" s="134">
        <v>1</v>
      </c>
      <c r="AE228" s="136">
        <f>AD228*D228</f>
        <v>9.5500000000000007</v>
      </c>
      <c r="AF228" s="134">
        <v>2</v>
      </c>
      <c r="AG228" s="136">
        <f>AF228*D228</f>
        <v>19.100000000000001</v>
      </c>
      <c r="AH228" s="134">
        <v>14</v>
      </c>
      <c r="AI228" s="136">
        <f>AH228*D228</f>
        <v>133.70000000000002</v>
      </c>
      <c r="AJ228" s="134">
        <v>2</v>
      </c>
      <c r="AK228" s="136">
        <f>AJ228*D228</f>
        <v>19.100000000000001</v>
      </c>
      <c r="AL228" s="134">
        <v>0</v>
      </c>
      <c r="AM228" s="136">
        <f>AL228*D228</f>
        <v>0</v>
      </c>
      <c r="AN228" s="134">
        <v>0</v>
      </c>
      <c r="AO228" s="136">
        <f>AN228*D228</f>
        <v>0</v>
      </c>
    </row>
    <row r="229" spans="1:41" ht="43.2" hidden="1" x14ac:dyDescent="0.3">
      <c r="A229" s="132">
        <v>374</v>
      </c>
      <c r="B229" s="133" t="s">
        <v>460</v>
      </c>
      <c r="C229" s="134" t="s">
        <v>230</v>
      </c>
      <c r="D229" s="135">
        <v>4.7</v>
      </c>
      <c r="E229" s="135">
        <v>1184.4000000000001</v>
      </c>
      <c r="F229" s="134">
        <v>0</v>
      </c>
      <c r="G229" s="136">
        <f t="shared" si="9"/>
        <v>0</v>
      </c>
      <c r="H229" s="134">
        <v>200</v>
      </c>
      <c r="I229" s="136">
        <f t="shared" si="10"/>
        <v>940</v>
      </c>
      <c r="J229" s="134">
        <v>50</v>
      </c>
      <c r="K229" s="136">
        <f t="shared" si="11"/>
        <v>235</v>
      </c>
      <c r="L229" s="134">
        <v>0</v>
      </c>
      <c r="M229" s="136">
        <f>L229*D229</f>
        <v>0</v>
      </c>
      <c r="N229" s="134">
        <v>0</v>
      </c>
      <c r="O229" s="136">
        <f>N229*D229</f>
        <v>0</v>
      </c>
      <c r="P229" s="134">
        <v>0</v>
      </c>
      <c r="Q229" s="136">
        <f>P229*D229</f>
        <v>0</v>
      </c>
      <c r="R229" s="134">
        <v>0</v>
      </c>
      <c r="S229" s="136">
        <f>R229*D229</f>
        <v>0</v>
      </c>
      <c r="T229" s="134">
        <v>0</v>
      </c>
      <c r="U229" s="136">
        <f>T229*D229</f>
        <v>0</v>
      </c>
      <c r="V229" s="134">
        <v>0</v>
      </c>
      <c r="W229" s="136">
        <f>V229*D229</f>
        <v>0</v>
      </c>
      <c r="X229" s="134">
        <v>0</v>
      </c>
      <c r="Y229" s="136">
        <f>X229*D229</f>
        <v>0</v>
      </c>
      <c r="Z229" s="134">
        <v>0</v>
      </c>
      <c r="AA229" s="136">
        <f>Z229*D229</f>
        <v>0</v>
      </c>
      <c r="AB229" s="134">
        <v>0</v>
      </c>
      <c r="AC229" s="136">
        <f>AB229*D229</f>
        <v>0</v>
      </c>
      <c r="AD229" s="134">
        <v>0</v>
      </c>
      <c r="AE229" s="136">
        <f>AD229*D229</f>
        <v>0</v>
      </c>
      <c r="AF229" s="134">
        <v>0</v>
      </c>
      <c r="AG229" s="136">
        <f>AF229*D229</f>
        <v>0</v>
      </c>
      <c r="AH229" s="134">
        <v>0</v>
      </c>
      <c r="AI229" s="136">
        <f>AH229*D229</f>
        <v>0</v>
      </c>
      <c r="AJ229" s="134">
        <v>2</v>
      </c>
      <c r="AK229" s="136">
        <f>AJ229*D229</f>
        <v>9.4</v>
      </c>
      <c r="AL229" s="134">
        <v>0</v>
      </c>
      <c r="AM229" s="136">
        <f>AL229*D229</f>
        <v>0</v>
      </c>
      <c r="AN229" s="134">
        <v>0</v>
      </c>
      <c r="AO229" s="136">
        <f>AN229*D229</f>
        <v>0</v>
      </c>
    </row>
    <row r="230" spans="1:41" ht="28.8" hidden="1" x14ac:dyDescent="0.3">
      <c r="A230" s="132">
        <v>375</v>
      </c>
      <c r="B230" s="133" t="s">
        <v>461</v>
      </c>
      <c r="C230" s="134" t="s">
        <v>462</v>
      </c>
      <c r="D230" s="135">
        <v>6.1</v>
      </c>
      <c r="E230" s="135">
        <v>1525</v>
      </c>
      <c r="F230" s="134">
        <v>0</v>
      </c>
      <c r="G230" s="136">
        <f t="shared" si="9"/>
        <v>0</v>
      </c>
      <c r="H230" s="134">
        <v>250</v>
      </c>
      <c r="I230" s="136">
        <f t="shared" si="10"/>
        <v>1525</v>
      </c>
      <c r="J230" s="134">
        <v>0</v>
      </c>
      <c r="K230" s="136">
        <f t="shared" si="11"/>
        <v>0</v>
      </c>
      <c r="L230" s="134">
        <v>0</v>
      </c>
      <c r="M230" s="136">
        <f>L230*D230</f>
        <v>0</v>
      </c>
      <c r="N230" s="134">
        <v>0</v>
      </c>
      <c r="O230" s="136">
        <f>N230*D230</f>
        <v>0</v>
      </c>
      <c r="P230" s="134">
        <v>0</v>
      </c>
      <c r="Q230" s="136">
        <f>P230*D230</f>
        <v>0</v>
      </c>
      <c r="R230" s="134">
        <v>0</v>
      </c>
      <c r="S230" s="136">
        <f>R230*D230</f>
        <v>0</v>
      </c>
      <c r="T230" s="134">
        <v>0</v>
      </c>
      <c r="U230" s="136">
        <f>T230*D230</f>
        <v>0</v>
      </c>
      <c r="V230" s="134">
        <v>0</v>
      </c>
      <c r="W230" s="136">
        <f>V230*D230</f>
        <v>0</v>
      </c>
      <c r="X230" s="134">
        <v>0</v>
      </c>
      <c r="Y230" s="136">
        <f>X230*D230</f>
        <v>0</v>
      </c>
      <c r="Z230" s="134">
        <v>0</v>
      </c>
      <c r="AA230" s="136">
        <f>Z230*D230</f>
        <v>0</v>
      </c>
      <c r="AB230" s="134">
        <v>0</v>
      </c>
      <c r="AC230" s="136">
        <f>AB230*D230</f>
        <v>0</v>
      </c>
      <c r="AD230" s="134">
        <v>0</v>
      </c>
      <c r="AE230" s="136">
        <f>AD230*D230</f>
        <v>0</v>
      </c>
      <c r="AF230" s="134">
        <v>0</v>
      </c>
      <c r="AG230" s="136">
        <f>AF230*D230</f>
        <v>0</v>
      </c>
      <c r="AH230" s="134">
        <v>0</v>
      </c>
      <c r="AI230" s="136">
        <f>AH230*D230</f>
        <v>0</v>
      </c>
      <c r="AJ230" s="134">
        <v>0</v>
      </c>
      <c r="AK230" s="136">
        <f>AJ230*D230</f>
        <v>0</v>
      </c>
      <c r="AL230" s="134">
        <v>0</v>
      </c>
      <c r="AM230" s="136">
        <f>AL230*D230</f>
        <v>0</v>
      </c>
      <c r="AN230" s="134">
        <v>0</v>
      </c>
      <c r="AO230" s="136">
        <f>AN230*D230</f>
        <v>0</v>
      </c>
    </row>
    <row r="231" spans="1:41" hidden="1" x14ac:dyDescent="0.3">
      <c r="A231" s="132">
        <v>376</v>
      </c>
      <c r="B231" s="133" t="s">
        <v>463</v>
      </c>
      <c r="C231" s="134" t="s">
        <v>66</v>
      </c>
      <c r="D231" s="135">
        <v>9.69</v>
      </c>
      <c r="E231" s="135">
        <v>794.58</v>
      </c>
      <c r="F231" s="134">
        <v>0</v>
      </c>
      <c r="G231" s="136">
        <f t="shared" si="9"/>
        <v>0</v>
      </c>
      <c r="H231" s="134">
        <v>50</v>
      </c>
      <c r="I231" s="136">
        <f t="shared" si="10"/>
        <v>484.5</v>
      </c>
      <c r="J231" s="134">
        <v>0</v>
      </c>
      <c r="K231" s="136">
        <f t="shared" si="11"/>
        <v>0</v>
      </c>
      <c r="L231" s="134">
        <v>0</v>
      </c>
      <c r="M231" s="136">
        <f>L231*D231</f>
        <v>0</v>
      </c>
      <c r="N231" s="134">
        <v>20</v>
      </c>
      <c r="O231" s="136">
        <f>N231*D231</f>
        <v>193.79999999999998</v>
      </c>
      <c r="P231" s="134">
        <v>10</v>
      </c>
      <c r="Q231" s="136">
        <f>P231*D231</f>
        <v>96.899999999999991</v>
      </c>
      <c r="R231" s="134">
        <v>0</v>
      </c>
      <c r="S231" s="136">
        <f>R231*D231</f>
        <v>0</v>
      </c>
      <c r="T231" s="134">
        <v>0</v>
      </c>
      <c r="U231" s="136">
        <f>T231*D231</f>
        <v>0</v>
      </c>
      <c r="V231" s="134">
        <v>0</v>
      </c>
      <c r="W231" s="136">
        <f>V231*D231</f>
        <v>0</v>
      </c>
      <c r="X231" s="134">
        <v>0</v>
      </c>
      <c r="Y231" s="136">
        <f>X231*D231</f>
        <v>0</v>
      </c>
      <c r="Z231" s="134">
        <v>0</v>
      </c>
      <c r="AA231" s="136">
        <f>Z231*D231</f>
        <v>0</v>
      </c>
      <c r="AB231" s="134">
        <v>0</v>
      </c>
      <c r="AC231" s="136">
        <f>AB231*D231</f>
        <v>0</v>
      </c>
      <c r="AD231" s="134">
        <v>0</v>
      </c>
      <c r="AE231" s="136">
        <f>AD231*D231</f>
        <v>0</v>
      </c>
      <c r="AF231" s="134">
        <v>0</v>
      </c>
      <c r="AG231" s="136">
        <f>AF231*D231</f>
        <v>0</v>
      </c>
      <c r="AH231" s="134">
        <v>0</v>
      </c>
      <c r="AI231" s="136">
        <f>AH231*D231</f>
        <v>0</v>
      </c>
      <c r="AJ231" s="134">
        <v>2</v>
      </c>
      <c r="AK231" s="136">
        <f>AJ231*D231</f>
        <v>19.38</v>
      </c>
      <c r="AL231" s="134">
        <v>0</v>
      </c>
      <c r="AM231" s="136">
        <f>AL231*D231</f>
        <v>0</v>
      </c>
      <c r="AN231" s="134">
        <v>0</v>
      </c>
      <c r="AO231" s="136">
        <f>AN231*D231</f>
        <v>0</v>
      </c>
    </row>
    <row r="232" spans="1:41" x14ac:dyDescent="0.3">
      <c r="A232" s="132">
        <v>377</v>
      </c>
      <c r="B232" s="133" t="s">
        <v>464</v>
      </c>
      <c r="C232" s="134" t="s">
        <v>66</v>
      </c>
      <c r="D232" s="135">
        <v>4.45</v>
      </c>
      <c r="E232" s="135">
        <v>1401.75</v>
      </c>
      <c r="F232" s="134">
        <v>100</v>
      </c>
      <c r="G232" s="136">
        <f t="shared" si="9"/>
        <v>445</v>
      </c>
      <c r="H232" s="134">
        <v>200</v>
      </c>
      <c r="I232" s="136">
        <f t="shared" si="10"/>
        <v>890</v>
      </c>
      <c r="J232" s="134">
        <v>10</v>
      </c>
      <c r="K232" s="136">
        <f t="shared" si="11"/>
        <v>44.5</v>
      </c>
      <c r="L232" s="134">
        <v>0</v>
      </c>
      <c r="M232" s="136">
        <f>L232*D232</f>
        <v>0</v>
      </c>
      <c r="N232" s="134">
        <v>0</v>
      </c>
      <c r="O232" s="136">
        <f>N232*D232</f>
        <v>0</v>
      </c>
      <c r="P232" s="134">
        <v>5</v>
      </c>
      <c r="Q232" s="136">
        <f>P232*D232</f>
        <v>22.25</v>
      </c>
      <c r="R232" s="134">
        <v>0</v>
      </c>
      <c r="S232" s="136">
        <f>R232*D232</f>
        <v>0</v>
      </c>
      <c r="T232" s="134">
        <v>0</v>
      </c>
      <c r="U232" s="136">
        <f>T232*D232</f>
        <v>0</v>
      </c>
      <c r="V232" s="134">
        <v>0</v>
      </c>
      <c r="W232" s="136">
        <f>V232*D232</f>
        <v>0</v>
      </c>
      <c r="X232" s="134">
        <v>0</v>
      </c>
      <c r="Y232" s="136">
        <f>X232*D232</f>
        <v>0</v>
      </c>
      <c r="Z232" s="134">
        <v>0</v>
      </c>
      <c r="AA232" s="136">
        <f>Z232*D232</f>
        <v>0</v>
      </c>
      <c r="AB232" s="134">
        <v>0</v>
      </c>
      <c r="AC232" s="136">
        <f>AB232*D232</f>
        <v>0</v>
      </c>
      <c r="AD232" s="134">
        <v>0</v>
      </c>
      <c r="AE232" s="136">
        <f>AD232*D232</f>
        <v>0</v>
      </c>
      <c r="AF232" s="134">
        <v>0</v>
      </c>
      <c r="AG232" s="136">
        <f>AF232*D232</f>
        <v>0</v>
      </c>
      <c r="AH232" s="134">
        <v>0</v>
      </c>
      <c r="AI232" s="136">
        <f>AH232*D232</f>
        <v>0</v>
      </c>
      <c r="AJ232" s="134">
        <v>0</v>
      </c>
      <c r="AK232" s="136">
        <f>AJ232*D232</f>
        <v>0</v>
      </c>
      <c r="AL232" s="134">
        <v>0</v>
      </c>
      <c r="AM232" s="136">
        <f>AL232*D232</f>
        <v>0</v>
      </c>
      <c r="AN232" s="134">
        <v>0</v>
      </c>
      <c r="AO232" s="136">
        <f>AN232*D232</f>
        <v>0</v>
      </c>
    </row>
    <row r="233" spans="1:41" ht="28.8" x14ac:dyDescent="0.3">
      <c r="A233" s="132">
        <v>378</v>
      </c>
      <c r="B233" s="133" t="s">
        <v>465</v>
      </c>
      <c r="C233" s="134" t="s">
        <v>311</v>
      </c>
      <c r="D233" s="135">
        <v>102</v>
      </c>
      <c r="E233" s="135">
        <v>6834</v>
      </c>
      <c r="F233" s="134">
        <v>50</v>
      </c>
      <c r="G233" s="136">
        <f t="shared" si="9"/>
        <v>5100</v>
      </c>
      <c r="H233" s="134">
        <v>7</v>
      </c>
      <c r="I233" s="136">
        <f t="shared" si="10"/>
        <v>714</v>
      </c>
      <c r="J233" s="134">
        <v>0</v>
      </c>
      <c r="K233" s="136">
        <f t="shared" si="11"/>
        <v>0</v>
      </c>
      <c r="L233" s="134">
        <v>0</v>
      </c>
      <c r="M233" s="136">
        <f>L233*D233</f>
        <v>0</v>
      </c>
      <c r="N233" s="134">
        <v>0</v>
      </c>
      <c r="O233" s="136">
        <f>N233*D233</f>
        <v>0</v>
      </c>
      <c r="P233" s="134">
        <v>10</v>
      </c>
      <c r="Q233" s="136">
        <f>P233*D233</f>
        <v>1020</v>
      </c>
      <c r="R233" s="134">
        <v>0</v>
      </c>
      <c r="S233" s="136">
        <f>R233*D233</f>
        <v>0</v>
      </c>
      <c r="T233" s="134">
        <v>0</v>
      </c>
      <c r="U233" s="136">
        <f>T233*D233</f>
        <v>0</v>
      </c>
      <c r="V233" s="134">
        <v>0</v>
      </c>
      <c r="W233" s="136">
        <f>V233*D233</f>
        <v>0</v>
      </c>
      <c r="X233" s="134">
        <v>0</v>
      </c>
      <c r="Y233" s="136">
        <f>X233*D233</f>
        <v>0</v>
      </c>
      <c r="Z233" s="134">
        <v>0</v>
      </c>
      <c r="AA233" s="136">
        <f>Z233*D233</f>
        <v>0</v>
      </c>
      <c r="AB233" s="134">
        <v>0</v>
      </c>
      <c r="AC233" s="136">
        <f>AB233*D233</f>
        <v>0</v>
      </c>
      <c r="AD233" s="134">
        <v>0</v>
      </c>
      <c r="AE233" s="136">
        <f>AD233*D233</f>
        <v>0</v>
      </c>
      <c r="AF233" s="134">
        <v>0</v>
      </c>
      <c r="AG233" s="136">
        <f>AF233*D233</f>
        <v>0</v>
      </c>
      <c r="AH233" s="134">
        <v>0</v>
      </c>
      <c r="AI233" s="136">
        <f>AH233*D233</f>
        <v>0</v>
      </c>
      <c r="AJ233" s="134">
        <v>0</v>
      </c>
      <c r="AK233" s="136">
        <f>AJ233*D233</f>
        <v>0</v>
      </c>
      <c r="AL233" s="134">
        <v>0</v>
      </c>
      <c r="AM233" s="136">
        <f>AL233*D233</f>
        <v>0</v>
      </c>
      <c r="AN233" s="134">
        <v>0</v>
      </c>
      <c r="AO233" s="136">
        <f>AN233*D233</f>
        <v>0</v>
      </c>
    </row>
    <row r="234" spans="1:41" ht="28.8" x14ac:dyDescent="0.3">
      <c r="A234" s="132">
        <v>379</v>
      </c>
      <c r="B234" s="133" t="s">
        <v>466</v>
      </c>
      <c r="C234" s="134" t="s">
        <v>311</v>
      </c>
      <c r="D234" s="135">
        <v>102</v>
      </c>
      <c r="E234" s="135">
        <v>6834</v>
      </c>
      <c r="F234" s="134">
        <v>50</v>
      </c>
      <c r="G234" s="136">
        <f t="shared" si="9"/>
        <v>5100</v>
      </c>
      <c r="H234" s="134">
        <v>7</v>
      </c>
      <c r="I234" s="136">
        <f t="shared" si="10"/>
        <v>714</v>
      </c>
      <c r="J234" s="134">
        <v>0</v>
      </c>
      <c r="K234" s="136">
        <f t="shared" si="11"/>
        <v>0</v>
      </c>
      <c r="L234" s="134">
        <v>0</v>
      </c>
      <c r="M234" s="136">
        <f>L234*D234</f>
        <v>0</v>
      </c>
      <c r="N234" s="134">
        <v>0</v>
      </c>
      <c r="O234" s="136">
        <f>N234*D234</f>
        <v>0</v>
      </c>
      <c r="P234" s="134">
        <v>10</v>
      </c>
      <c r="Q234" s="136">
        <f>P234*D234</f>
        <v>1020</v>
      </c>
      <c r="R234" s="134">
        <v>0</v>
      </c>
      <c r="S234" s="136">
        <f>R234*D234</f>
        <v>0</v>
      </c>
      <c r="T234" s="134">
        <v>0</v>
      </c>
      <c r="U234" s="136">
        <f>T234*D234</f>
        <v>0</v>
      </c>
      <c r="V234" s="134">
        <v>0</v>
      </c>
      <c r="W234" s="136">
        <f>V234*D234</f>
        <v>0</v>
      </c>
      <c r="X234" s="134">
        <v>0</v>
      </c>
      <c r="Y234" s="136">
        <f>X234*D234</f>
        <v>0</v>
      </c>
      <c r="Z234" s="134">
        <v>0</v>
      </c>
      <c r="AA234" s="136">
        <f>Z234*D234</f>
        <v>0</v>
      </c>
      <c r="AB234" s="134">
        <v>0</v>
      </c>
      <c r="AC234" s="136">
        <f>AB234*D234</f>
        <v>0</v>
      </c>
      <c r="AD234" s="134">
        <v>0</v>
      </c>
      <c r="AE234" s="136">
        <f>AD234*D234</f>
        <v>0</v>
      </c>
      <c r="AF234" s="134">
        <v>0</v>
      </c>
      <c r="AG234" s="136">
        <f>AF234*D234</f>
        <v>0</v>
      </c>
      <c r="AH234" s="134">
        <v>0</v>
      </c>
      <c r="AI234" s="136">
        <f>AH234*D234</f>
        <v>0</v>
      </c>
      <c r="AJ234" s="134">
        <v>0</v>
      </c>
      <c r="AK234" s="136">
        <f>AJ234*D234</f>
        <v>0</v>
      </c>
      <c r="AL234" s="134">
        <v>0</v>
      </c>
      <c r="AM234" s="136">
        <f>AL234*D234</f>
        <v>0</v>
      </c>
      <c r="AN234" s="134">
        <v>0</v>
      </c>
      <c r="AO234" s="136">
        <f>AN234*D234</f>
        <v>0</v>
      </c>
    </row>
    <row r="235" spans="1:41" ht="28.8" x14ac:dyDescent="0.3">
      <c r="A235" s="132">
        <v>380</v>
      </c>
      <c r="B235" s="133" t="s">
        <v>467</v>
      </c>
      <c r="C235" s="134" t="s">
        <v>311</v>
      </c>
      <c r="D235" s="135">
        <v>102</v>
      </c>
      <c r="E235" s="135">
        <v>6834</v>
      </c>
      <c r="F235" s="134">
        <v>50</v>
      </c>
      <c r="G235" s="136">
        <f t="shared" si="9"/>
        <v>5100</v>
      </c>
      <c r="H235" s="134">
        <v>7</v>
      </c>
      <c r="I235" s="136">
        <f t="shared" si="10"/>
        <v>714</v>
      </c>
      <c r="J235" s="134">
        <v>0</v>
      </c>
      <c r="K235" s="136">
        <f t="shared" si="11"/>
        <v>0</v>
      </c>
      <c r="L235" s="134">
        <v>0</v>
      </c>
      <c r="M235" s="136">
        <f>L235*D235</f>
        <v>0</v>
      </c>
      <c r="N235" s="134">
        <v>0</v>
      </c>
      <c r="O235" s="136">
        <f>N235*D235</f>
        <v>0</v>
      </c>
      <c r="P235" s="134">
        <v>10</v>
      </c>
      <c r="Q235" s="136">
        <f>P235*D235</f>
        <v>1020</v>
      </c>
      <c r="R235" s="134">
        <v>0</v>
      </c>
      <c r="S235" s="136">
        <f>R235*D235</f>
        <v>0</v>
      </c>
      <c r="T235" s="134">
        <v>0</v>
      </c>
      <c r="U235" s="136">
        <f>T235*D235</f>
        <v>0</v>
      </c>
      <c r="V235" s="134">
        <v>0</v>
      </c>
      <c r="W235" s="136">
        <f>V235*D235</f>
        <v>0</v>
      </c>
      <c r="X235" s="134">
        <v>0</v>
      </c>
      <c r="Y235" s="136">
        <f>X235*D235</f>
        <v>0</v>
      </c>
      <c r="Z235" s="134">
        <v>0</v>
      </c>
      <c r="AA235" s="136">
        <f>Z235*D235</f>
        <v>0</v>
      </c>
      <c r="AB235" s="134">
        <v>0</v>
      </c>
      <c r="AC235" s="136">
        <f>AB235*D235</f>
        <v>0</v>
      </c>
      <c r="AD235" s="134">
        <v>0</v>
      </c>
      <c r="AE235" s="136">
        <f>AD235*D235</f>
        <v>0</v>
      </c>
      <c r="AF235" s="134">
        <v>0</v>
      </c>
      <c r="AG235" s="136">
        <f>AF235*D235</f>
        <v>0</v>
      </c>
      <c r="AH235" s="134">
        <v>0</v>
      </c>
      <c r="AI235" s="136">
        <f>AH235*D235</f>
        <v>0</v>
      </c>
      <c r="AJ235" s="134">
        <v>0</v>
      </c>
      <c r="AK235" s="136">
        <f>AJ235*D235</f>
        <v>0</v>
      </c>
      <c r="AL235" s="134">
        <v>0</v>
      </c>
      <c r="AM235" s="136">
        <f>AL235*D235</f>
        <v>0</v>
      </c>
      <c r="AN235" s="134">
        <v>0</v>
      </c>
      <c r="AO235" s="136">
        <f>AN235*D235</f>
        <v>0</v>
      </c>
    </row>
    <row r="236" spans="1:41" ht="28.8" x14ac:dyDescent="0.3">
      <c r="A236" s="132">
        <v>381</v>
      </c>
      <c r="B236" s="133" t="s">
        <v>468</v>
      </c>
      <c r="C236" s="134" t="s">
        <v>311</v>
      </c>
      <c r="D236" s="135">
        <v>102</v>
      </c>
      <c r="E236" s="135">
        <v>6834</v>
      </c>
      <c r="F236" s="134">
        <v>50</v>
      </c>
      <c r="G236" s="136">
        <f t="shared" si="9"/>
        <v>5100</v>
      </c>
      <c r="H236" s="134">
        <v>7</v>
      </c>
      <c r="I236" s="136">
        <f t="shared" si="10"/>
        <v>714</v>
      </c>
      <c r="J236" s="134">
        <v>0</v>
      </c>
      <c r="K236" s="136">
        <f t="shared" si="11"/>
        <v>0</v>
      </c>
      <c r="L236" s="134">
        <v>0</v>
      </c>
      <c r="M236" s="136">
        <f>L236*D236</f>
        <v>0</v>
      </c>
      <c r="N236" s="134">
        <v>0</v>
      </c>
      <c r="O236" s="136">
        <f>N236*D236</f>
        <v>0</v>
      </c>
      <c r="P236" s="134">
        <v>10</v>
      </c>
      <c r="Q236" s="136">
        <f>P236*D236</f>
        <v>1020</v>
      </c>
      <c r="R236" s="134">
        <v>0</v>
      </c>
      <c r="S236" s="136">
        <f>R236*D236</f>
        <v>0</v>
      </c>
      <c r="T236" s="134">
        <v>0</v>
      </c>
      <c r="U236" s="136">
        <f>T236*D236</f>
        <v>0</v>
      </c>
      <c r="V236" s="134">
        <v>0</v>
      </c>
      <c r="W236" s="136">
        <f>V236*D236</f>
        <v>0</v>
      </c>
      <c r="X236" s="134">
        <v>0</v>
      </c>
      <c r="Y236" s="136">
        <f>X236*D236</f>
        <v>0</v>
      </c>
      <c r="Z236" s="134">
        <v>0</v>
      </c>
      <c r="AA236" s="136">
        <f>Z236*D236</f>
        <v>0</v>
      </c>
      <c r="AB236" s="134">
        <v>0</v>
      </c>
      <c r="AC236" s="136">
        <f>AB236*D236</f>
        <v>0</v>
      </c>
      <c r="AD236" s="134">
        <v>0</v>
      </c>
      <c r="AE236" s="136">
        <f>AD236*D236</f>
        <v>0</v>
      </c>
      <c r="AF236" s="134">
        <v>0</v>
      </c>
      <c r="AG236" s="136">
        <f>AF236*D236</f>
        <v>0</v>
      </c>
      <c r="AH236" s="134">
        <v>0</v>
      </c>
      <c r="AI236" s="136">
        <f>AH236*D236</f>
        <v>0</v>
      </c>
      <c r="AJ236" s="134">
        <v>0</v>
      </c>
      <c r="AK236" s="136">
        <f>AJ236*D236</f>
        <v>0</v>
      </c>
      <c r="AL236" s="134">
        <v>0</v>
      </c>
      <c r="AM236" s="136">
        <f>AL236*D236</f>
        <v>0</v>
      </c>
      <c r="AN236" s="134">
        <v>0</v>
      </c>
      <c r="AO236" s="136">
        <f>AN236*D236</f>
        <v>0</v>
      </c>
    </row>
    <row r="237" spans="1:41" ht="28.8" x14ac:dyDescent="0.3">
      <c r="A237" s="132">
        <v>382</v>
      </c>
      <c r="B237" s="133" t="s">
        <v>469</v>
      </c>
      <c r="C237" s="134" t="s">
        <v>311</v>
      </c>
      <c r="D237" s="135">
        <v>102.25</v>
      </c>
      <c r="E237" s="135">
        <v>6850.75</v>
      </c>
      <c r="F237" s="134">
        <v>50</v>
      </c>
      <c r="G237" s="136">
        <f t="shared" si="9"/>
        <v>5112.5</v>
      </c>
      <c r="H237" s="134">
        <v>7</v>
      </c>
      <c r="I237" s="136">
        <f t="shared" si="10"/>
        <v>715.75</v>
      </c>
      <c r="J237" s="134">
        <v>0</v>
      </c>
      <c r="K237" s="136">
        <f t="shared" si="11"/>
        <v>0</v>
      </c>
      <c r="L237" s="134">
        <v>0</v>
      </c>
      <c r="M237" s="136">
        <f>L237*D237</f>
        <v>0</v>
      </c>
      <c r="N237" s="134">
        <v>0</v>
      </c>
      <c r="O237" s="136">
        <f>N237*D237</f>
        <v>0</v>
      </c>
      <c r="P237" s="134">
        <v>10</v>
      </c>
      <c r="Q237" s="136">
        <f>P237*D237</f>
        <v>1022.5</v>
      </c>
      <c r="R237" s="134">
        <v>0</v>
      </c>
      <c r="S237" s="136">
        <f>R237*D237</f>
        <v>0</v>
      </c>
      <c r="T237" s="134">
        <v>0</v>
      </c>
      <c r="U237" s="136">
        <f>T237*D237</f>
        <v>0</v>
      </c>
      <c r="V237" s="134">
        <v>0</v>
      </c>
      <c r="W237" s="136">
        <f>V237*D237</f>
        <v>0</v>
      </c>
      <c r="X237" s="134">
        <v>0</v>
      </c>
      <c r="Y237" s="136">
        <f>X237*D237</f>
        <v>0</v>
      </c>
      <c r="Z237" s="134">
        <v>0</v>
      </c>
      <c r="AA237" s="136">
        <f>Z237*D237</f>
        <v>0</v>
      </c>
      <c r="AB237" s="134">
        <v>0</v>
      </c>
      <c r="AC237" s="136">
        <f>AB237*D237</f>
        <v>0</v>
      </c>
      <c r="AD237" s="134">
        <v>0</v>
      </c>
      <c r="AE237" s="136">
        <f>AD237*D237</f>
        <v>0</v>
      </c>
      <c r="AF237" s="134">
        <v>0</v>
      </c>
      <c r="AG237" s="136">
        <f>AF237*D237</f>
        <v>0</v>
      </c>
      <c r="AH237" s="134">
        <v>0</v>
      </c>
      <c r="AI237" s="136">
        <f>AH237*D237</f>
        <v>0</v>
      </c>
      <c r="AJ237" s="134">
        <v>0</v>
      </c>
      <c r="AK237" s="136">
        <f>AJ237*D237</f>
        <v>0</v>
      </c>
      <c r="AL237" s="134">
        <v>0</v>
      </c>
      <c r="AM237" s="136">
        <f>AL237*D237</f>
        <v>0</v>
      </c>
      <c r="AN237" s="134">
        <v>0</v>
      </c>
      <c r="AO237" s="136">
        <f>AN237*D237</f>
        <v>0</v>
      </c>
    </row>
    <row r="238" spans="1:41" ht="28.8" x14ac:dyDescent="0.3">
      <c r="A238" s="132">
        <v>383</v>
      </c>
      <c r="B238" s="133" t="s">
        <v>470</v>
      </c>
      <c r="C238" s="134" t="s">
        <v>311</v>
      </c>
      <c r="D238" s="135">
        <v>102.25</v>
      </c>
      <c r="E238" s="135">
        <v>6850.75</v>
      </c>
      <c r="F238" s="134">
        <v>50</v>
      </c>
      <c r="G238" s="136">
        <f t="shared" si="9"/>
        <v>5112.5</v>
      </c>
      <c r="H238" s="134">
        <v>7</v>
      </c>
      <c r="I238" s="136">
        <f t="shared" si="10"/>
        <v>715.75</v>
      </c>
      <c r="J238" s="134">
        <v>0</v>
      </c>
      <c r="K238" s="136">
        <f t="shared" si="11"/>
        <v>0</v>
      </c>
      <c r="L238" s="134">
        <v>0</v>
      </c>
      <c r="M238" s="136">
        <f>L238*D238</f>
        <v>0</v>
      </c>
      <c r="N238" s="134">
        <v>0</v>
      </c>
      <c r="O238" s="136">
        <f>N238*D238</f>
        <v>0</v>
      </c>
      <c r="P238" s="134">
        <v>10</v>
      </c>
      <c r="Q238" s="136">
        <f>P238*D238</f>
        <v>1022.5</v>
      </c>
      <c r="R238" s="134">
        <v>0</v>
      </c>
      <c r="S238" s="136">
        <f>R238*D238</f>
        <v>0</v>
      </c>
      <c r="T238" s="134">
        <v>0</v>
      </c>
      <c r="U238" s="136">
        <f>T238*D238</f>
        <v>0</v>
      </c>
      <c r="V238" s="134">
        <v>0</v>
      </c>
      <c r="W238" s="136">
        <f>V238*D238</f>
        <v>0</v>
      </c>
      <c r="X238" s="134">
        <v>0</v>
      </c>
      <c r="Y238" s="136">
        <f>X238*D238</f>
        <v>0</v>
      </c>
      <c r="Z238" s="134">
        <v>0</v>
      </c>
      <c r="AA238" s="136">
        <f>Z238*D238</f>
        <v>0</v>
      </c>
      <c r="AB238" s="134">
        <v>0</v>
      </c>
      <c r="AC238" s="136">
        <f>AB238*D238</f>
        <v>0</v>
      </c>
      <c r="AD238" s="134">
        <v>0</v>
      </c>
      <c r="AE238" s="136">
        <f>AD238*D238</f>
        <v>0</v>
      </c>
      <c r="AF238" s="134">
        <v>0</v>
      </c>
      <c r="AG238" s="136">
        <f>AF238*D238</f>
        <v>0</v>
      </c>
      <c r="AH238" s="134">
        <v>0</v>
      </c>
      <c r="AI238" s="136">
        <f>AH238*D238</f>
        <v>0</v>
      </c>
      <c r="AJ238" s="134">
        <v>0</v>
      </c>
      <c r="AK238" s="136">
        <f>AJ238*D238</f>
        <v>0</v>
      </c>
      <c r="AL238" s="134">
        <v>0</v>
      </c>
      <c r="AM238" s="136">
        <f>AL238*D238</f>
        <v>0</v>
      </c>
      <c r="AN238" s="134">
        <v>0</v>
      </c>
      <c r="AO238" s="136">
        <f>AN238*D238</f>
        <v>0</v>
      </c>
    </row>
    <row r="239" spans="1:41" ht="28.8" x14ac:dyDescent="0.3">
      <c r="A239" s="132">
        <v>384</v>
      </c>
      <c r="B239" s="133" t="s">
        <v>471</v>
      </c>
      <c r="C239" s="134" t="s">
        <v>311</v>
      </c>
      <c r="D239" s="135">
        <v>102.25</v>
      </c>
      <c r="E239" s="135">
        <v>6850.75</v>
      </c>
      <c r="F239" s="134">
        <v>50</v>
      </c>
      <c r="G239" s="136">
        <f t="shared" si="9"/>
        <v>5112.5</v>
      </c>
      <c r="H239" s="134">
        <v>7</v>
      </c>
      <c r="I239" s="136">
        <f t="shared" si="10"/>
        <v>715.75</v>
      </c>
      <c r="J239" s="134">
        <v>0</v>
      </c>
      <c r="K239" s="136">
        <f t="shared" si="11"/>
        <v>0</v>
      </c>
      <c r="L239" s="134">
        <v>0</v>
      </c>
      <c r="M239" s="136">
        <f>L239*D239</f>
        <v>0</v>
      </c>
      <c r="N239" s="134">
        <v>0</v>
      </c>
      <c r="O239" s="136">
        <f>N239*D239</f>
        <v>0</v>
      </c>
      <c r="P239" s="134">
        <v>10</v>
      </c>
      <c r="Q239" s="136">
        <f>P239*D239</f>
        <v>1022.5</v>
      </c>
      <c r="R239" s="134">
        <v>0</v>
      </c>
      <c r="S239" s="136">
        <f>R239*D239</f>
        <v>0</v>
      </c>
      <c r="T239" s="134">
        <v>0</v>
      </c>
      <c r="U239" s="136">
        <f>T239*D239</f>
        <v>0</v>
      </c>
      <c r="V239" s="134">
        <v>0</v>
      </c>
      <c r="W239" s="136">
        <f>V239*D239</f>
        <v>0</v>
      </c>
      <c r="X239" s="134">
        <v>0</v>
      </c>
      <c r="Y239" s="136">
        <f>X239*D239</f>
        <v>0</v>
      </c>
      <c r="Z239" s="134">
        <v>0</v>
      </c>
      <c r="AA239" s="136">
        <f>Z239*D239</f>
        <v>0</v>
      </c>
      <c r="AB239" s="134">
        <v>0</v>
      </c>
      <c r="AC239" s="136">
        <f>AB239*D239</f>
        <v>0</v>
      </c>
      <c r="AD239" s="134">
        <v>0</v>
      </c>
      <c r="AE239" s="136">
        <f>AD239*D239</f>
        <v>0</v>
      </c>
      <c r="AF239" s="134">
        <v>0</v>
      </c>
      <c r="AG239" s="136">
        <f>AF239*D239</f>
        <v>0</v>
      </c>
      <c r="AH239" s="134">
        <v>0</v>
      </c>
      <c r="AI239" s="136">
        <f>AH239*D239</f>
        <v>0</v>
      </c>
      <c r="AJ239" s="134">
        <v>0</v>
      </c>
      <c r="AK239" s="136">
        <f>AJ239*D239</f>
        <v>0</v>
      </c>
      <c r="AL239" s="134">
        <v>0</v>
      </c>
      <c r="AM239" s="136">
        <f>AL239*D239</f>
        <v>0</v>
      </c>
      <c r="AN239" s="134">
        <v>0</v>
      </c>
      <c r="AO239" s="136">
        <f>AN239*D239</f>
        <v>0</v>
      </c>
    </row>
    <row r="240" spans="1:41" ht="28.8" x14ac:dyDescent="0.3">
      <c r="A240" s="132">
        <v>385</v>
      </c>
      <c r="B240" s="133" t="s">
        <v>472</v>
      </c>
      <c r="C240" s="134" t="s">
        <v>311</v>
      </c>
      <c r="D240" s="135">
        <v>102.25</v>
      </c>
      <c r="E240" s="135">
        <v>6850.75</v>
      </c>
      <c r="F240" s="134">
        <v>50</v>
      </c>
      <c r="G240" s="136">
        <f t="shared" si="9"/>
        <v>5112.5</v>
      </c>
      <c r="H240" s="134">
        <v>7</v>
      </c>
      <c r="I240" s="136">
        <f t="shared" si="10"/>
        <v>715.75</v>
      </c>
      <c r="J240" s="134">
        <v>0</v>
      </c>
      <c r="K240" s="136">
        <f t="shared" si="11"/>
        <v>0</v>
      </c>
      <c r="L240" s="134">
        <v>0</v>
      </c>
      <c r="M240" s="136">
        <f>L240*D240</f>
        <v>0</v>
      </c>
      <c r="N240" s="134">
        <v>0</v>
      </c>
      <c r="O240" s="136">
        <f>N240*D240</f>
        <v>0</v>
      </c>
      <c r="P240" s="134">
        <v>10</v>
      </c>
      <c r="Q240" s="136">
        <f>P240*D240</f>
        <v>1022.5</v>
      </c>
      <c r="R240" s="134">
        <v>0</v>
      </c>
      <c r="S240" s="136">
        <f>R240*D240</f>
        <v>0</v>
      </c>
      <c r="T240" s="134">
        <v>0</v>
      </c>
      <c r="U240" s="136">
        <f>T240*D240</f>
        <v>0</v>
      </c>
      <c r="V240" s="134">
        <v>0</v>
      </c>
      <c r="W240" s="136">
        <f>V240*D240</f>
        <v>0</v>
      </c>
      <c r="X240" s="134">
        <v>0</v>
      </c>
      <c r="Y240" s="136">
        <f>X240*D240</f>
        <v>0</v>
      </c>
      <c r="Z240" s="134">
        <v>0</v>
      </c>
      <c r="AA240" s="136">
        <f>Z240*D240</f>
        <v>0</v>
      </c>
      <c r="AB240" s="134">
        <v>0</v>
      </c>
      <c r="AC240" s="136">
        <f>AB240*D240</f>
        <v>0</v>
      </c>
      <c r="AD240" s="134">
        <v>0</v>
      </c>
      <c r="AE240" s="136">
        <f>AD240*D240</f>
        <v>0</v>
      </c>
      <c r="AF240" s="134">
        <v>0</v>
      </c>
      <c r="AG240" s="136">
        <f>AF240*D240</f>
        <v>0</v>
      </c>
      <c r="AH240" s="134">
        <v>0</v>
      </c>
      <c r="AI240" s="136">
        <f>AH240*D240</f>
        <v>0</v>
      </c>
      <c r="AJ240" s="134">
        <v>0</v>
      </c>
      <c r="AK240" s="136">
        <f>AJ240*D240</f>
        <v>0</v>
      </c>
      <c r="AL240" s="134">
        <v>0</v>
      </c>
      <c r="AM240" s="136">
        <f>AL240*D240</f>
        <v>0</v>
      </c>
      <c r="AN240" s="134">
        <v>0</v>
      </c>
      <c r="AO240" s="136">
        <f>AN240*D240</f>
        <v>0</v>
      </c>
    </row>
    <row r="241" spans="1:41" ht="28.8" x14ac:dyDescent="0.3">
      <c r="A241" s="132">
        <v>386</v>
      </c>
      <c r="B241" s="133" t="s">
        <v>473</v>
      </c>
      <c r="C241" s="134" t="s">
        <v>311</v>
      </c>
      <c r="D241" s="135">
        <v>102.25</v>
      </c>
      <c r="E241" s="135">
        <v>6850.75</v>
      </c>
      <c r="F241" s="134">
        <v>50</v>
      </c>
      <c r="G241" s="136">
        <f t="shared" si="9"/>
        <v>5112.5</v>
      </c>
      <c r="H241" s="134">
        <v>7</v>
      </c>
      <c r="I241" s="136">
        <f t="shared" si="10"/>
        <v>715.75</v>
      </c>
      <c r="J241" s="134">
        <v>0</v>
      </c>
      <c r="K241" s="136">
        <f t="shared" si="11"/>
        <v>0</v>
      </c>
      <c r="L241" s="134">
        <v>0</v>
      </c>
      <c r="M241" s="136">
        <f>L241*D241</f>
        <v>0</v>
      </c>
      <c r="N241" s="134">
        <v>0</v>
      </c>
      <c r="O241" s="136">
        <f>N241*D241</f>
        <v>0</v>
      </c>
      <c r="P241" s="134">
        <v>10</v>
      </c>
      <c r="Q241" s="136">
        <f>P241*D241</f>
        <v>1022.5</v>
      </c>
      <c r="R241" s="134">
        <v>0</v>
      </c>
      <c r="S241" s="136">
        <f>R241*D241</f>
        <v>0</v>
      </c>
      <c r="T241" s="134">
        <v>0</v>
      </c>
      <c r="U241" s="136">
        <f>T241*D241</f>
        <v>0</v>
      </c>
      <c r="V241" s="134">
        <v>0</v>
      </c>
      <c r="W241" s="136">
        <f>V241*D241</f>
        <v>0</v>
      </c>
      <c r="X241" s="134">
        <v>0</v>
      </c>
      <c r="Y241" s="136">
        <f>X241*D241</f>
        <v>0</v>
      </c>
      <c r="Z241" s="134">
        <v>0</v>
      </c>
      <c r="AA241" s="136">
        <f>Z241*D241</f>
        <v>0</v>
      </c>
      <c r="AB241" s="134">
        <v>0</v>
      </c>
      <c r="AC241" s="136">
        <f>AB241*D241</f>
        <v>0</v>
      </c>
      <c r="AD241" s="134">
        <v>0</v>
      </c>
      <c r="AE241" s="136">
        <f>AD241*D241</f>
        <v>0</v>
      </c>
      <c r="AF241" s="134">
        <v>0</v>
      </c>
      <c r="AG241" s="136">
        <f>AF241*D241</f>
        <v>0</v>
      </c>
      <c r="AH241" s="134">
        <v>0</v>
      </c>
      <c r="AI241" s="136">
        <f>AH241*D241</f>
        <v>0</v>
      </c>
      <c r="AJ241" s="134">
        <v>0</v>
      </c>
      <c r="AK241" s="136">
        <f>AJ241*D241</f>
        <v>0</v>
      </c>
      <c r="AL241" s="134">
        <v>0</v>
      </c>
      <c r="AM241" s="136">
        <f>AL241*D241</f>
        <v>0</v>
      </c>
      <c r="AN241" s="134">
        <v>0</v>
      </c>
      <c r="AO241" s="136">
        <f>AN241*D241</f>
        <v>0</v>
      </c>
    </row>
    <row r="242" spans="1:41" ht="57.6" hidden="1" x14ac:dyDescent="0.3">
      <c r="A242" s="132">
        <v>387</v>
      </c>
      <c r="B242" s="133" t="s">
        <v>474</v>
      </c>
      <c r="C242" s="134" t="s">
        <v>230</v>
      </c>
      <c r="D242" s="135">
        <v>8.35</v>
      </c>
      <c r="E242" s="135">
        <v>233.8</v>
      </c>
      <c r="F242" s="134">
        <v>0</v>
      </c>
      <c r="G242" s="136">
        <f t="shared" si="9"/>
        <v>0</v>
      </c>
      <c r="H242" s="134">
        <v>6</v>
      </c>
      <c r="I242" s="136">
        <f t="shared" si="10"/>
        <v>50.099999999999994</v>
      </c>
      <c r="J242" s="134">
        <v>15</v>
      </c>
      <c r="K242" s="136">
        <f t="shared" si="11"/>
        <v>125.25</v>
      </c>
      <c r="L242" s="134">
        <v>1</v>
      </c>
      <c r="M242" s="136">
        <f>L242*D242</f>
        <v>8.35</v>
      </c>
      <c r="N242" s="134">
        <v>1</v>
      </c>
      <c r="O242" s="136">
        <f>N242*D242</f>
        <v>8.35</v>
      </c>
      <c r="P242" s="134">
        <v>2</v>
      </c>
      <c r="Q242" s="136">
        <f>P242*D242</f>
        <v>16.7</v>
      </c>
      <c r="R242" s="134">
        <v>0</v>
      </c>
      <c r="S242" s="136">
        <f>R242*D242</f>
        <v>0</v>
      </c>
      <c r="T242" s="134">
        <v>0</v>
      </c>
      <c r="U242" s="136">
        <f>T242*D242</f>
        <v>0</v>
      </c>
      <c r="V242" s="134">
        <v>0</v>
      </c>
      <c r="W242" s="136">
        <f>V242*D242</f>
        <v>0</v>
      </c>
      <c r="X242" s="134">
        <v>0</v>
      </c>
      <c r="Y242" s="136">
        <f>X242*D242</f>
        <v>0</v>
      </c>
      <c r="Z242" s="134">
        <v>0</v>
      </c>
      <c r="AA242" s="136">
        <f>Z242*D242</f>
        <v>0</v>
      </c>
      <c r="AB242" s="134">
        <v>0</v>
      </c>
      <c r="AC242" s="136">
        <f>AB242*D242</f>
        <v>0</v>
      </c>
      <c r="AD242" s="134">
        <v>0</v>
      </c>
      <c r="AE242" s="136">
        <f>AD242*D242</f>
        <v>0</v>
      </c>
      <c r="AF242" s="134">
        <v>0</v>
      </c>
      <c r="AG242" s="136">
        <f>AF242*D242</f>
        <v>0</v>
      </c>
      <c r="AH242" s="134">
        <v>3</v>
      </c>
      <c r="AI242" s="136">
        <f>AH242*D242</f>
        <v>25.049999999999997</v>
      </c>
      <c r="AJ242" s="134">
        <v>0</v>
      </c>
      <c r="AK242" s="136">
        <f>AJ242*D242</f>
        <v>0</v>
      </c>
      <c r="AL242" s="134">
        <v>0</v>
      </c>
      <c r="AM242" s="136">
        <f>AL242*D242</f>
        <v>0</v>
      </c>
      <c r="AN242" s="134">
        <v>0</v>
      </c>
      <c r="AO242" s="136">
        <f>AN242*D242</f>
        <v>0</v>
      </c>
    </row>
    <row r="243" spans="1:41" ht="57.6" hidden="1" x14ac:dyDescent="0.3">
      <c r="A243" s="132">
        <v>388</v>
      </c>
      <c r="B243" s="133" t="s">
        <v>475</v>
      </c>
      <c r="C243" s="134" t="s">
        <v>230</v>
      </c>
      <c r="D243" s="135">
        <v>6.35</v>
      </c>
      <c r="E243" s="135">
        <v>539.75</v>
      </c>
      <c r="F243" s="134">
        <v>0</v>
      </c>
      <c r="G243" s="136">
        <f t="shared" si="9"/>
        <v>0</v>
      </c>
      <c r="H243" s="134">
        <v>50</v>
      </c>
      <c r="I243" s="136">
        <f t="shared" si="10"/>
        <v>317.5</v>
      </c>
      <c r="J243" s="134">
        <v>5</v>
      </c>
      <c r="K243" s="136">
        <f t="shared" si="11"/>
        <v>31.75</v>
      </c>
      <c r="L243" s="134">
        <v>1</v>
      </c>
      <c r="M243" s="136">
        <f>L243*D243</f>
        <v>6.35</v>
      </c>
      <c r="N243" s="134">
        <v>5</v>
      </c>
      <c r="O243" s="136">
        <f>N243*D243</f>
        <v>31.75</v>
      </c>
      <c r="P243" s="134">
        <v>6</v>
      </c>
      <c r="Q243" s="136">
        <f>P243*D243</f>
        <v>38.099999999999994</v>
      </c>
      <c r="R243" s="134">
        <v>0</v>
      </c>
      <c r="S243" s="136">
        <f>R243*D243</f>
        <v>0</v>
      </c>
      <c r="T243" s="134">
        <v>0</v>
      </c>
      <c r="U243" s="136">
        <f>T243*D243</f>
        <v>0</v>
      </c>
      <c r="V243" s="134">
        <v>12</v>
      </c>
      <c r="W243" s="136">
        <f>V243*D243</f>
        <v>76.199999999999989</v>
      </c>
      <c r="X243" s="134">
        <v>0</v>
      </c>
      <c r="Y243" s="136">
        <f>X243*D243</f>
        <v>0</v>
      </c>
      <c r="Z243" s="134">
        <v>2</v>
      </c>
      <c r="AA243" s="136">
        <f>Z243*D243</f>
        <v>12.7</v>
      </c>
      <c r="AB243" s="134">
        <v>0</v>
      </c>
      <c r="AC243" s="136">
        <f>AB243*D243</f>
        <v>0</v>
      </c>
      <c r="AD243" s="134">
        <v>0</v>
      </c>
      <c r="AE243" s="136">
        <f>AD243*D243</f>
        <v>0</v>
      </c>
      <c r="AF243" s="134">
        <v>0</v>
      </c>
      <c r="AG243" s="136">
        <f>AF243*D243</f>
        <v>0</v>
      </c>
      <c r="AH243" s="134">
        <v>3</v>
      </c>
      <c r="AI243" s="136">
        <f>AH243*D243</f>
        <v>19.049999999999997</v>
      </c>
      <c r="AJ243" s="134">
        <v>1</v>
      </c>
      <c r="AK243" s="136">
        <f>AJ243*D243</f>
        <v>6.35</v>
      </c>
      <c r="AL243" s="134">
        <v>0</v>
      </c>
      <c r="AM243" s="136">
        <f>AL243*D243</f>
        <v>0</v>
      </c>
      <c r="AN243" s="134">
        <v>0</v>
      </c>
      <c r="AO243" s="136">
        <f>AN243*D243</f>
        <v>0</v>
      </c>
    </row>
    <row r="244" spans="1:41" ht="28.8" x14ac:dyDescent="0.3">
      <c r="A244" s="132">
        <v>389</v>
      </c>
      <c r="B244" s="133" t="s">
        <v>476</v>
      </c>
      <c r="C244" s="134" t="s">
        <v>230</v>
      </c>
      <c r="D244" s="135">
        <v>2.2000000000000002</v>
      </c>
      <c r="E244" s="135">
        <v>2406.8000000000002</v>
      </c>
      <c r="F244" s="134">
        <v>600</v>
      </c>
      <c r="G244" s="136">
        <f t="shared" si="9"/>
        <v>1320</v>
      </c>
      <c r="H244" s="134">
        <v>350</v>
      </c>
      <c r="I244" s="136">
        <f t="shared" si="10"/>
        <v>770.00000000000011</v>
      </c>
      <c r="J244" s="134">
        <v>0</v>
      </c>
      <c r="K244" s="136">
        <f t="shared" si="11"/>
        <v>0</v>
      </c>
      <c r="L244" s="134">
        <v>3</v>
      </c>
      <c r="M244" s="136">
        <f>L244*D244</f>
        <v>6.6000000000000005</v>
      </c>
      <c r="N244" s="134">
        <v>25</v>
      </c>
      <c r="O244" s="136">
        <f>N244*D244</f>
        <v>55.000000000000007</v>
      </c>
      <c r="P244" s="134">
        <v>50</v>
      </c>
      <c r="Q244" s="136">
        <f>P244*D244</f>
        <v>110.00000000000001</v>
      </c>
      <c r="R244" s="134">
        <v>0</v>
      </c>
      <c r="S244" s="136">
        <f>R244*D244</f>
        <v>0</v>
      </c>
      <c r="T244" s="134">
        <v>4</v>
      </c>
      <c r="U244" s="136">
        <f>T244*D244</f>
        <v>8.8000000000000007</v>
      </c>
      <c r="V244" s="134">
        <v>29</v>
      </c>
      <c r="W244" s="136">
        <f>V244*D244</f>
        <v>63.800000000000004</v>
      </c>
      <c r="X244" s="134">
        <v>0</v>
      </c>
      <c r="Y244" s="136">
        <f>X244*D244</f>
        <v>0</v>
      </c>
      <c r="Z244" s="134">
        <v>2</v>
      </c>
      <c r="AA244" s="136">
        <f>Z244*D244</f>
        <v>4.4000000000000004</v>
      </c>
      <c r="AB244" s="134">
        <v>0</v>
      </c>
      <c r="AC244" s="136">
        <f>AB244*D244</f>
        <v>0</v>
      </c>
      <c r="AD244" s="134">
        <v>1</v>
      </c>
      <c r="AE244" s="136">
        <f>AD244*D244</f>
        <v>2.2000000000000002</v>
      </c>
      <c r="AF244" s="134">
        <v>0</v>
      </c>
      <c r="AG244" s="136">
        <f>AF244*D244</f>
        <v>0</v>
      </c>
      <c r="AH244" s="134">
        <v>0</v>
      </c>
      <c r="AI244" s="136">
        <f>AH244*D244</f>
        <v>0</v>
      </c>
      <c r="AJ244" s="134">
        <v>2</v>
      </c>
      <c r="AK244" s="136">
        <f>AJ244*D244</f>
        <v>4.4000000000000004</v>
      </c>
      <c r="AL244" s="134">
        <v>3</v>
      </c>
      <c r="AM244" s="136">
        <f>AL244*D244</f>
        <v>6.6000000000000005</v>
      </c>
      <c r="AN244" s="134">
        <v>0</v>
      </c>
      <c r="AO244" s="136">
        <f>AN244*D244</f>
        <v>0</v>
      </c>
    </row>
    <row r="245" spans="1:41" ht="28.8" x14ac:dyDescent="0.3">
      <c r="A245" s="132">
        <v>390</v>
      </c>
      <c r="B245" s="133" t="s">
        <v>477</v>
      </c>
      <c r="C245" s="134" t="s">
        <v>230</v>
      </c>
      <c r="D245" s="135">
        <v>3.05</v>
      </c>
      <c r="E245" s="135">
        <v>3684.4</v>
      </c>
      <c r="F245" s="134">
        <v>600</v>
      </c>
      <c r="G245" s="136">
        <f t="shared" si="9"/>
        <v>1830</v>
      </c>
      <c r="H245" s="134">
        <v>350</v>
      </c>
      <c r="I245" s="136">
        <f t="shared" si="10"/>
        <v>1067.5</v>
      </c>
      <c r="J245" s="134">
        <v>30</v>
      </c>
      <c r="K245" s="136">
        <f t="shared" si="11"/>
        <v>91.5</v>
      </c>
      <c r="L245" s="134">
        <v>3</v>
      </c>
      <c r="M245" s="136">
        <f>L245*D245</f>
        <v>9.1499999999999986</v>
      </c>
      <c r="N245" s="134">
        <v>25</v>
      </c>
      <c r="O245" s="136">
        <f>N245*D245</f>
        <v>76.25</v>
      </c>
      <c r="P245" s="134">
        <v>30</v>
      </c>
      <c r="Q245" s="136">
        <f>P245*D245</f>
        <v>91.5</v>
      </c>
      <c r="R245" s="134">
        <v>1</v>
      </c>
      <c r="S245" s="136">
        <f>R245*D245</f>
        <v>3.05</v>
      </c>
      <c r="T245" s="134">
        <v>4</v>
      </c>
      <c r="U245" s="136">
        <f>T245*D245</f>
        <v>12.2</v>
      </c>
      <c r="V245" s="134">
        <v>29</v>
      </c>
      <c r="W245" s="136">
        <f>V245*D245</f>
        <v>88.449999999999989</v>
      </c>
      <c r="X245" s="134">
        <v>0</v>
      </c>
      <c r="Y245" s="136">
        <f>X245*D245</f>
        <v>0</v>
      </c>
      <c r="Z245" s="134">
        <v>2</v>
      </c>
      <c r="AA245" s="136">
        <f>Z245*D245</f>
        <v>6.1</v>
      </c>
      <c r="AB245" s="134">
        <v>0</v>
      </c>
      <c r="AC245" s="136">
        <f>AB245*D245</f>
        <v>0</v>
      </c>
      <c r="AD245" s="134">
        <v>1</v>
      </c>
      <c r="AE245" s="136">
        <f>AD245*D245</f>
        <v>3.05</v>
      </c>
      <c r="AF245" s="134">
        <v>0</v>
      </c>
      <c r="AG245" s="136">
        <f>AF245*D245</f>
        <v>0</v>
      </c>
      <c r="AH245" s="134">
        <v>50</v>
      </c>
      <c r="AI245" s="136">
        <f>AH245*D245</f>
        <v>152.5</v>
      </c>
      <c r="AJ245" s="134">
        <v>4</v>
      </c>
      <c r="AK245" s="136">
        <f>AJ245*D245</f>
        <v>12.2</v>
      </c>
      <c r="AL245" s="134">
        <v>4</v>
      </c>
      <c r="AM245" s="136">
        <f>AL245*D245</f>
        <v>12.2</v>
      </c>
      <c r="AN245" s="134">
        <v>0</v>
      </c>
      <c r="AO245" s="136">
        <f>AN245*D245</f>
        <v>0</v>
      </c>
    </row>
    <row r="246" spans="1:41" x14ac:dyDescent="0.3">
      <c r="A246" s="132">
        <v>391</v>
      </c>
      <c r="B246" s="133" t="s">
        <v>478</v>
      </c>
      <c r="C246" s="134" t="s">
        <v>230</v>
      </c>
      <c r="D246" s="135">
        <v>2.6</v>
      </c>
      <c r="E246" s="135">
        <v>912.6</v>
      </c>
      <c r="F246" s="134">
        <v>100</v>
      </c>
      <c r="G246" s="136">
        <f t="shared" si="9"/>
        <v>260</v>
      </c>
      <c r="H246" s="134">
        <v>100</v>
      </c>
      <c r="I246" s="136">
        <f t="shared" si="10"/>
        <v>260</v>
      </c>
      <c r="J246" s="134">
        <v>0</v>
      </c>
      <c r="K246" s="136">
        <f t="shared" si="11"/>
        <v>0</v>
      </c>
      <c r="L246" s="134">
        <v>0</v>
      </c>
      <c r="M246" s="136">
        <f>L246*D246</f>
        <v>0</v>
      </c>
      <c r="N246" s="134">
        <v>25</v>
      </c>
      <c r="O246" s="136">
        <f>N246*D246</f>
        <v>65</v>
      </c>
      <c r="P246" s="134">
        <v>20</v>
      </c>
      <c r="Q246" s="136">
        <f>P246*D246</f>
        <v>52</v>
      </c>
      <c r="R246" s="134">
        <v>1</v>
      </c>
      <c r="S246" s="136">
        <f>R246*D246</f>
        <v>2.6</v>
      </c>
      <c r="T246" s="134">
        <v>4</v>
      </c>
      <c r="U246" s="136">
        <f>T246*D246</f>
        <v>10.4</v>
      </c>
      <c r="V246" s="134">
        <v>29</v>
      </c>
      <c r="W246" s="136">
        <f>V246*D246</f>
        <v>75.400000000000006</v>
      </c>
      <c r="X246" s="134">
        <v>1</v>
      </c>
      <c r="Y246" s="136">
        <f>X246*D246</f>
        <v>2.6</v>
      </c>
      <c r="Z246" s="134">
        <v>2</v>
      </c>
      <c r="AA246" s="136">
        <f>Z246*D246</f>
        <v>5.2</v>
      </c>
      <c r="AB246" s="134">
        <v>0</v>
      </c>
      <c r="AC246" s="136">
        <f>AB246*D246</f>
        <v>0</v>
      </c>
      <c r="AD246" s="134">
        <v>1</v>
      </c>
      <c r="AE246" s="136">
        <f>AD246*D246</f>
        <v>2.6</v>
      </c>
      <c r="AF246" s="134">
        <v>0</v>
      </c>
      <c r="AG246" s="136">
        <f>AF246*D246</f>
        <v>0</v>
      </c>
      <c r="AH246" s="134">
        <v>36</v>
      </c>
      <c r="AI246" s="136">
        <f>AH246*D246</f>
        <v>93.600000000000009</v>
      </c>
      <c r="AJ246" s="134">
        <v>0</v>
      </c>
      <c r="AK246" s="136">
        <f>AJ246*D246</f>
        <v>0</v>
      </c>
      <c r="AL246" s="134">
        <v>3</v>
      </c>
      <c r="AM246" s="136">
        <f>AL246*D246</f>
        <v>7.8000000000000007</v>
      </c>
      <c r="AN246" s="134">
        <v>4</v>
      </c>
      <c r="AO246" s="136">
        <f>AN246*D246</f>
        <v>10.4</v>
      </c>
    </row>
    <row r="247" spans="1:41" ht="28.8" x14ac:dyDescent="0.3">
      <c r="A247" s="132">
        <v>392</v>
      </c>
      <c r="B247" s="133" t="s">
        <v>479</v>
      </c>
      <c r="C247" s="134" t="s">
        <v>230</v>
      </c>
      <c r="D247" s="135">
        <v>13.05</v>
      </c>
      <c r="E247" s="135">
        <v>6511.95</v>
      </c>
      <c r="F247" s="134">
        <v>100</v>
      </c>
      <c r="G247" s="136">
        <f t="shared" si="9"/>
        <v>1305</v>
      </c>
      <c r="H247" s="134">
        <v>200</v>
      </c>
      <c r="I247" s="136">
        <f t="shared" si="10"/>
        <v>2610</v>
      </c>
      <c r="J247" s="134">
        <v>0</v>
      </c>
      <c r="K247" s="136">
        <f t="shared" si="11"/>
        <v>0</v>
      </c>
      <c r="L247" s="134">
        <v>0</v>
      </c>
      <c r="M247" s="136">
        <f>L247*D247</f>
        <v>0</v>
      </c>
      <c r="N247" s="134">
        <v>25</v>
      </c>
      <c r="O247" s="136">
        <f>N247*D247</f>
        <v>326.25</v>
      </c>
      <c r="P247" s="134">
        <v>20</v>
      </c>
      <c r="Q247" s="136">
        <f>P247*D247</f>
        <v>261</v>
      </c>
      <c r="R247" s="134">
        <v>0</v>
      </c>
      <c r="S247" s="136">
        <f>R247*D247</f>
        <v>0</v>
      </c>
      <c r="T247" s="134">
        <v>0</v>
      </c>
      <c r="U247" s="136">
        <f>T247*D247</f>
        <v>0</v>
      </c>
      <c r="V247" s="134">
        <v>24</v>
      </c>
      <c r="W247" s="136">
        <f>V247*D247</f>
        <v>313.20000000000005</v>
      </c>
      <c r="X247" s="134">
        <v>0</v>
      </c>
      <c r="Y247" s="136">
        <f>X247*D247</f>
        <v>0</v>
      </c>
      <c r="Z247" s="134">
        <v>0</v>
      </c>
      <c r="AA247" s="136">
        <f>Z247*D247</f>
        <v>0</v>
      </c>
      <c r="AB247" s="134">
        <v>0</v>
      </c>
      <c r="AC247" s="136">
        <f>AB247*D247</f>
        <v>0</v>
      </c>
      <c r="AD247" s="134">
        <v>1</v>
      </c>
      <c r="AE247" s="136">
        <f>AD247*D247</f>
        <v>13.05</v>
      </c>
      <c r="AF247" s="134">
        <v>1</v>
      </c>
      <c r="AG247" s="136">
        <f>AF247*D247</f>
        <v>13.05</v>
      </c>
      <c r="AH247" s="134">
        <v>50</v>
      </c>
      <c r="AI247" s="136">
        <f>AH247*D247</f>
        <v>652.5</v>
      </c>
      <c r="AJ247" s="134">
        <v>0</v>
      </c>
      <c r="AK247" s="136">
        <f>AJ247*D247</f>
        <v>0</v>
      </c>
      <c r="AL247" s="134">
        <v>3</v>
      </c>
      <c r="AM247" s="136">
        <f>AL247*D247</f>
        <v>39.150000000000006</v>
      </c>
      <c r="AN247" s="134">
        <v>0</v>
      </c>
      <c r="AO247" s="136">
        <f>AN247*D247</f>
        <v>0</v>
      </c>
    </row>
    <row r="248" spans="1:41" ht="28.8" x14ac:dyDescent="0.3">
      <c r="A248" s="132">
        <v>393</v>
      </c>
      <c r="B248" s="133" t="s">
        <v>480</v>
      </c>
      <c r="C248" s="134" t="s">
        <v>66</v>
      </c>
      <c r="D248" s="135">
        <v>15.5</v>
      </c>
      <c r="E248" s="135">
        <v>7378</v>
      </c>
      <c r="F248" s="134">
        <v>300</v>
      </c>
      <c r="G248" s="136">
        <f t="shared" si="9"/>
        <v>4650</v>
      </c>
      <c r="H248" s="134">
        <v>50</v>
      </c>
      <c r="I248" s="136">
        <f t="shared" si="10"/>
        <v>775</v>
      </c>
      <c r="J248" s="134">
        <v>80</v>
      </c>
      <c r="K248" s="136">
        <f t="shared" si="11"/>
        <v>1240</v>
      </c>
      <c r="L248" s="134">
        <v>0</v>
      </c>
      <c r="M248" s="136">
        <f>L248*D248</f>
        <v>0</v>
      </c>
      <c r="N248" s="134">
        <v>0</v>
      </c>
      <c r="O248" s="136">
        <f>N248*D248</f>
        <v>0</v>
      </c>
      <c r="P248" s="134">
        <v>40</v>
      </c>
      <c r="Q248" s="136">
        <f>P248*D248</f>
        <v>620</v>
      </c>
      <c r="R248" s="134">
        <v>0</v>
      </c>
      <c r="S248" s="136">
        <f>R248*D248</f>
        <v>0</v>
      </c>
      <c r="T248" s="134">
        <v>0</v>
      </c>
      <c r="U248" s="136">
        <f>T248*D248</f>
        <v>0</v>
      </c>
      <c r="V248" s="134">
        <v>6</v>
      </c>
      <c r="W248" s="136">
        <f>V248*D248</f>
        <v>93</v>
      </c>
      <c r="X248" s="134">
        <v>0</v>
      </c>
      <c r="Y248" s="136">
        <f>X248*D248</f>
        <v>0</v>
      </c>
      <c r="Z248" s="134">
        <v>0</v>
      </c>
      <c r="AA248" s="136">
        <f>Z248*D248</f>
        <v>0</v>
      </c>
      <c r="AB248" s="134">
        <v>0</v>
      </c>
      <c r="AC248" s="136">
        <f>AB248*D248</f>
        <v>0</v>
      </c>
      <c r="AD248" s="134">
        <v>0</v>
      </c>
      <c r="AE248" s="136">
        <f>AD248*D248</f>
        <v>0</v>
      </c>
      <c r="AF248" s="134">
        <v>0</v>
      </c>
      <c r="AG248" s="136">
        <f>AF248*D248</f>
        <v>0</v>
      </c>
      <c r="AH248" s="134">
        <v>0</v>
      </c>
      <c r="AI248" s="136">
        <f>AH248*D248</f>
        <v>0</v>
      </c>
      <c r="AJ248" s="134">
        <v>0</v>
      </c>
      <c r="AK248" s="136">
        <f>AJ248*D248</f>
        <v>0</v>
      </c>
      <c r="AL248" s="134">
        <v>0</v>
      </c>
      <c r="AM248" s="136">
        <f>AL248*D248</f>
        <v>0</v>
      </c>
      <c r="AN248" s="134">
        <v>0</v>
      </c>
      <c r="AO248" s="136">
        <f>AN248*D248</f>
        <v>0</v>
      </c>
    </row>
    <row r="249" spans="1:41" ht="57.6" x14ac:dyDescent="0.3">
      <c r="A249" s="132">
        <v>394</v>
      </c>
      <c r="B249" s="133" t="s">
        <v>481</v>
      </c>
      <c r="C249" s="134" t="s">
        <v>66</v>
      </c>
      <c r="D249" s="135">
        <v>7.95</v>
      </c>
      <c r="E249" s="135">
        <v>4157.8500000000004</v>
      </c>
      <c r="F249" s="134">
        <v>300</v>
      </c>
      <c r="G249" s="136">
        <f t="shared" si="9"/>
        <v>2385</v>
      </c>
      <c r="H249" s="134">
        <v>60</v>
      </c>
      <c r="I249" s="136">
        <f t="shared" si="10"/>
        <v>477</v>
      </c>
      <c r="J249" s="134">
        <v>50</v>
      </c>
      <c r="K249" s="136">
        <f t="shared" si="11"/>
        <v>397.5</v>
      </c>
      <c r="L249" s="134">
        <v>0</v>
      </c>
      <c r="M249" s="136">
        <f>L249*D249</f>
        <v>0</v>
      </c>
      <c r="N249" s="134">
        <v>10</v>
      </c>
      <c r="O249" s="136">
        <f>N249*D249</f>
        <v>79.5</v>
      </c>
      <c r="P249" s="134">
        <v>50</v>
      </c>
      <c r="Q249" s="136">
        <f>P249*D249</f>
        <v>397.5</v>
      </c>
      <c r="R249" s="134">
        <v>0</v>
      </c>
      <c r="S249" s="136">
        <f>R249*D249</f>
        <v>0</v>
      </c>
      <c r="T249" s="134">
        <v>0</v>
      </c>
      <c r="U249" s="136">
        <f>T249*D249</f>
        <v>0</v>
      </c>
      <c r="V249" s="134">
        <v>6</v>
      </c>
      <c r="W249" s="136">
        <f>V249*D249</f>
        <v>47.7</v>
      </c>
      <c r="X249" s="134">
        <v>0</v>
      </c>
      <c r="Y249" s="136">
        <f>X249*D249</f>
        <v>0</v>
      </c>
      <c r="Z249" s="134">
        <v>0</v>
      </c>
      <c r="AA249" s="136">
        <f>Z249*D249</f>
        <v>0</v>
      </c>
      <c r="AB249" s="134">
        <v>0</v>
      </c>
      <c r="AC249" s="136">
        <f>AB249*D249</f>
        <v>0</v>
      </c>
      <c r="AD249" s="134">
        <v>0</v>
      </c>
      <c r="AE249" s="136">
        <f>AD249*D249</f>
        <v>0</v>
      </c>
      <c r="AF249" s="134">
        <v>0</v>
      </c>
      <c r="AG249" s="136">
        <f>AF249*D249</f>
        <v>0</v>
      </c>
      <c r="AH249" s="134">
        <v>37</v>
      </c>
      <c r="AI249" s="136">
        <f>AH249*D249</f>
        <v>294.15000000000003</v>
      </c>
      <c r="AJ249" s="134">
        <v>0</v>
      </c>
      <c r="AK249" s="136">
        <f>AJ249*D249</f>
        <v>0</v>
      </c>
      <c r="AL249" s="134">
        <v>0</v>
      </c>
      <c r="AM249" s="136">
        <f>AL249*D249</f>
        <v>0</v>
      </c>
      <c r="AN249" s="134">
        <v>0</v>
      </c>
      <c r="AO249" s="136">
        <f>AN249*D249</f>
        <v>0</v>
      </c>
    </row>
    <row r="250" spans="1:41" ht="57.6" hidden="1" x14ac:dyDescent="0.3">
      <c r="A250" s="132">
        <v>395</v>
      </c>
      <c r="B250" s="133" t="s">
        <v>482</v>
      </c>
      <c r="C250" s="134" t="s">
        <v>66</v>
      </c>
      <c r="D250" s="135">
        <v>1.79</v>
      </c>
      <c r="E250" s="135">
        <v>800.13</v>
      </c>
      <c r="F250" s="134">
        <v>0</v>
      </c>
      <c r="G250" s="136">
        <f t="shared" si="9"/>
        <v>0</v>
      </c>
      <c r="H250" s="134">
        <v>280</v>
      </c>
      <c r="I250" s="136">
        <f t="shared" si="10"/>
        <v>501.2</v>
      </c>
      <c r="J250" s="134">
        <v>50</v>
      </c>
      <c r="K250" s="136">
        <f t="shared" si="11"/>
        <v>89.5</v>
      </c>
      <c r="L250" s="134">
        <v>0</v>
      </c>
      <c r="M250" s="136">
        <f>L250*D250</f>
        <v>0</v>
      </c>
      <c r="N250" s="134">
        <v>20</v>
      </c>
      <c r="O250" s="136">
        <f>N250*D250</f>
        <v>35.799999999999997</v>
      </c>
      <c r="P250" s="134">
        <v>60</v>
      </c>
      <c r="Q250" s="136">
        <f>P250*D250</f>
        <v>107.4</v>
      </c>
      <c r="R250" s="134">
        <v>0</v>
      </c>
      <c r="S250" s="136">
        <f>R250*D250</f>
        <v>0</v>
      </c>
      <c r="T250" s="134">
        <v>20</v>
      </c>
      <c r="U250" s="136">
        <f>T250*D250</f>
        <v>35.799999999999997</v>
      </c>
      <c r="V250" s="134">
        <v>11</v>
      </c>
      <c r="W250" s="136">
        <f>V250*D250</f>
        <v>19.690000000000001</v>
      </c>
      <c r="X250" s="134">
        <v>1</v>
      </c>
      <c r="Y250" s="136">
        <f>X250*D250</f>
        <v>1.79</v>
      </c>
      <c r="Z250" s="134">
        <v>0</v>
      </c>
      <c r="AA250" s="136">
        <f>Z250*D250</f>
        <v>0</v>
      </c>
      <c r="AB250" s="134">
        <v>0</v>
      </c>
      <c r="AC250" s="136">
        <f>AB250*D250</f>
        <v>0</v>
      </c>
      <c r="AD250" s="134">
        <v>2</v>
      </c>
      <c r="AE250" s="136">
        <f>AD250*D250</f>
        <v>3.58</v>
      </c>
      <c r="AF250" s="134">
        <v>0</v>
      </c>
      <c r="AG250" s="136">
        <f>AF250*D250</f>
        <v>0</v>
      </c>
      <c r="AH250" s="134">
        <v>0</v>
      </c>
      <c r="AI250" s="136">
        <f>AH250*D250</f>
        <v>0</v>
      </c>
      <c r="AJ250" s="134">
        <v>2</v>
      </c>
      <c r="AK250" s="136">
        <f>AJ250*D250</f>
        <v>3.58</v>
      </c>
      <c r="AL250" s="134">
        <v>1</v>
      </c>
      <c r="AM250" s="136">
        <f>AL250*D250</f>
        <v>1.79</v>
      </c>
      <c r="AN250" s="134">
        <v>0</v>
      </c>
      <c r="AO250" s="136">
        <f>AN250*D250</f>
        <v>0</v>
      </c>
    </row>
    <row r="251" spans="1:41" ht="43.2" hidden="1" x14ac:dyDescent="0.3">
      <c r="A251" s="132">
        <v>396</v>
      </c>
      <c r="B251" s="133" t="s">
        <v>483</v>
      </c>
      <c r="C251" s="134" t="s">
        <v>230</v>
      </c>
      <c r="D251" s="135">
        <v>14.4</v>
      </c>
      <c r="E251" s="135">
        <v>1310.4000000000001</v>
      </c>
      <c r="F251" s="134">
        <v>0</v>
      </c>
      <c r="G251" s="136">
        <f t="shared" si="9"/>
        <v>0</v>
      </c>
      <c r="H251" s="134">
        <v>20</v>
      </c>
      <c r="I251" s="136">
        <f t="shared" si="10"/>
        <v>288</v>
      </c>
      <c r="J251" s="134">
        <v>0</v>
      </c>
      <c r="K251" s="136">
        <f t="shared" si="11"/>
        <v>0</v>
      </c>
      <c r="L251" s="134">
        <v>20</v>
      </c>
      <c r="M251" s="136">
        <f>L251*D251</f>
        <v>288</v>
      </c>
      <c r="N251" s="134">
        <v>30</v>
      </c>
      <c r="O251" s="136">
        <f>N251*D251</f>
        <v>432</v>
      </c>
      <c r="P251" s="134">
        <v>10</v>
      </c>
      <c r="Q251" s="136">
        <f>P251*D251</f>
        <v>144</v>
      </c>
      <c r="R251" s="134">
        <v>1</v>
      </c>
      <c r="S251" s="136">
        <f>R251*D251</f>
        <v>14.4</v>
      </c>
      <c r="T251" s="134">
        <v>0</v>
      </c>
      <c r="U251" s="136">
        <f>T251*D251</f>
        <v>0</v>
      </c>
      <c r="V251" s="134">
        <v>0</v>
      </c>
      <c r="W251" s="136">
        <f>V251*D251</f>
        <v>0</v>
      </c>
      <c r="X251" s="134">
        <v>2</v>
      </c>
      <c r="Y251" s="136">
        <f>X251*D251</f>
        <v>28.8</v>
      </c>
      <c r="Z251" s="134">
        <v>1</v>
      </c>
      <c r="AA251" s="136">
        <f>Z251*D251</f>
        <v>14.4</v>
      </c>
      <c r="AB251" s="134">
        <v>1</v>
      </c>
      <c r="AC251" s="136">
        <f>AB251*D251</f>
        <v>14.4</v>
      </c>
      <c r="AD251" s="134">
        <v>0</v>
      </c>
      <c r="AE251" s="136">
        <f>AD251*D251</f>
        <v>0</v>
      </c>
      <c r="AF251" s="134">
        <v>0</v>
      </c>
      <c r="AG251" s="136">
        <f>AF251*D251</f>
        <v>0</v>
      </c>
      <c r="AH251" s="134">
        <v>4</v>
      </c>
      <c r="AI251" s="136">
        <f>AH251*D251</f>
        <v>57.6</v>
      </c>
      <c r="AJ251" s="134">
        <v>1</v>
      </c>
      <c r="AK251" s="136">
        <f>AJ251*D251</f>
        <v>14.4</v>
      </c>
      <c r="AL251" s="134">
        <v>1</v>
      </c>
      <c r="AM251" s="136">
        <f>AL251*D251</f>
        <v>14.4</v>
      </c>
      <c r="AN251" s="134">
        <v>0</v>
      </c>
      <c r="AO251" s="136">
        <f>AN251*D251</f>
        <v>0</v>
      </c>
    </row>
    <row r="252" spans="1:41" hidden="1" x14ac:dyDescent="0.3">
      <c r="A252" s="132">
        <v>397</v>
      </c>
      <c r="B252" s="133" t="s">
        <v>484</v>
      </c>
      <c r="C252" s="134" t="s">
        <v>230</v>
      </c>
      <c r="D252" s="135">
        <v>11.8</v>
      </c>
      <c r="E252" s="135">
        <v>790.6</v>
      </c>
      <c r="F252" s="134">
        <v>0</v>
      </c>
      <c r="G252" s="136">
        <f t="shared" si="9"/>
        <v>0</v>
      </c>
      <c r="H252" s="134">
        <v>20</v>
      </c>
      <c r="I252" s="136">
        <f t="shared" si="10"/>
        <v>236</v>
      </c>
      <c r="J252" s="134">
        <v>0</v>
      </c>
      <c r="K252" s="136">
        <f t="shared" si="11"/>
        <v>0</v>
      </c>
      <c r="L252" s="134">
        <v>0</v>
      </c>
      <c r="M252" s="136">
        <f>L252*D252</f>
        <v>0</v>
      </c>
      <c r="N252" s="134">
        <v>24</v>
      </c>
      <c r="O252" s="136">
        <f>N252*D252</f>
        <v>283.20000000000005</v>
      </c>
      <c r="P252" s="134">
        <v>20</v>
      </c>
      <c r="Q252" s="136">
        <f>P252*D252</f>
        <v>236</v>
      </c>
      <c r="R252" s="134">
        <v>0</v>
      </c>
      <c r="S252" s="136">
        <f>R252*D252</f>
        <v>0</v>
      </c>
      <c r="T252" s="134">
        <v>1</v>
      </c>
      <c r="U252" s="136">
        <f>T252*D252</f>
        <v>11.8</v>
      </c>
      <c r="V252" s="134">
        <v>0</v>
      </c>
      <c r="W252" s="136">
        <f>V252*D252</f>
        <v>0</v>
      </c>
      <c r="X252" s="134">
        <v>0</v>
      </c>
      <c r="Y252" s="136">
        <f>X252*D252</f>
        <v>0</v>
      </c>
      <c r="Z252" s="134">
        <v>0</v>
      </c>
      <c r="AA252" s="136">
        <f>Z252*D252</f>
        <v>0</v>
      </c>
      <c r="AB252" s="134">
        <v>0</v>
      </c>
      <c r="AC252" s="136">
        <f>AB252*D252</f>
        <v>0</v>
      </c>
      <c r="AD252" s="134">
        <v>0</v>
      </c>
      <c r="AE252" s="136">
        <f>AD252*D252</f>
        <v>0</v>
      </c>
      <c r="AF252" s="134">
        <v>0</v>
      </c>
      <c r="AG252" s="136">
        <f>AF252*D252</f>
        <v>0</v>
      </c>
      <c r="AH252" s="134">
        <v>2</v>
      </c>
      <c r="AI252" s="136">
        <f>AH252*D252</f>
        <v>23.6</v>
      </c>
      <c r="AJ252" s="134">
        <v>0</v>
      </c>
      <c r="AK252" s="136">
        <f>AJ252*D252</f>
        <v>0</v>
      </c>
      <c r="AL252" s="134">
        <v>0</v>
      </c>
      <c r="AM252" s="136">
        <f>AL252*D252</f>
        <v>0</v>
      </c>
      <c r="AN252" s="134">
        <v>0</v>
      </c>
      <c r="AO252" s="136">
        <f>AN252*D252</f>
        <v>0</v>
      </c>
    </row>
    <row r="253" spans="1:41" ht="72" x14ac:dyDescent="0.3">
      <c r="A253" s="132">
        <v>398</v>
      </c>
      <c r="B253" s="133" t="s">
        <v>485</v>
      </c>
      <c r="C253" s="134" t="s">
        <v>230</v>
      </c>
      <c r="D253" s="135">
        <v>16.75</v>
      </c>
      <c r="E253" s="135">
        <v>2763.75</v>
      </c>
      <c r="F253" s="134">
        <v>30</v>
      </c>
      <c r="G253" s="136">
        <f t="shared" si="9"/>
        <v>502.5</v>
      </c>
      <c r="H253" s="134">
        <v>25</v>
      </c>
      <c r="I253" s="136">
        <f t="shared" si="10"/>
        <v>418.75</v>
      </c>
      <c r="J253" s="134">
        <v>2</v>
      </c>
      <c r="K253" s="136">
        <f t="shared" si="11"/>
        <v>33.5</v>
      </c>
      <c r="L253" s="134">
        <v>2</v>
      </c>
      <c r="M253" s="136">
        <f>L253*D253</f>
        <v>33.5</v>
      </c>
      <c r="N253" s="134">
        <v>5</v>
      </c>
      <c r="O253" s="136">
        <f>N253*D253</f>
        <v>83.75</v>
      </c>
      <c r="P253" s="134">
        <v>30</v>
      </c>
      <c r="Q253" s="136">
        <f>P253*D253</f>
        <v>502.5</v>
      </c>
      <c r="R253" s="134">
        <v>0</v>
      </c>
      <c r="S253" s="136">
        <f>R253*D253</f>
        <v>0</v>
      </c>
      <c r="T253" s="134">
        <v>1</v>
      </c>
      <c r="U253" s="136">
        <f>T253*D253</f>
        <v>16.75</v>
      </c>
      <c r="V253" s="134">
        <v>6</v>
      </c>
      <c r="W253" s="136">
        <f>V253*D253</f>
        <v>100.5</v>
      </c>
      <c r="X253" s="134">
        <v>0</v>
      </c>
      <c r="Y253" s="136">
        <f>X253*D253</f>
        <v>0</v>
      </c>
      <c r="Z253" s="134">
        <v>0</v>
      </c>
      <c r="AA253" s="136">
        <f>Z253*D253</f>
        <v>0</v>
      </c>
      <c r="AB253" s="134">
        <v>5</v>
      </c>
      <c r="AC253" s="136">
        <f>AB253*D253</f>
        <v>83.75</v>
      </c>
      <c r="AD253" s="134">
        <v>2</v>
      </c>
      <c r="AE253" s="136">
        <f>AD253*D253</f>
        <v>33.5</v>
      </c>
      <c r="AF253" s="134">
        <v>1</v>
      </c>
      <c r="AG253" s="136">
        <f>AF253*D253</f>
        <v>16.75</v>
      </c>
      <c r="AH253" s="134">
        <v>15</v>
      </c>
      <c r="AI253" s="136">
        <f>AH253*D253</f>
        <v>251.25</v>
      </c>
      <c r="AJ253" s="134">
        <v>2</v>
      </c>
      <c r="AK253" s="136">
        <f>AJ253*D253</f>
        <v>33.5</v>
      </c>
      <c r="AL253" s="134">
        <v>0</v>
      </c>
      <c r="AM253" s="136">
        <f>AL253*D253</f>
        <v>0</v>
      </c>
      <c r="AN253" s="134">
        <v>0</v>
      </c>
      <c r="AO253" s="136">
        <f>AN253*D253</f>
        <v>0</v>
      </c>
    </row>
    <row r="254" spans="1:41" ht="28.8" x14ac:dyDescent="0.3">
      <c r="A254" s="132">
        <v>399</v>
      </c>
      <c r="B254" s="133" t="s">
        <v>486</v>
      </c>
      <c r="C254" s="134" t="s">
        <v>66</v>
      </c>
      <c r="D254" s="135">
        <v>2.85</v>
      </c>
      <c r="E254" s="135">
        <v>721.05</v>
      </c>
      <c r="F254" s="134">
        <v>50</v>
      </c>
      <c r="G254" s="136">
        <f t="shared" si="9"/>
        <v>142.5</v>
      </c>
      <c r="H254" s="134">
        <v>100</v>
      </c>
      <c r="I254" s="136">
        <f t="shared" si="10"/>
        <v>285</v>
      </c>
      <c r="J254" s="134">
        <v>20</v>
      </c>
      <c r="K254" s="136">
        <f t="shared" si="11"/>
        <v>57</v>
      </c>
      <c r="L254" s="134">
        <v>0</v>
      </c>
      <c r="M254" s="136">
        <f>L254*D254</f>
        <v>0</v>
      </c>
      <c r="N254" s="134">
        <v>20</v>
      </c>
      <c r="O254" s="136">
        <f>N254*D254</f>
        <v>57</v>
      </c>
      <c r="P254" s="134">
        <v>30</v>
      </c>
      <c r="Q254" s="136">
        <f>P254*D254</f>
        <v>85.5</v>
      </c>
      <c r="R254" s="134">
        <v>0</v>
      </c>
      <c r="S254" s="136">
        <f>R254*D254</f>
        <v>0</v>
      </c>
      <c r="T254" s="134">
        <v>20</v>
      </c>
      <c r="U254" s="136">
        <f>T254*D254</f>
        <v>57</v>
      </c>
      <c r="V254" s="134">
        <v>0</v>
      </c>
      <c r="W254" s="136">
        <f>V254*D254</f>
        <v>0</v>
      </c>
      <c r="X254" s="134">
        <v>1</v>
      </c>
      <c r="Y254" s="136">
        <f>X254*D254</f>
        <v>2.85</v>
      </c>
      <c r="Z254" s="134">
        <v>0</v>
      </c>
      <c r="AA254" s="136">
        <f>Z254*D254</f>
        <v>0</v>
      </c>
      <c r="AB254" s="134">
        <v>0</v>
      </c>
      <c r="AC254" s="136">
        <f>AB254*D254</f>
        <v>0</v>
      </c>
      <c r="AD254" s="134">
        <v>3</v>
      </c>
      <c r="AE254" s="136">
        <f>AD254*D254</f>
        <v>8.5500000000000007</v>
      </c>
      <c r="AF254" s="134">
        <v>0</v>
      </c>
      <c r="AG254" s="136">
        <f>AF254*D254</f>
        <v>0</v>
      </c>
      <c r="AH254" s="134">
        <v>9</v>
      </c>
      <c r="AI254" s="136">
        <f>AH254*D254</f>
        <v>25.650000000000002</v>
      </c>
      <c r="AJ254" s="134">
        <v>0</v>
      </c>
      <c r="AK254" s="136">
        <f>AJ254*D254</f>
        <v>0</v>
      </c>
      <c r="AL254" s="134">
        <v>0</v>
      </c>
      <c r="AM254" s="136">
        <f>AL254*D254</f>
        <v>0</v>
      </c>
      <c r="AN254" s="134">
        <v>0</v>
      </c>
      <c r="AO254" s="136">
        <f>AN254*D254</f>
        <v>0</v>
      </c>
    </row>
    <row r="255" spans="1:41" ht="28.8" x14ac:dyDescent="0.3">
      <c r="A255" s="132">
        <v>400</v>
      </c>
      <c r="B255" s="133" t="s">
        <v>487</v>
      </c>
      <c r="C255" s="134" t="s">
        <v>66</v>
      </c>
      <c r="D255" s="135">
        <v>2.85</v>
      </c>
      <c r="E255" s="135">
        <v>627</v>
      </c>
      <c r="F255" s="134">
        <v>50</v>
      </c>
      <c r="G255" s="136">
        <f t="shared" si="9"/>
        <v>142.5</v>
      </c>
      <c r="H255" s="134">
        <v>100</v>
      </c>
      <c r="I255" s="136">
        <f t="shared" si="10"/>
        <v>285</v>
      </c>
      <c r="J255" s="134">
        <v>0</v>
      </c>
      <c r="K255" s="136">
        <f t="shared" si="11"/>
        <v>0</v>
      </c>
      <c r="L255" s="134">
        <v>0</v>
      </c>
      <c r="M255" s="136">
        <f>L255*D255</f>
        <v>0</v>
      </c>
      <c r="N255" s="134">
        <v>20</v>
      </c>
      <c r="O255" s="136">
        <f>N255*D255</f>
        <v>57</v>
      </c>
      <c r="P255" s="134">
        <v>30</v>
      </c>
      <c r="Q255" s="136">
        <f>P255*D255</f>
        <v>85.5</v>
      </c>
      <c r="R255" s="134">
        <v>0</v>
      </c>
      <c r="S255" s="136">
        <f>R255*D255</f>
        <v>0</v>
      </c>
      <c r="T255" s="134">
        <v>10</v>
      </c>
      <c r="U255" s="136">
        <f>T255*D255</f>
        <v>28.5</v>
      </c>
      <c r="V255" s="134">
        <v>0</v>
      </c>
      <c r="W255" s="136">
        <f>V255*D255</f>
        <v>0</v>
      </c>
      <c r="X255" s="134">
        <v>1</v>
      </c>
      <c r="Y255" s="136">
        <f>X255*D255</f>
        <v>2.85</v>
      </c>
      <c r="Z255" s="134">
        <v>0</v>
      </c>
      <c r="AA255" s="136">
        <f>Z255*D255</f>
        <v>0</v>
      </c>
      <c r="AB255" s="134">
        <v>0</v>
      </c>
      <c r="AC255" s="136">
        <f>AB255*D255</f>
        <v>0</v>
      </c>
      <c r="AD255" s="134">
        <v>3</v>
      </c>
      <c r="AE255" s="136">
        <f>AD255*D255</f>
        <v>8.5500000000000007</v>
      </c>
      <c r="AF255" s="134">
        <v>0</v>
      </c>
      <c r="AG255" s="136">
        <f>AF255*D255</f>
        <v>0</v>
      </c>
      <c r="AH255" s="134">
        <v>6</v>
      </c>
      <c r="AI255" s="136">
        <f>AH255*D255</f>
        <v>17.100000000000001</v>
      </c>
      <c r="AJ255" s="134">
        <v>0</v>
      </c>
      <c r="AK255" s="136">
        <f>AJ255*D255</f>
        <v>0</v>
      </c>
      <c r="AL255" s="134">
        <v>0</v>
      </c>
      <c r="AM255" s="136">
        <f>AL255*D255</f>
        <v>0</v>
      </c>
      <c r="AN255" s="134">
        <v>0</v>
      </c>
      <c r="AO255" s="136">
        <f>AN255*D255</f>
        <v>0</v>
      </c>
    </row>
    <row r="256" spans="1:41" hidden="1" x14ac:dyDescent="0.3">
      <c r="A256" s="132">
        <v>401</v>
      </c>
      <c r="B256" s="133" t="s">
        <v>488</v>
      </c>
      <c r="C256" s="134" t="s">
        <v>230</v>
      </c>
      <c r="D256" s="135">
        <v>23.2</v>
      </c>
      <c r="E256" s="135">
        <v>1229.5999999999999</v>
      </c>
      <c r="F256" s="134">
        <v>0</v>
      </c>
      <c r="G256" s="136">
        <f t="shared" si="9"/>
        <v>0</v>
      </c>
      <c r="H256" s="134">
        <v>20</v>
      </c>
      <c r="I256" s="136">
        <f t="shared" si="10"/>
        <v>464</v>
      </c>
      <c r="J256" s="134">
        <v>8</v>
      </c>
      <c r="K256" s="136">
        <f t="shared" si="11"/>
        <v>185.6</v>
      </c>
      <c r="L256" s="134">
        <v>0</v>
      </c>
      <c r="M256" s="136">
        <f>L256*D256</f>
        <v>0</v>
      </c>
      <c r="N256" s="134">
        <v>0</v>
      </c>
      <c r="O256" s="136">
        <f>N256*D256</f>
        <v>0</v>
      </c>
      <c r="P256" s="134">
        <v>20</v>
      </c>
      <c r="Q256" s="136">
        <f>P256*D256</f>
        <v>464</v>
      </c>
      <c r="R256" s="134">
        <v>0</v>
      </c>
      <c r="S256" s="136">
        <f>R256*D256</f>
        <v>0</v>
      </c>
      <c r="T256" s="134">
        <v>1</v>
      </c>
      <c r="U256" s="136">
        <f>T256*D256</f>
        <v>23.2</v>
      </c>
      <c r="V256" s="134">
        <v>0</v>
      </c>
      <c r="W256" s="136">
        <f>V256*D256</f>
        <v>0</v>
      </c>
      <c r="X256" s="134">
        <v>0</v>
      </c>
      <c r="Y256" s="136">
        <f>X256*D256</f>
        <v>0</v>
      </c>
      <c r="Z256" s="134">
        <v>0</v>
      </c>
      <c r="AA256" s="136">
        <f>Z256*D256</f>
        <v>0</v>
      </c>
      <c r="AB256" s="134">
        <v>0</v>
      </c>
      <c r="AC256" s="136">
        <f>AB256*D256</f>
        <v>0</v>
      </c>
      <c r="AD256" s="134">
        <v>0</v>
      </c>
      <c r="AE256" s="136">
        <f>AD256*D256</f>
        <v>0</v>
      </c>
      <c r="AF256" s="134">
        <v>0</v>
      </c>
      <c r="AG256" s="136">
        <f>AF256*D256</f>
        <v>0</v>
      </c>
      <c r="AH256" s="134">
        <v>4</v>
      </c>
      <c r="AI256" s="136">
        <f>AH256*D256</f>
        <v>92.8</v>
      </c>
      <c r="AJ256" s="134">
        <v>0</v>
      </c>
      <c r="AK256" s="136">
        <f>AJ256*D256</f>
        <v>0</v>
      </c>
      <c r="AL256" s="134">
        <v>0</v>
      </c>
      <c r="AM256" s="136">
        <f>AL256*D256</f>
        <v>0</v>
      </c>
      <c r="AN256" s="134">
        <v>0</v>
      </c>
      <c r="AO256" s="136">
        <f>AN256*D256</f>
        <v>0</v>
      </c>
    </row>
    <row r="257" spans="1:41" x14ac:dyDescent="0.3">
      <c r="A257" s="132">
        <v>402</v>
      </c>
      <c r="B257" s="133" t="s">
        <v>489</v>
      </c>
      <c r="C257" s="134" t="s">
        <v>66</v>
      </c>
      <c r="D257" s="135">
        <v>2.85</v>
      </c>
      <c r="E257" s="135">
        <v>182.4</v>
      </c>
      <c r="F257" s="134">
        <v>20</v>
      </c>
      <c r="G257" s="136">
        <f t="shared" si="9"/>
        <v>57</v>
      </c>
      <c r="H257" s="134">
        <v>20</v>
      </c>
      <c r="I257" s="136">
        <f t="shared" si="10"/>
        <v>57</v>
      </c>
      <c r="J257" s="134">
        <v>0</v>
      </c>
      <c r="K257" s="136">
        <f t="shared" si="11"/>
        <v>0</v>
      </c>
      <c r="L257" s="134">
        <v>0</v>
      </c>
      <c r="M257" s="136">
        <f>L257*D257</f>
        <v>0</v>
      </c>
      <c r="N257" s="134">
        <v>0</v>
      </c>
      <c r="O257" s="136">
        <f>N257*D257</f>
        <v>0</v>
      </c>
      <c r="P257" s="134">
        <v>20</v>
      </c>
      <c r="Q257" s="136">
        <f>P257*D257</f>
        <v>57</v>
      </c>
      <c r="R257" s="134">
        <v>0</v>
      </c>
      <c r="S257" s="136">
        <f>R257*D257</f>
        <v>0</v>
      </c>
      <c r="T257" s="134">
        <v>0</v>
      </c>
      <c r="U257" s="136">
        <f>T257*D257</f>
        <v>0</v>
      </c>
      <c r="V257" s="134">
        <v>0</v>
      </c>
      <c r="W257" s="136">
        <f>V257*D257</f>
        <v>0</v>
      </c>
      <c r="X257" s="134">
        <v>0</v>
      </c>
      <c r="Y257" s="136">
        <f>X257*D257</f>
        <v>0</v>
      </c>
      <c r="Z257" s="134">
        <v>0</v>
      </c>
      <c r="AA257" s="136">
        <f>Z257*D257</f>
        <v>0</v>
      </c>
      <c r="AB257" s="134">
        <v>0</v>
      </c>
      <c r="AC257" s="136">
        <f>AB257*D257</f>
        <v>0</v>
      </c>
      <c r="AD257" s="134">
        <v>0</v>
      </c>
      <c r="AE257" s="136">
        <f>AD257*D257</f>
        <v>0</v>
      </c>
      <c r="AF257" s="134">
        <v>0</v>
      </c>
      <c r="AG257" s="136">
        <f>AF257*D257</f>
        <v>0</v>
      </c>
      <c r="AH257" s="134">
        <v>4</v>
      </c>
      <c r="AI257" s="136">
        <f>AH257*D257</f>
        <v>11.4</v>
      </c>
      <c r="AJ257" s="134">
        <v>0</v>
      </c>
      <c r="AK257" s="136">
        <f>AJ257*D257</f>
        <v>0</v>
      </c>
      <c r="AL257" s="134">
        <v>0</v>
      </c>
      <c r="AM257" s="136">
        <f>AL257*D257</f>
        <v>0</v>
      </c>
      <c r="AN257" s="134">
        <v>0</v>
      </c>
      <c r="AO257" s="136">
        <f>AN257*D257</f>
        <v>0</v>
      </c>
    </row>
    <row r="258" spans="1:41" hidden="1" x14ac:dyDescent="0.3">
      <c r="A258" s="132">
        <v>403</v>
      </c>
      <c r="B258" s="133" t="s">
        <v>490</v>
      </c>
      <c r="C258" s="134" t="s">
        <v>66</v>
      </c>
      <c r="D258" s="135">
        <v>33.01</v>
      </c>
      <c r="E258" s="135">
        <v>396.12</v>
      </c>
      <c r="F258" s="134">
        <v>0</v>
      </c>
      <c r="G258" s="136">
        <f t="shared" si="9"/>
        <v>0</v>
      </c>
      <c r="H258" s="134">
        <v>0</v>
      </c>
      <c r="I258" s="136">
        <f t="shared" si="10"/>
        <v>0</v>
      </c>
      <c r="J258" s="134">
        <v>0</v>
      </c>
      <c r="K258" s="136">
        <f t="shared" si="11"/>
        <v>0</v>
      </c>
      <c r="L258" s="134">
        <v>0</v>
      </c>
      <c r="M258" s="136">
        <f>L258*D258</f>
        <v>0</v>
      </c>
      <c r="N258" s="134">
        <v>0</v>
      </c>
      <c r="O258" s="136">
        <f>N258*D258</f>
        <v>0</v>
      </c>
      <c r="P258" s="134">
        <v>0</v>
      </c>
      <c r="Q258" s="136">
        <f>P258*D258</f>
        <v>0</v>
      </c>
      <c r="R258" s="134">
        <v>0</v>
      </c>
      <c r="S258" s="136">
        <f>R258*D258</f>
        <v>0</v>
      </c>
      <c r="T258" s="134">
        <v>0</v>
      </c>
      <c r="U258" s="136">
        <f>T258*D258</f>
        <v>0</v>
      </c>
      <c r="V258" s="134">
        <v>0</v>
      </c>
      <c r="W258" s="136">
        <f>V258*D258</f>
        <v>0</v>
      </c>
      <c r="X258" s="134">
        <v>0</v>
      </c>
      <c r="Y258" s="136">
        <f>X258*D258</f>
        <v>0</v>
      </c>
      <c r="Z258" s="134">
        <v>0</v>
      </c>
      <c r="AA258" s="136">
        <f>Z258*D258</f>
        <v>0</v>
      </c>
      <c r="AB258" s="134">
        <v>0</v>
      </c>
      <c r="AC258" s="136">
        <f>AB258*D258</f>
        <v>0</v>
      </c>
      <c r="AD258" s="134">
        <v>0</v>
      </c>
      <c r="AE258" s="136">
        <f>AD258*D258</f>
        <v>0</v>
      </c>
      <c r="AF258" s="134">
        <v>0</v>
      </c>
      <c r="AG258" s="136">
        <f>AF258*D258</f>
        <v>0</v>
      </c>
      <c r="AH258" s="134">
        <v>0</v>
      </c>
      <c r="AI258" s="136">
        <f>AH258*D258</f>
        <v>0</v>
      </c>
      <c r="AJ258" s="134">
        <v>0</v>
      </c>
      <c r="AK258" s="136">
        <f>AJ258*D258</f>
        <v>0</v>
      </c>
      <c r="AL258" s="134">
        <v>0</v>
      </c>
      <c r="AM258" s="136">
        <f>AL258*D258</f>
        <v>0</v>
      </c>
      <c r="AN258" s="134">
        <v>12</v>
      </c>
      <c r="AO258" s="136">
        <f>AN258*D258</f>
        <v>396.12</v>
      </c>
    </row>
    <row r="259" spans="1:41" ht="28.8" x14ac:dyDescent="0.3">
      <c r="A259" s="132">
        <v>404</v>
      </c>
      <c r="B259" s="133" t="s">
        <v>491</v>
      </c>
      <c r="C259" s="134" t="s">
        <v>66</v>
      </c>
      <c r="D259" s="135">
        <v>32.85</v>
      </c>
      <c r="E259" s="135">
        <v>50950.35</v>
      </c>
      <c r="F259" s="134">
        <v>300</v>
      </c>
      <c r="G259" s="136">
        <f t="shared" ref="G259:G292" si="12">F259*D259</f>
        <v>9855</v>
      </c>
      <c r="H259" s="134">
        <v>1000</v>
      </c>
      <c r="I259" s="136">
        <f t="shared" ref="I259:I292" si="13">H259*D259</f>
        <v>32850</v>
      </c>
      <c r="J259" s="134">
        <v>50</v>
      </c>
      <c r="K259" s="136">
        <f t="shared" ref="K259:K292" si="14">J259*D259</f>
        <v>1642.5</v>
      </c>
      <c r="L259" s="134">
        <v>0</v>
      </c>
      <c r="M259" s="136">
        <f>L259*D259</f>
        <v>0</v>
      </c>
      <c r="N259" s="134">
        <v>94</v>
      </c>
      <c r="O259" s="136">
        <f>N259*D259</f>
        <v>3087.9</v>
      </c>
      <c r="P259" s="134">
        <v>20</v>
      </c>
      <c r="Q259" s="136">
        <f>P259*D259</f>
        <v>657</v>
      </c>
      <c r="R259" s="134">
        <v>0</v>
      </c>
      <c r="S259" s="136">
        <f>R259*D259</f>
        <v>0</v>
      </c>
      <c r="T259" s="134">
        <v>3</v>
      </c>
      <c r="U259" s="136">
        <f>T259*D259</f>
        <v>98.550000000000011</v>
      </c>
      <c r="V259" s="134">
        <v>15</v>
      </c>
      <c r="W259" s="136">
        <f>V259*D259</f>
        <v>492.75</v>
      </c>
      <c r="X259" s="134">
        <v>0</v>
      </c>
      <c r="Y259" s="136">
        <f>X259*D259</f>
        <v>0</v>
      </c>
      <c r="Z259" s="134">
        <v>0</v>
      </c>
      <c r="AA259" s="136">
        <f>Z259*D259</f>
        <v>0</v>
      </c>
      <c r="AB259" s="134">
        <v>5</v>
      </c>
      <c r="AC259" s="136">
        <f>AB259*D259</f>
        <v>164.25</v>
      </c>
      <c r="AD259" s="134">
        <v>2</v>
      </c>
      <c r="AE259" s="136">
        <f>AD259*D259</f>
        <v>65.7</v>
      </c>
      <c r="AF259" s="134">
        <v>0</v>
      </c>
      <c r="AG259" s="136">
        <f>AF259*D259</f>
        <v>0</v>
      </c>
      <c r="AH259" s="134">
        <v>40</v>
      </c>
      <c r="AI259" s="136">
        <f>AH259*D259</f>
        <v>1314</v>
      </c>
      <c r="AJ259" s="134">
        <v>6</v>
      </c>
      <c r="AK259" s="136">
        <f>AJ259*D259</f>
        <v>197.10000000000002</v>
      </c>
      <c r="AL259" s="134">
        <v>0</v>
      </c>
      <c r="AM259" s="136">
        <f>AL259*D259</f>
        <v>0</v>
      </c>
      <c r="AN259" s="134">
        <v>2</v>
      </c>
      <c r="AO259" s="136">
        <f>AN259*D259</f>
        <v>65.7</v>
      </c>
    </row>
    <row r="260" spans="1:41" ht="28.8" x14ac:dyDescent="0.3">
      <c r="A260" s="132">
        <v>405</v>
      </c>
      <c r="B260" s="133" t="s">
        <v>492</v>
      </c>
      <c r="C260" s="134" t="s">
        <v>66</v>
      </c>
      <c r="D260" s="135">
        <v>32.85</v>
      </c>
      <c r="E260" s="135">
        <v>49997.7</v>
      </c>
      <c r="F260" s="134">
        <v>300</v>
      </c>
      <c r="G260" s="136">
        <f t="shared" si="12"/>
        <v>9855</v>
      </c>
      <c r="H260" s="134">
        <v>1000</v>
      </c>
      <c r="I260" s="136">
        <f t="shared" si="13"/>
        <v>32850</v>
      </c>
      <c r="J260" s="134">
        <v>30</v>
      </c>
      <c r="K260" s="136">
        <f t="shared" si="14"/>
        <v>985.5</v>
      </c>
      <c r="L260" s="134">
        <v>0</v>
      </c>
      <c r="M260" s="136">
        <f>L260*D260</f>
        <v>0</v>
      </c>
      <c r="N260" s="134">
        <v>95</v>
      </c>
      <c r="O260" s="136">
        <f>N260*D260</f>
        <v>3120.75</v>
      </c>
      <c r="P260" s="134">
        <v>20</v>
      </c>
      <c r="Q260" s="136">
        <f>P260*D260</f>
        <v>657</v>
      </c>
      <c r="R260" s="134">
        <v>0</v>
      </c>
      <c r="S260" s="136">
        <f>R260*D260</f>
        <v>0</v>
      </c>
      <c r="T260" s="134">
        <v>3</v>
      </c>
      <c r="U260" s="136">
        <f>T260*D260</f>
        <v>98.550000000000011</v>
      </c>
      <c r="V260" s="134">
        <v>15</v>
      </c>
      <c r="W260" s="136">
        <f>V260*D260</f>
        <v>492.75</v>
      </c>
      <c r="X260" s="134">
        <v>0</v>
      </c>
      <c r="Y260" s="136">
        <f>X260*D260</f>
        <v>0</v>
      </c>
      <c r="Z260" s="134">
        <v>0</v>
      </c>
      <c r="AA260" s="136">
        <f>Z260*D260</f>
        <v>0</v>
      </c>
      <c r="AB260" s="134">
        <v>5</v>
      </c>
      <c r="AC260" s="136">
        <f>AB260*D260</f>
        <v>164.25</v>
      </c>
      <c r="AD260" s="134">
        <v>2</v>
      </c>
      <c r="AE260" s="136">
        <f>AD260*D260</f>
        <v>65.7</v>
      </c>
      <c r="AF260" s="134">
        <v>0</v>
      </c>
      <c r="AG260" s="136">
        <f>AF260*D260</f>
        <v>0</v>
      </c>
      <c r="AH260" s="134">
        <v>30</v>
      </c>
      <c r="AI260" s="136">
        <f>AH260*D260</f>
        <v>985.5</v>
      </c>
      <c r="AJ260" s="134">
        <v>6</v>
      </c>
      <c r="AK260" s="136">
        <f>AJ260*D260</f>
        <v>197.10000000000002</v>
      </c>
      <c r="AL260" s="134">
        <v>0</v>
      </c>
      <c r="AM260" s="136">
        <f>AL260*D260</f>
        <v>0</v>
      </c>
      <c r="AN260" s="134">
        <v>2</v>
      </c>
      <c r="AO260" s="136">
        <f>AN260*D260</f>
        <v>65.7</v>
      </c>
    </row>
    <row r="261" spans="1:41" ht="28.8" x14ac:dyDescent="0.3">
      <c r="A261" s="132">
        <v>406</v>
      </c>
      <c r="B261" s="133" t="s">
        <v>493</v>
      </c>
      <c r="C261" s="134" t="s">
        <v>66</v>
      </c>
      <c r="D261" s="135">
        <v>32.85</v>
      </c>
      <c r="E261" s="135">
        <v>54268.2</v>
      </c>
      <c r="F261" s="134">
        <v>300</v>
      </c>
      <c r="G261" s="136">
        <f t="shared" si="12"/>
        <v>9855</v>
      </c>
      <c r="H261" s="134">
        <v>1000</v>
      </c>
      <c r="I261" s="136">
        <f t="shared" si="13"/>
        <v>32850</v>
      </c>
      <c r="J261" s="134">
        <v>30</v>
      </c>
      <c r="K261" s="136">
        <f t="shared" si="14"/>
        <v>985.5</v>
      </c>
      <c r="L261" s="134">
        <v>0</v>
      </c>
      <c r="M261" s="136">
        <f>L261*D261</f>
        <v>0</v>
      </c>
      <c r="N261" s="134">
        <v>191</v>
      </c>
      <c r="O261" s="136">
        <f>N261*D261</f>
        <v>6274.35</v>
      </c>
      <c r="P261" s="134">
        <v>20</v>
      </c>
      <c r="Q261" s="136">
        <f>P261*D261</f>
        <v>657</v>
      </c>
      <c r="R261" s="134">
        <v>0</v>
      </c>
      <c r="S261" s="136">
        <f>R261*D261</f>
        <v>0</v>
      </c>
      <c r="T261" s="134">
        <v>3</v>
      </c>
      <c r="U261" s="136">
        <f>T261*D261</f>
        <v>98.550000000000011</v>
      </c>
      <c r="V261" s="134">
        <v>15</v>
      </c>
      <c r="W261" s="136">
        <f>V261*D261</f>
        <v>492.75</v>
      </c>
      <c r="X261" s="134">
        <v>0</v>
      </c>
      <c r="Y261" s="136">
        <f>X261*D261</f>
        <v>0</v>
      </c>
      <c r="Z261" s="134">
        <v>0</v>
      </c>
      <c r="AA261" s="136">
        <f>Z261*D261</f>
        <v>0</v>
      </c>
      <c r="AB261" s="134">
        <v>5</v>
      </c>
      <c r="AC261" s="136">
        <f>AB261*D261</f>
        <v>164.25</v>
      </c>
      <c r="AD261" s="134">
        <v>2</v>
      </c>
      <c r="AE261" s="136">
        <f>AD261*D261</f>
        <v>65.7</v>
      </c>
      <c r="AF261" s="134">
        <v>0</v>
      </c>
      <c r="AG261" s="136">
        <f>AF261*D261</f>
        <v>0</v>
      </c>
      <c r="AH261" s="134">
        <v>60</v>
      </c>
      <c r="AI261" s="136">
        <f>AH261*D261</f>
        <v>1971</v>
      </c>
      <c r="AJ261" s="134">
        <v>10</v>
      </c>
      <c r="AK261" s="136">
        <f>AJ261*D261</f>
        <v>328.5</v>
      </c>
      <c r="AL261" s="134">
        <v>0</v>
      </c>
      <c r="AM261" s="136">
        <f>AL261*D261</f>
        <v>0</v>
      </c>
      <c r="AN261" s="134">
        <v>2</v>
      </c>
      <c r="AO261" s="136">
        <f>AN261*D261</f>
        <v>65.7</v>
      </c>
    </row>
    <row r="262" spans="1:41" ht="28.8" x14ac:dyDescent="0.3">
      <c r="A262" s="132">
        <v>407</v>
      </c>
      <c r="B262" s="133" t="s">
        <v>494</v>
      </c>
      <c r="C262" s="134" t="s">
        <v>66</v>
      </c>
      <c r="D262" s="135">
        <v>32.85</v>
      </c>
      <c r="E262" s="135">
        <v>50129.1</v>
      </c>
      <c r="F262" s="134">
        <v>300</v>
      </c>
      <c r="G262" s="136">
        <f t="shared" si="12"/>
        <v>9855</v>
      </c>
      <c r="H262" s="134">
        <v>1000</v>
      </c>
      <c r="I262" s="136">
        <f t="shared" si="13"/>
        <v>32850</v>
      </c>
      <c r="J262" s="134">
        <v>30</v>
      </c>
      <c r="K262" s="136">
        <f t="shared" si="14"/>
        <v>985.5</v>
      </c>
      <c r="L262" s="134">
        <v>4</v>
      </c>
      <c r="M262" s="136">
        <f>L262*D262</f>
        <v>131.4</v>
      </c>
      <c r="N262" s="134">
        <v>95</v>
      </c>
      <c r="O262" s="136">
        <f>N262*D262</f>
        <v>3120.75</v>
      </c>
      <c r="P262" s="134">
        <v>20</v>
      </c>
      <c r="Q262" s="136">
        <f>P262*D262</f>
        <v>657</v>
      </c>
      <c r="R262" s="134">
        <v>0</v>
      </c>
      <c r="S262" s="136">
        <f>R262*D262</f>
        <v>0</v>
      </c>
      <c r="T262" s="134">
        <v>3</v>
      </c>
      <c r="U262" s="136">
        <f>T262*D262</f>
        <v>98.550000000000011</v>
      </c>
      <c r="V262" s="134">
        <v>15</v>
      </c>
      <c r="W262" s="136">
        <f>V262*D262</f>
        <v>492.75</v>
      </c>
      <c r="X262" s="134">
        <v>0</v>
      </c>
      <c r="Y262" s="136">
        <f>X262*D262</f>
        <v>0</v>
      </c>
      <c r="Z262" s="134">
        <v>0</v>
      </c>
      <c r="AA262" s="136">
        <f>Z262*D262</f>
        <v>0</v>
      </c>
      <c r="AB262" s="134">
        <v>5</v>
      </c>
      <c r="AC262" s="136">
        <f>AB262*D262</f>
        <v>164.25</v>
      </c>
      <c r="AD262" s="134">
        <v>2</v>
      </c>
      <c r="AE262" s="136">
        <f>AD262*D262</f>
        <v>65.7</v>
      </c>
      <c r="AF262" s="134">
        <v>0</v>
      </c>
      <c r="AG262" s="136">
        <f>AF262*D262</f>
        <v>0</v>
      </c>
      <c r="AH262" s="134">
        <v>30</v>
      </c>
      <c r="AI262" s="136">
        <f>AH262*D262</f>
        <v>985.5</v>
      </c>
      <c r="AJ262" s="134">
        <v>6</v>
      </c>
      <c r="AK262" s="136">
        <f>AJ262*D262</f>
        <v>197.10000000000002</v>
      </c>
      <c r="AL262" s="134">
        <v>0</v>
      </c>
      <c r="AM262" s="136">
        <f>AL262*D262</f>
        <v>0</v>
      </c>
      <c r="AN262" s="134">
        <v>2</v>
      </c>
      <c r="AO262" s="136">
        <f>AN262*D262</f>
        <v>65.7</v>
      </c>
    </row>
    <row r="263" spans="1:41" hidden="1" x14ac:dyDescent="0.3">
      <c r="A263" s="132">
        <v>408</v>
      </c>
      <c r="B263" s="133" t="s">
        <v>495</v>
      </c>
      <c r="C263" s="134" t="s">
        <v>66</v>
      </c>
      <c r="D263" s="135">
        <v>39.6</v>
      </c>
      <c r="E263" s="135">
        <v>237.6</v>
      </c>
      <c r="F263" s="134">
        <v>0</v>
      </c>
      <c r="G263" s="136">
        <f t="shared" si="12"/>
        <v>0</v>
      </c>
      <c r="H263" s="134">
        <v>0</v>
      </c>
      <c r="I263" s="136">
        <f t="shared" si="13"/>
        <v>0</v>
      </c>
      <c r="J263" s="134">
        <v>0</v>
      </c>
      <c r="K263" s="136">
        <f t="shared" si="14"/>
        <v>0</v>
      </c>
      <c r="L263" s="134">
        <v>0</v>
      </c>
      <c r="M263" s="136">
        <f>L263*D263</f>
        <v>0</v>
      </c>
      <c r="N263" s="134">
        <v>0</v>
      </c>
      <c r="O263" s="136">
        <f>N263*D263</f>
        <v>0</v>
      </c>
      <c r="P263" s="134">
        <v>0</v>
      </c>
      <c r="Q263" s="136">
        <f>P263*D263</f>
        <v>0</v>
      </c>
      <c r="R263" s="134">
        <v>0</v>
      </c>
      <c r="S263" s="136">
        <f>R263*D263</f>
        <v>0</v>
      </c>
      <c r="T263" s="134">
        <v>0</v>
      </c>
      <c r="U263" s="136">
        <f>T263*D263</f>
        <v>0</v>
      </c>
      <c r="V263" s="134">
        <v>0</v>
      </c>
      <c r="W263" s="136">
        <f>V263*D263</f>
        <v>0</v>
      </c>
      <c r="X263" s="134">
        <v>4</v>
      </c>
      <c r="Y263" s="136">
        <f>X263*D263</f>
        <v>158.4</v>
      </c>
      <c r="Z263" s="134">
        <v>2</v>
      </c>
      <c r="AA263" s="136">
        <f>Z263*D263</f>
        <v>79.2</v>
      </c>
      <c r="AB263" s="134">
        <v>0</v>
      </c>
      <c r="AC263" s="136">
        <f>AB263*D263</f>
        <v>0</v>
      </c>
      <c r="AD263" s="134">
        <v>0</v>
      </c>
      <c r="AE263" s="136">
        <f>AD263*D263</f>
        <v>0</v>
      </c>
      <c r="AF263" s="134">
        <v>0</v>
      </c>
      <c r="AG263" s="136">
        <f>AF263*D263</f>
        <v>0</v>
      </c>
      <c r="AH263" s="134">
        <v>0</v>
      </c>
      <c r="AI263" s="136">
        <f>AH263*D263</f>
        <v>0</v>
      </c>
      <c r="AJ263" s="134">
        <v>0</v>
      </c>
      <c r="AK263" s="136">
        <f>AJ263*D263</f>
        <v>0</v>
      </c>
      <c r="AL263" s="134">
        <v>0</v>
      </c>
      <c r="AM263" s="136">
        <f>AL263*D263</f>
        <v>0</v>
      </c>
      <c r="AN263" s="134">
        <v>0</v>
      </c>
      <c r="AO263" s="136">
        <f>AN263*D263</f>
        <v>0</v>
      </c>
    </row>
    <row r="264" spans="1:41" hidden="1" x14ac:dyDescent="0.3">
      <c r="A264" s="132">
        <v>409</v>
      </c>
      <c r="B264" s="133" t="s">
        <v>496</v>
      </c>
      <c r="C264" s="134" t="s">
        <v>66</v>
      </c>
      <c r="D264" s="135">
        <v>39.6</v>
      </c>
      <c r="E264" s="135">
        <v>237.6</v>
      </c>
      <c r="F264" s="134">
        <v>0</v>
      </c>
      <c r="G264" s="136">
        <f t="shared" si="12"/>
        <v>0</v>
      </c>
      <c r="H264" s="134">
        <v>0</v>
      </c>
      <c r="I264" s="136">
        <f t="shared" si="13"/>
        <v>0</v>
      </c>
      <c r="J264" s="134">
        <v>0</v>
      </c>
      <c r="K264" s="136">
        <f t="shared" si="14"/>
        <v>0</v>
      </c>
      <c r="L264" s="134">
        <v>0</v>
      </c>
      <c r="M264" s="136">
        <f>L264*D264</f>
        <v>0</v>
      </c>
      <c r="N264" s="134">
        <v>0</v>
      </c>
      <c r="O264" s="136">
        <f>N264*D264</f>
        <v>0</v>
      </c>
      <c r="P264" s="134">
        <v>0</v>
      </c>
      <c r="Q264" s="136">
        <f>P264*D264</f>
        <v>0</v>
      </c>
      <c r="R264" s="134">
        <v>0</v>
      </c>
      <c r="S264" s="136">
        <f>R264*D264</f>
        <v>0</v>
      </c>
      <c r="T264" s="134">
        <v>0</v>
      </c>
      <c r="U264" s="136">
        <f>T264*D264</f>
        <v>0</v>
      </c>
      <c r="V264" s="134">
        <v>0</v>
      </c>
      <c r="W264" s="136">
        <f>V264*D264</f>
        <v>0</v>
      </c>
      <c r="X264" s="134">
        <v>4</v>
      </c>
      <c r="Y264" s="136">
        <f>X264*D264</f>
        <v>158.4</v>
      </c>
      <c r="Z264" s="134">
        <v>2</v>
      </c>
      <c r="AA264" s="136">
        <f>Z264*D264</f>
        <v>79.2</v>
      </c>
      <c r="AB264" s="134">
        <v>0</v>
      </c>
      <c r="AC264" s="136">
        <f>AB264*D264</f>
        <v>0</v>
      </c>
      <c r="AD264" s="134">
        <v>0</v>
      </c>
      <c r="AE264" s="136">
        <f>AD264*D264</f>
        <v>0</v>
      </c>
      <c r="AF264" s="134">
        <v>0</v>
      </c>
      <c r="AG264" s="136">
        <f>AF264*D264</f>
        <v>0</v>
      </c>
      <c r="AH264" s="134">
        <v>0</v>
      </c>
      <c r="AI264" s="136">
        <f>AH264*D264</f>
        <v>0</v>
      </c>
      <c r="AJ264" s="134">
        <v>0</v>
      </c>
      <c r="AK264" s="136">
        <f>AJ264*D264</f>
        <v>0</v>
      </c>
      <c r="AL264" s="134">
        <v>0</v>
      </c>
      <c r="AM264" s="136">
        <f>AL264*D264</f>
        <v>0</v>
      </c>
      <c r="AN264" s="134">
        <v>0</v>
      </c>
      <c r="AO264" s="136">
        <f>AN264*D264</f>
        <v>0</v>
      </c>
    </row>
    <row r="265" spans="1:41" hidden="1" x14ac:dyDescent="0.3">
      <c r="A265" s="132">
        <v>410</v>
      </c>
      <c r="B265" s="133" t="s">
        <v>497</v>
      </c>
      <c r="C265" s="134" t="s">
        <v>66</v>
      </c>
      <c r="D265" s="135">
        <v>39.6</v>
      </c>
      <c r="E265" s="135">
        <v>237.6</v>
      </c>
      <c r="F265" s="134">
        <v>0</v>
      </c>
      <c r="G265" s="136">
        <f t="shared" si="12"/>
        <v>0</v>
      </c>
      <c r="H265" s="134">
        <v>0</v>
      </c>
      <c r="I265" s="136">
        <f t="shared" si="13"/>
        <v>0</v>
      </c>
      <c r="J265" s="134">
        <v>0</v>
      </c>
      <c r="K265" s="136">
        <f t="shared" si="14"/>
        <v>0</v>
      </c>
      <c r="L265" s="134">
        <v>0</v>
      </c>
      <c r="M265" s="136">
        <f>L265*D265</f>
        <v>0</v>
      </c>
      <c r="N265" s="134">
        <v>0</v>
      </c>
      <c r="O265" s="136">
        <f>N265*D265</f>
        <v>0</v>
      </c>
      <c r="P265" s="134">
        <v>0</v>
      </c>
      <c r="Q265" s="136">
        <f>P265*D265</f>
        <v>0</v>
      </c>
      <c r="R265" s="134">
        <v>0</v>
      </c>
      <c r="S265" s="136">
        <f>R265*D265</f>
        <v>0</v>
      </c>
      <c r="T265" s="134">
        <v>0</v>
      </c>
      <c r="U265" s="136">
        <f>T265*D265</f>
        <v>0</v>
      </c>
      <c r="V265" s="134">
        <v>0</v>
      </c>
      <c r="W265" s="136">
        <f>V265*D265</f>
        <v>0</v>
      </c>
      <c r="X265" s="134">
        <v>4</v>
      </c>
      <c r="Y265" s="136">
        <f>X265*D265</f>
        <v>158.4</v>
      </c>
      <c r="Z265" s="134">
        <v>2</v>
      </c>
      <c r="AA265" s="136">
        <f>Z265*D265</f>
        <v>79.2</v>
      </c>
      <c r="AB265" s="134">
        <v>0</v>
      </c>
      <c r="AC265" s="136">
        <f>AB265*D265</f>
        <v>0</v>
      </c>
      <c r="AD265" s="134">
        <v>0</v>
      </c>
      <c r="AE265" s="136">
        <f>AD265*D265</f>
        <v>0</v>
      </c>
      <c r="AF265" s="134">
        <v>0</v>
      </c>
      <c r="AG265" s="136">
        <f>AF265*D265</f>
        <v>0</v>
      </c>
      <c r="AH265" s="134">
        <v>0</v>
      </c>
      <c r="AI265" s="136">
        <f>AH265*D265</f>
        <v>0</v>
      </c>
      <c r="AJ265" s="134">
        <v>0</v>
      </c>
      <c r="AK265" s="136">
        <f>AJ265*D265</f>
        <v>0</v>
      </c>
      <c r="AL265" s="134">
        <v>0</v>
      </c>
      <c r="AM265" s="136">
        <f>AL265*D265</f>
        <v>0</v>
      </c>
      <c r="AN265" s="134">
        <v>0</v>
      </c>
      <c r="AO265" s="136">
        <f>AN265*D265</f>
        <v>0</v>
      </c>
    </row>
    <row r="266" spans="1:41" hidden="1" x14ac:dyDescent="0.3">
      <c r="A266" s="132">
        <v>411</v>
      </c>
      <c r="B266" s="133" t="s">
        <v>498</v>
      </c>
      <c r="C266" s="134" t="s">
        <v>66</v>
      </c>
      <c r="D266" s="135">
        <v>39.6</v>
      </c>
      <c r="E266" s="135">
        <v>237.6</v>
      </c>
      <c r="F266" s="134">
        <v>0</v>
      </c>
      <c r="G266" s="136">
        <f t="shared" si="12"/>
        <v>0</v>
      </c>
      <c r="H266" s="134">
        <v>0</v>
      </c>
      <c r="I266" s="136">
        <f t="shared" si="13"/>
        <v>0</v>
      </c>
      <c r="J266" s="134">
        <v>0</v>
      </c>
      <c r="K266" s="136">
        <f t="shared" si="14"/>
        <v>0</v>
      </c>
      <c r="L266" s="134">
        <v>0</v>
      </c>
      <c r="M266" s="136">
        <f>L266*D266</f>
        <v>0</v>
      </c>
      <c r="N266" s="134">
        <v>0</v>
      </c>
      <c r="O266" s="136">
        <f>N266*D266</f>
        <v>0</v>
      </c>
      <c r="P266" s="134">
        <v>0</v>
      </c>
      <c r="Q266" s="136">
        <f>P266*D266</f>
        <v>0</v>
      </c>
      <c r="R266" s="134">
        <v>0</v>
      </c>
      <c r="S266" s="136">
        <f>R266*D266</f>
        <v>0</v>
      </c>
      <c r="T266" s="134">
        <v>0</v>
      </c>
      <c r="U266" s="136">
        <f>T266*D266</f>
        <v>0</v>
      </c>
      <c r="V266" s="134">
        <v>0</v>
      </c>
      <c r="W266" s="136">
        <f>V266*D266</f>
        <v>0</v>
      </c>
      <c r="X266" s="134">
        <v>4</v>
      </c>
      <c r="Y266" s="136">
        <f>X266*D266</f>
        <v>158.4</v>
      </c>
      <c r="Z266" s="134">
        <v>2</v>
      </c>
      <c r="AA266" s="136">
        <f>Z266*D266</f>
        <v>79.2</v>
      </c>
      <c r="AB266" s="134">
        <v>0</v>
      </c>
      <c r="AC266" s="136">
        <f>AB266*D266</f>
        <v>0</v>
      </c>
      <c r="AD266" s="134">
        <v>0</v>
      </c>
      <c r="AE266" s="136">
        <f>AD266*D266</f>
        <v>0</v>
      </c>
      <c r="AF266" s="134">
        <v>0</v>
      </c>
      <c r="AG266" s="136">
        <f>AF266*D266</f>
        <v>0</v>
      </c>
      <c r="AH266" s="134">
        <v>0</v>
      </c>
      <c r="AI266" s="136">
        <f>AH266*D266</f>
        <v>0</v>
      </c>
      <c r="AJ266" s="134">
        <v>0</v>
      </c>
      <c r="AK266" s="136">
        <f>AJ266*D266</f>
        <v>0</v>
      </c>
      <c r="AL266" s="134">
        <v>0</v>
      </c>
      <c r="AM266" s="136">
        <f>AL266*D266</f>
        <v>0</v>
      </c>
      <c r="AN266" s="134">
        <v>0</v>
      </c>
      <c r="AO266" s="136">
        <f>AN266*D266</f>
        <v>0</v>
      </c>
    </row>
    <row r="267" spans="1:41" x14ac:dyDescent="0.3">
      <c r="A267" s="132">
        <v>412</v>
      </c>
      <c r="B267" s="133" t="s">
        <v>499</v>
      </c>
      <c r="C267" s="134" t="s">
        <v>66</v>
      </c>
      <c r="D267" s="135">
        <v>9.99</v>
      </c>
      <c r="E267" s="135">
        <v>14245.74</v>
      </c>
      <c r="F267" s="134">
        <v>300</v>
      </c>
      <c r="G267" s="136">
        <f t="shared" si="12"/>
        <v>2997</v>
      </c>
      <c r="H267" s="134">
        <v>1000</v>
      </c>
      <c r="I267" s="136">
        <f t="shared" si="13"/>
        <v>9990</v>
      </c>
      <c r="J267" s="134">
        <v>30</v>
      </c>
      <c r="K267" s="136">
        <f t="shared" si="14"/>
        <v>299.7</v>
      </c>
      <c r="L267" s="134">
        <v>6</v>
      </c>
      <c r="M267" s="136">
        <f>L267*D267</f>
        <v>59.94</v>
      </c>
      <c r="N267" s="134">
        <v>0</v>
      </c>
      <c r="O267" s="136">
        <f>N267*D267</f>
        <v>0</v>
      </c>
      <c r="P267" s="134">
        <v>20</v>
      </c>
      <c r="Q267" s="136">
        <f>P267*D267</f>
        <v>199.8</v>
      </c>
      <c r="R267" s="134">
        <v>4</v>
      </c>
      <c r="S267" s="136">
        <f>R267*D267</f>
        <v>39.96</v>
      </c>
      <c r="T267" s="134">
        <v>0</v>
      </c>
      <c r="U267" s="136">
        <f>T267*D267</f>
        <v>0</v>
      </c>
      <c r="V267" s="134">
        <v>20</v>
      </c>
      <c r="W267" s="136">
        <f>V267*D267</f>
        <v>199.8</v>
      </c>
      <c r="X267" s="134">
        <v>0</v>
      </c>
      <c r="Y267" s="136">
        <f>X267*D267</f>
        <v>0</v>
      </c>
      <c r="Z267" s="134">
        <v>0</v>
      </c>
      <c r="AA267" s="136">
        <f>Z267*D267</f>
        <v>0</v>
      </c>
      <c r="AB267" s="134">
        <v>0</v>
      </c>
      <c r="AC267" s="136">
        <f>AB267*D267</f>
        <v>0</v>
      </c>
      <c r="AD267" s="134">
        <v>2</v>
      </c>
      <c r="AE267" s="136">
        <f>AD267*D267</f>
        <v>19.98</v>
      </c>
      <c r="AF267" s="134">
        <v>0</v>
      </c>
      <c r="AG267" s="136">
        <f>AF267*D267</f>
        <v>0</v>
      </c>
      <c r="AH267" s="134">
        <v>30</v>
      </c>
      <c r="AI267" s="136">
        <f>AH267*D267</f>
        <v>299.7</v>
      </c>
      <c r="AJ267" s="134">
        <v>0</v>
      </c>
      <c r="AK267" s="136">
        <f>AJ267*D267</f>
        <v>0</v>
      </c>
      <c r="AL267" s="134">
        <v>0</v>
      </c>
      <c r="AM267" s="136">
        <f>AL267*D267</f>
        <v>0</v>
      </c>
      <c r="AN267" s="134">
        <v>0</v>
      </c>
      <c r="AO267" s="136">
        <f>AN267*D267</f>
        <v>0</v>
      </c>
    </row>
    <row r="268" spans="1:41" x14ac:dyDescent="0.3">
      <c r="A268" s="132">
        <v>413</v>
      </c>
      <c r="B268" s="133" t="s">
        <v>500</v>
      </c>
      <c r="C268" s="134" t="s">
        <v>66</v>
      </c>
      <c r="D268" s="135">
        <v>9.99</v>
      </c>
      <c r="E268" s="135">
        <v>14185.8</v>
      </c>
      <c r="F268" s="134">
        <v>300</v>
      </c>
      <c r="G268" s="136">
        <f t="shared" si="12"/>
        <v>2997</v>
      </c>
      <c r="H268" s="134">
        <v>1000</v>
      </c>
      <c r="I268" s="136">
        <f t="shared" si="13"/>
        <v>9990</v>
      </c>
      <c r="J268" s="134">
        <v>30</v>
      </c>
      <c r="K268" s="136">
        <f t="shared" si="14"/>
        <v>299.7</v>
      </c>
      <c r="L268" s="134">
        <v>4</v>
      </c>
      <c r="M268" s="136">
        <f>L268*D268</f>
        <v>39.96</v>
      </c>
      <c r="N268" s="134">
        <v>0</v>
      </c>
      <c r="O268" s="136">
        <f>N268*D268</f>
        <v>0</v>
      </c>
      <c r="P268" s="134">
        <v>20</v>
      </c>
      <c r="Q268" s="136">
        <f>P268*D268</f>
        <v>199.8</v>
      </c>
      <c r="R268" s="134">
        <v>0</v>
      </c>
      <c r="S268" s="136">
        <f>R268*D268</f>
        <v>0</v>
      </c>
      <c r="T268" s="134">
        <v>0</v>
      </c>
      <c r="U268" s="136">
        <f>T268*D268</f>
        <v>0</v>
      </c>
      <c r="V268" s="134">
        <v>20</v>
      </c>
      <c r="W268" s="136">
        <f>V268*D268</f>
        <v>199.8</v>
      </c>
      <c r="X268" s="134">
        <v>0</v>
      </c>
      <c r="Y268" s="136">
        <f>X268*D268</f>
        <v>0</v>
      </c>
      <c r="Z268" s="134">
        <v>0</v>
      </c>
      <c r="AA268" s="136">
        <f>Z268*D268</f>
        <v>0</v>
      </c>
      <c r="AB268" s="134">
        <v>0</v>
      </c>
      <c r="AC268" s="136">
        <f>AB268*D268</f>
        <v>0</v>
      </c>
      <c r="AD268" s="134">
        <v>2</v>
      </c>
      <c r="AE268" s="136">
        <f>AD268*D268</f>
        <v>19.98</v>
      </c>
      <c r="AF268" s="134">
        <v>0</v>
      </c>
      <c r="AG268" s="136">
        <f>AF268*D268</f>
        <v>0</v>
      </c>
      <c r="AH268" s="134">
        <v>30</v>
      </c>
      <c r="AI268" s="136">
        <f>AH268*D268</f>
        <v>299.7</v>
      </c>
      <c r="AJ268" s="134">
        <v>0</v>
      </c>
      <c r="AK268" s="136">
        <f>AJ268*D268</f>
        <v>0</v>
      </c>
      <c r="AL268" s="134">
        <v>0</v>
      </c>
      <c r="AM268" s="136">
        <f>AL268*D268</f>
        <v>0</v>
      </c>
      <c r="AN268" s="134">
        <v>0</v>
      </c>
      <c r="AO268" s="136">
        <f>AN268*D268</f>
        <v>0</v>
      </c>
    </row>
    <row r="269" spans="1:41" x14ac:dyDescent="0.3">
      <c r="A269" s="132">
        <v>414</v>
      </c>
      <c r="B269" s="133" t="s">
        <v>501</v>
      </c>
      <c r="C269" s="134" t="s">
        <v>66</v>
      </c>
      <c r="D269" s="135">
        <v>9.99</v>
      </c>
      <c r="E269" s="135">
        <v>14445.54</v>
      </c>
      <c r="F269" s="134">
        <v>300</v>
      </c>
      <c r="G269" s="136">
        <f t="shared" si="12"/>
        <v>2997</v>
      </c>
      <c r="H269" s="134">
        <v>1000</v>
      </c>
      <c r="I269" s="136">
        <f t="shared" si="13"/>
        <v>9990</v>
      </c>
      <c r="J269" s="134">
        <v>50</v>
      </c>
      <c r="K269" s="136">
        <f t="shared" si="14"/>
        <v>499.5</v>
      </c>
      <c r="L269" s="134">
        <v>6</v>
      </c>
      <c r="M269" s="136">
        <f>L269*D269</f>
        <v>59.94</v>
      </c>
      <c r="N269" s="134">
        <v>0</v>
      </c>
      <c r="O269" s="136">
        <f>N269*D269</f>
        <v>0</v>
      </c>
      <c r="P269" s="134">
        <v>20</v>
      </c>
      <c r="Q269" s="136">
        <f>P269*D269</f>
        <v>199.8</v>
      </c>
      <c r="R269" s="134">
        <v>4</v>
      </c>
      <c r="S269" s="136">
        <f>R269*D269</f>
        <v>39.96</v>
      </c>
      <c r="T269" s="134">
        <v>0</v>
      </c>
      <c r="U269" s="136">
        <f>T269*D269</f>
        <v>0</v>
      </c>
      <c r="V269" s="134">
        <v>20</v>
      </c>
      <c r="W269" s="136">
        <f>V269*D269</f>
        <v>199.8</v>
      </c>
      <c r="X269" s="134">
        <v>0</v>
      </c>
      <c r="Y269" s="136">
        <f>X269*D269</f>
        <v>0</v>
      </c>
      <c r="Z269" s="134">
        <v>0</v>
      </c>
      <c r="AA269" s="136">
        <f>Z269*D269</f>
        <v>0</v>
      </c>
      <c r="AB269" s="134">
        <v>0</v>
      </c>
      <c r="AC269" s="136">
        <f>AB269*D269</f>
        <v>0</v>
      </c>
      <c r="AD269" s="134">
        <v>2</v>
      </c>
      <c r="AE269" s="136">
        <f>AD269*D269</f>
        <v>19.98</v>
      </c>
      <c r="AF269" s="134">
        <v>0</v>
      </c>
      <c r="AG269" s="136">
        <f>AF269*D269</f>
        <v>0</v>
      </c>
      <c r="AH269" s="134">
        <v>30</v>
      </c>
      <c r="AI269" s="136">
        <f>AH269*D269</f>
        <v>299.7</v>
      </c>
      <c r="AJ269" s="134">
        <v>0</v>
      </c>
      <c r="AK269" s="136">
        <f>AJ269*D269</f>
        <v>0</v>
      </c>
      <c r="AL269" s="134">
        <v>0</v>
      </c>
      <c r="AM269" s="136">
        <f>AL269*D269</f>
        <v>0</v>
      </c>
      <c r="AN269" s="134">
        <v>0</v>
      </c>
      <c r="AO269" s="136">
        <f>AN269*D269</f>
        <v>0</v>
      </c>
    </row>
    <row r="270" spans="1:41" x14ac:dyDescent="0.3">
      <c r="A270" s="132">
        <v>415</v>
      </c>
      <c r="B270" s="133" t="s">
        <v>502</v>
      </c>
      <c r="C270" s="134" t="s">
        <v>66</v>
      </c>
      <c r="D270" s="135">
        <v>9.99</v>
      </c>
      <c r="E270" s="135">
        <v>14185.8</v>
      </c>
      <c r="F270" s="134">
        <v>300</v>
      </c>
      <c r="G270" s="136">
        <f t="shared" si="12"/>
        <v>2997</v>
      </c>
      <c r="H270" s="134">
        <v>1000</v>
      </c>
      <c r="I270" s="136">
        <f t="shared" si="13"/>
        <v>9990</v>
      </c>
      <c r="J270" s="134">
        <v>30</v>
      </c>
      <c r="K270" s="136">
        <f t="shared" si="14"/>
        <v>299.7</v>
      </c>
      <c r="L270" s="134">
        <v>4</v>
      </c>
      <c r="M270" s="136">
        <f>L270*D270</f>
        <v>39.96</v>
      </c>
      <c r="N270" s="134">
        <v>0</v>
      </c>
      <c r="O270" s="136">
        <f>N270*D270</f>
        <v>0</v>
      </c>
      <c r="P270" s="134">
        <v>20</v>
      </c>
      <c r="Q270" s="136">
        <f>P270*D270</f>
        <v>199.8</v>
      </c>
      <c r="R270" s="134">
        <v>0</v>
      </c>
      <c r="S270" s="136">
        <f>R270*D270</f>
        <v>0</v>
      </c>
      <c r="T270" s="134">
        <v>0</v>
      </c>
      <c r="U270" s="136">
        <f>T270*D270</f>
        <v>0</v>
      </c>
      <c r="V270" s="134">
        <v>20</v>
      </c>
      <c r="W270" s="136">
        <f>V270*D270</f>
        <v>199.8</v>
      </c>
      <c r="X270" s="134">
        <v>0</v>
      </c>
      <c r="Y270" s="136">
        <f>X270*D270</f>
        <v>0</v>
      </c>
      <c r="Z270" s="134">
        <v>0</v>
      </c>
      <c r="AA270" s="136">
        <f>Z270*D270</f>
        <v>0</v>
      </c>
      <c r="AB270" s="134">
        <v>0</v>
      </c>
      <c r="AC270" s="136">
        <f>AB270*D270</f>
        <v>0</v>
      </c>
      <c r="AD270" s="134">
        <v>2</v>
      </c>
      <c r="AE270" s="136">
        <f>AD270*D270</f>
        <v>19.98</v>
      </c>
      <c r="AF270" s="134">
        <v>0</v>
      </c>
      <c r="AG270" s="136">
        <f>AF270*D270</f>
        <v>0</v>
      </c>
      <c r="AH270" s="134">
        <v>30</v>
      </c>
      <c r="AI270" s="136">
        <f>AH270*D270</f>
        <v>299.7</v>
      </c>
      <c r="AJ270" s="134">
        <v>0</v>
      </c>
      <c r="AK270" s="136">
        <f>AJ270*D270</f>
        <v>0</v>
      </c>
      <c r="AL270" s="134">
        <v>0</v>
      </c>
      <c r="AM270" s="136">
        <f>AL270*D270</f>
        <v>0</v>
      </c>
      <c r="AN270" s="134">
        <v>0</v>
      </c>
      <c r="AO270" s="136">
        <f>AN270*D270</f>
        <v>0</v>
      </c>
    </row>
    <row r="271" spans="1:41" x14ac:dyDescent="0.3">
      <c r="A271" s="132">
        <v>416</v>
      </c>
      <c r="B271" s="133" t="s">
        <v>503</v>
      </c>
      <c r="C271" s="134" t="s">
        <v>66</v>
      </c>
      <c r="D271" s="135">
        <v>9.99</v>
      </c>
      <c r="E271" s="135">
        <v>13846.14</v>
      </c>
      <c r="F271" s="134">
        <v>300</v>
      </c>
      <c r="G271" s="136">
        <f t="shared" si="12"/>
        <v>2997</v>
      </c>
      <c r="H271" s="134">
        <v>1000</v>
      </c>
      <c r="I271" s="136">
        <f t="shared" si="13"/>
        <v>9990</v>
      </c>
      <c r="J271" s="134">
        <v>30</v>
      </c>
      <c r="K271" s="136">
        <f t="shared" si="14"/>
        <v>299.7</v>
      </c>
      <c r="L271" s="134">
        <v>0</v>
      </c>
      <c r="M271" s="136">
        <f>L271*D271</f>
        <v>0</v>
      </c>
      <c r="N271" s="134">
        <v>0</v>
      </c>
      <c r="O271" s="136">
        <f>N271*D271</f>
        <v>0</v>
      </c>
      <c r="P271" s="134">
        <v>20</v>
      </c>
      <c r="Q271" s="136">
        <f>P271*D271</f>
        <v>199.8</v>
      </c>
      <c r="R271" s="134">
        <v>4</v>
      </c>
      <c r="S271" s="136">
        <f>R271*D271</f>
        <v>39.96</v>
      </c>
      <c r="T271" s="134">
        <v>0</v>
      </c>
      <c r="U271" s="136">
        <f>T271*D271</f>
        <v>0</v>
      </c>
      <c r="V271" s="134">
        <v>0</v>
      </c>
      <c r="W271" s="136">
        <f>V271*D271</f>
        <v>0</v>
      </c>
      <c r="X271" s="134">
        <v>0</v>
      </c>
      <c r="Y271" s="136">
        <f>X271*D271</f>
        <v>0</v>
      </c>
      <c r="Z271" s="134">
        <v>0</v>
      </c>
      <c r="AA271" s="136">
        <f>Z271*D271</f>
        <v>0</v>
      </c>
      <c r="AB271" s="134">
        <v>0</v>
      </c>
      <c r="AC271" s="136">
        <f>AB271*D271</f>
        <v>0</v>
      </c>
      <c r="AD271" s="134">
        <v>2</v>
      </c>
      <c r="AE271" s="136">
        <f>AD271*D271</f>
        <v>19.98</v>
      </c>
      <c r="AF271" s="134">
        <v>0</v>
      </c>
      <c r="AG271" s="136">
        <f>AF271*D271</f>
        <v>0</v>
      </c>
      <c r="AH271" s="134">
        <v>30</v>
      </c>
      <c r="AI271" s="136">
        <f>AH271*D271</f>
        <v>299.7</v>
      </c>
      <c r="AJ271" s="134">
        <v>0</v>
      </c>
      <c r="AK271" s="136">
        <f>AJ271*D271</f>
        <v>0</v>
      </c>
      <c r="AL271" s="134">
        <v>0</v>
      </c>
      <c r="AM271" s="136">
        <f>AL271*D271</f>
        <v>0</v>
      </c>
      <c r="AN271" s="134">
        <v>0</v>
      </c>
      <c r="AO271" s="136">
        <f>AN271*D271</f>
        <v>0</v>
      </c>
    </row>
    <row r="272" spans="1:41" hidden="1" x14ac:dyDescent="0.3">
      <c r="A272" s="132">
        <v>417</v>
      </c>
      <c r="B272" s="133" t="s">
        <v>504</v>
      </c>
      <c r="C272" s="134" t="s">
        <v>66</v>
      </c>
      <c r="D272" s="135">
        <v>13.47</v>
      </c>
      <c r="E272" s="135">
        <v>53.88</v>
      </c>
      <c r="F272" s="134">
        <v>0</v>
      </c>
      <c r="G272" s="136">
        <f t="shared" si="12"/>
        <v>0</v>
      </c>
      <c r="H272" s="134">
        <v>0</v>
      </c>
      <c r="I272" s="136">
        <f t="shared" si="13"/>
        <v>0</v>
      </c>
      <c r="J272" s="134">
        <v>0</v>
      </c>
      <c r="K272" s="136">
        <f t="shared" si="14"/>
        <v>0</v>
      </c>
      <c r="L272" s="134">
        <v>0</v>
      </c>
      <c r="M272" s="136">
        <f>L272*D272</f>
        <v>0</v>
      </c>
      <c r="N272" s="134">
        <v>0</v>
      </c>
      <c r="O272" s="136">
        <f>N272*D272</f>
        <v>0</v>
      </c>
      <c r="P272" s="134">
        <v>0</v>
      </c>
      <c r="Q272" s="136">
        <f>P272*D272</f>
        <v>0</v>
      </c>
      <c r="R272" s="134">
        <v>0</v>
      </c>
      <c r="S272" s="136">
        <f>R272*D272</f>
        <v>0</v>
      </c>
      <c r="T272" s="134">
        <v>0</v>
      </c>
      <c r="U272" s="136">
        <f>T272*D272</f>
        <v>0</v>
      </c>
      <c r="V272" s="134">
        <v>0</v>
      </c>
      <c r="W272" s="136">
        <f>V272*D272</f>
        <v>0</v>
      </c>
      <c r="X272" s="134">
        <v>0</v>
      </c>
      <c r="Y272" s="136">
        <f>X272*D272</f>
        <v>0</v>
      </c>
      <c r="Z272" s="134">
        <v>0</v>
      </c>
      <c r="AA272" s="136">
        <f>Z272*D272</f>
        <v>0</v>
      </c>
      <c r="AB272" s="134">
        <v>0</v>
      </c>
      <c r="AC272" s="136">
        <f>AB272*D272</f>
        <v>0</v>
      </c>
      <c r="AD272" s="134">
        <v>0</v>
      </c>
      <c r="AE272" s="136">
        <f>AD272*D272</f>
        <v>0</v>
      </c>
      <c r="AF272" s="134">
        <v>0</v>
      </c>
      <c r="AG272" s="136">
        <f>AF272*D272</f>
        <v>0</v>
      </c>
      <c r="AH272" s="134">
        <v>4</v>
      </c>
      <c r="AI272" s="136">
        <f>AH272*D272</f>
        <v>53.88</v>
      </c>
      <c r="AJ272" s="134">
        <v>0</v>
      </c>
      <c r="AK272" s="136">
        <f>AJ272*D272</f>
        <v>0</v>
      </c>
      <c r="AL272" s="134">
        <v>0</v>
      </c>
      <c r="AM272" s="136">
        <f>AL272*D272</f>
        <v>0</v>
      </c>
      <c r="AN272" s="134">
        <v>0</v>
      </c>
      <c r="AO272" s="136">
        <f>AN272*D272</f>
        <v>0</v>
      </c>
    </row>
    <row r="273" spans="1:41" x14ac:dyDescent="0.3">
      <c r="A273" s="132">
        <v>418</v>
      </c>
      <c r="B273" s="133" t="s">
        <v>505</v>
      </c>
      <c r="C273" s="134" t="s">
        <v>66</v>
      </c>
      <c r="D273" s="135">
        <v>9.99</v>
      </c>
      <c r="E273" s="135">
        <v>14135.85</v>
      </c>
      <c r="F273" s="134">
        <v>300</v>
      </c>
      <c r="G273" s="136">
        <f t="shared" si="12"/>
        <v>2997</v>
      </c>
      <c r="H273" s="134">
        <v>1000</v>
      </c>
      <c r="I273" s="136">
        <f t="shared" si="13"/>
        <v>9990</v>
      </c>
      <c r="J273" s="134">
        <v>20</v>
      </c>
      <c r="K273" s="136">
        <f t="shared" si="14"/>
        <v>199.8</v>
      </c>
      <c r="L273" s="134">
        <v>0</v>
      </c>
      <c r="M273" s="136">
        <f>L273*D273</f>
        <v>0</v>
      </c>
      <c r="N273" s="134">
        <v>0</v>
      </c>
      <c r="O273" s="136">
        <f>N273*D273</f>
        <v>0</v>
      </c>
      <c r="P273" s="134">
        <v>20</v>
      </c>
      <c r="Q273" s="136">
        <f>P273*D273</f>
        <v>199.8</v>
      </c>
      <c r="R273" s="134">
        <v>0</v>
      </c>
      <c r="S273" s="136">
        <f>R273*D273</f>
        <v>0</v>
      </c>
      <c r="T273" s="134">
        <v>0</v>
      </c>
      <c r="U273" s="136">
        <f>T273*D273</f>
        <v>0</v>
      </c>
      <c r="V273" s="134">
        <v>15</v>
      </c>
      <c r="W273" s="136">
        <f>V273*D273</f>
        <v>149.85</v>
      </c>
      <c r="X273" s="134">
        <v>0</v>
      </c>
      <c r="Y273" s="136">
        <f>X273*D273</f>
        <v>0</v>
      </c>
      <c r="Z273" s="134">
        <v>0</v>
      </c>
      <c r="AA273" s="136">
        <f>Z273*D273</f>
        <v>0</v>
      </c>
      <c r="AB273" s="134">
        <v>0</v>
      </c>
      <c r="AC273" s="136">
        <f>AB273*D273</f>
        <v>0</v>
      </c>
      <c r="AD273" s="134">
        <v>2</v>
      </c>
      <c r="AE273" s="136">
        <f>AD273*D273</f>
        <v>19.98</v>
      </c>
      <c r="AF273" s="134">
        <v>0</v>
      </c>
      <c r="AG273" s="136">
        <f>AF273*D273</f>
        <v>0</v>
      </c>
      <c r="AH273" s="134">
        <v>44</v>
      </c>
      <c r="AI273" s="136">
        <f>AH273*D273</f>
        <v>439.56</v>
      </c>
      <c r="AJ273" s="134">
        <v>0</v>
      </c>
      <c r="AK273" s="136">
        <f>AJ273*D273</f>
        <v>0</v>
      </c>
      <c r="AL273" s="134">
        <v>5</v>
      </c>
      <c r="AM273" s="136">
        <f>AL273*D273</f>
        <v>49.95</v>
      </c>
      <c r="AN273" s="134">
        <v>0</v>
      </c>
      <c r="AO273" s="136">
        <f>AN273*D273</f>
        <v>0</v>
      </c>
    </row>
    <row r="274" spans="1:41" hidden="1" x14ac:dyDescent="0.3">
      <c r="A274" s="132">
        <v>419</v>
      </c>
      <c r="B274" s="133" t="s">
        <v>506</v>
      </c>
      <c r="C274" s="134" t="s">
        <v>66</v>
      </c>
      <c r="D274" s="135">
        <v>13.47</v>
      </c>
      <c r="E274" s="135">
        <v>53.88</v>
      </c>
      <c r="F274" s="134">
        <v>0</v>
      </c>
      <c r="G274" s="136">
        <f t="shared" si="12"/>
        <v>0</v>
      </c>
      <c r="H274" s="134">
        <v>0</v>
      </c>
      <c r="I274" s="136">
        <f t="shared" si="13"/>
        <v>0</v>
      </c>
      <c r="J274" s="134">
        <v>0</v>
      </c>
      <c r="K274" s="136">
        <f t="shared" si="14"/>
        <v>0</v>
      </c>
      <c r="L274" s="134">
        <v>0</v>
      </c>
      <c r="M274" s="136">
        <f>L274*D274</f>
        <v>0</v>
      </c>
      <c r="N274" s="134">
        <v>0</v>
      </c>
      <c r="O274" s="136">
        <f>N274*D274</f>
        <v>0</v>
      </c>
      <c r="P274" s="134">
        <v>0</v>
      </c>
      <c r="Q274" s="136">
        <f>P274*D274</f>
        <v>0</v>
      </c>
      <c r="R274" s="134">
        <v>0</v>
      </c>
      <c r="S274" s="136">
        <f>R274*D274</f>
        <v>0</v>
      </c>
      <c r="T274" s="134">
        <v>0</v>
      </c>
      <c r="U274" s="136">
        <f>T274*D274</f>
        <v>0</v>
      </c>
      <c r="V274" s="134">
        <v>0</v>
      </c>
      <c r="W274" s="136">
        <f>V274*D274</f>
        <v>0</v>
      </c>
      <c r="X274" s="134">
        <v>0</v>
      </c>
      <c r="Y274" s="136">
        <f>X274*D274</f>
        <v>0</v>
      </c>
      <c r="Z274" s="134">
        <v>0</v>
      </c>
      <c r="AA274" s="136">
        <f>Z274*D274</f>
        <v>0</v>
      </c>
      <c r="AB274" s="134">
        <v>0</v>
      </c>
      <c r="AC274" s="136">
        <f>AB274*D274</f>
        <v>0</v>
      </c>
      <c r="AD274" s="134">
        <v>0</v>
      </c>
      <c r="AE274" s="136">
        <f>AD274*D274</f>
        <v>0</v>
      </c>
      <c r="AF274" s="134">
        <v>0</v>
      </c>
      <c r="AG274" s="136">
        <f>AF274*D274</f>
        <v>0</v>
      </c>
      <c r="AH274" s="134">
        <v>4</v>
      </c>
      <c r="AI274" s="136">
        <f>AH274*D274</f>
        <v>53.88</v>
      </c>
      <c r="AJ274" s="134">
        <v>0</v>
      </c>
      <c r="AK274" s="136">
        <f>AJ274*D274</f>
        <v>0</v>
      </c>
      <c r="AL274" s="134">
        <v>0</v>
      </c>
      <c r="AM274" s="136">
        <f>AL274*D274</f>
        <v>0</v>
      </c>
      <c r="AN274" s="134">
        <v>0</v>
      </c>
      <c r="AO274" s="136">
        <f>AN274*D274</f>
        <v>0</v>
      </c>
    </row>
    <row r="275" spans="1:41" ht="28.8" hidden="1" x14ac:dyDescent="0.3">
      <c r="A275" s="132">
        <v>420</v>
      </c>
      <c r="B275" s="133" t="s">
        <v>507</v>
      </c>
      <c r="C275" s="134" t="s">
        <v>66</v>
      </c>
      <c r="D275" s="135">
        <v>13.47</v>
      </c>
      <c r="E275" s="135">
        <v>53.88</v>
      </c>
      <c r="F275" s="134">
        <v>0</v>
      </c>
      <c r="G275" s="136">
        <f t="shared" si="12"/>
        <v>0</v>
      </c>
      <c r="H275" s="134">
        <v>0</v>
      </c>
      <c r="I275" s="136">
        <f t="shared" si="13"/>
        <v>0</v>
      </c>
      <c r="J275" s="134">
        <v>0</v>
      </c>
      <c r="K275" s="136">
        <f t="shared" si="14"/>
        <v>0</v>
      </c>
      <c r="L275" s="134">
        <v>0</v>
      </c>
      <c r="M275" s="136">
        <f>L275*D275</f>
        <v>0</v>
      </c>
      <c r="N275" s="134">
        <v>0</v>
      </c>
      <c r="O275" s="136">
        <f>N275*D275</f>
        <v>0</v>
      </c>
      <c r="P275" s="134">
        <v>0</v>
      </c>
      <c r="Q275" s="136">
        <f>P275*D275</f>
        <v>0</v>
      </c>
      <c r="R275" s="134">
        <v>0</v>
      </c>
      <c r="S275" s="136">
        <f>R275*D275</f>
        <v>0</v>
      </c>
      <c r="T275" s="134">
        <v>0</v>
      </c>
      <c r="U275" s="136">
        <f>T275*D275</f>
        <v>0</v>
      </c>
      <c r="V275" s="134">
        <v>0</v>
      </c>
      <c r="W275" s="136">
        <f>V275*D275</f>
        <v>0</v>
      </c>
      <c r="X275" s="134">
        <v>0</v>
      </c>
      <c r="Y275" s="136">
        <f>X275*D275</f>
        <v>0</v>
      </c>
      <c r="Z275" s="134">
        <v>0</v>
      </c>
      <c r="AA275" s="136">
        <f>Z275*D275</f>
        <v>0</v>
      </c>
      <c r="AB275" s="134">
        <v>0</v>
      </c>
      <c r="AC275" s="136">
        <f>AB275*D275</f>
        <v>0</v>
      </c>
      <c r="AD275" s="134">
        <v>0</v>
      </c>
      <c r="AE275" s="136">
        <f>AD275*D275</f>
        <v>0</v>
      </c>
      <c r="AF275" s="134">
        <v>0</v>
      </c>
      <c r="AG275" s="136">
        <f>AF275*D275</f>
        <v>0</v>
      </c>
      <c r="AH275" s="134">
        <v>4</v>
      </c>
      <c r="AI275" s="136">
        <f>AH275*D275</f>
        <v>53.88</v>
      </c>
      <c r="AJ275" s="134">
        <v>0</v>
      </c>
      <c r="AK275" s="136">
        <f>AJ275*D275</f>
        <v>0</v>
      </c>
      <c r="AL275" s="134">
        <v>0</v>
      </c>
      <c r="AM275" s="136">
        <f>AL275*D275</f>
        <v>0</v>
      </c>
      <c r="AN275" s="134">
        <v>0</v>
      </c>
      <c r="AO275" s="136">
        <f>AN275*D275</f>
        <v>0</v>
      </c>
    </row>
    <row r="276" spans="1:41" x14ac:dyDescent="0.3">
      <c r="A276" s="132">
        <v>421</v>
      </c>
      <c r="B276" s="133" t="s">
        <v>508</v>
      </c>
      <c r="C276" s="134" t="s">
        <v>66</v>
      </c>
      <c r="D276" s="135">
        <v>9.99</v>
      </c>
      <c r="E276" s="135">
        <v>14135.85</v>
      </c>
      <c r="F276" s="134">
        <v>300</v>
      </c>
      <c r="G276" s="136">
        <f t="shared" si="12"/>
        <v>2997</v>
      </c>
      <c r="H276" s="134">
        <v>1000</v>
      </c>
      <c r="I276" s="136">
        <f t="shared" si="13"/>
        <v>9990</v>
      </c>
      <c r="J276" s="134">
        <v>20</v>
      </c>
      <c r="K276" s="136">
        <f t="shared" si="14"/>
        <v>199.8</v>
      </c>
      <c r="L276" s="134">
        <v>0</v>
      </c>
      <c r="M276" s="136">
        <f>L276*D276</f>
        <v>0</v>
      </c>
      <c r="N276" s="134">
        <v>0</v>
      </c>
      <c r="O276" s="136">
        <f>N276*D276</f>
        <v>0</v>
      </c>
      <c r="P276" s="134">
        <v>20</v>
      </c>
      <c r="Q276" s="136">
        <f>P276*D276</f>
        <v>199.8</v>
      </c>
      <c r="R276" s="134">
        <v>0</v>
      </c>
      <c r="S276" s="136">
        <f>R276*D276</f>
        <v>0</v>
      </c>
      <c r="T276" s="134">
        <v>0</v>
      </c>
      <c r="U276" s="136">
        <f>T276*D276</f>
        <v>0</v>
      </c>
      <c r="V276" s="134">
        <v>15</v>
      </c>
      <c r="W276" s="136">
        <f>V276*D276</f>
        <v>149.85</v>
      </c>
      <c r="X276" s="134">
        <v>0</v>
      </c>
      <c r="Y276" s="136">
        <f>X276*D276</f>
        <v>0</v>
      </c>
      <c r="Z276" s="134">
        <v>0</v>
      </c>
      <c r="AA276" s="136">
        <f>Z276*D276</f>
        <v>0</v>
      </c>
      <c r="AB276" s="134">
        <v>0</v>
      </c>
      <c r="AC276" s="136">
        <f>AB276*D276</f>
        <v>0</v>
      </c>
      <c r="AD276" s="134">
        <v>2</v>
      </c>
      <c r="AE276" s="136">
        <f>AD276*D276</f>
        <v>19.98</v>
      </c>
      <c r="AF276" s="134">
        <v>0</v>
      </c>
      <c r="AG276" s="136">
        <f>AF276*D276</f>
        <v>0</v>
      </c>
      <c r="AH276" s="134">
        <v>44</v>
      </c>
      <c r="AI276" s="136">
        <f>AH276*D276</f>
        <v>439.56</v>
      </c>
      <c r="AJ276" s="134">
        <v>0</v>
      </c>
      <c r="AK276" s="136">
        <f>AJ276*D276</f>
        <v>0</v>
      </c>
      <c r="AL276" s="134">
        <v>5</v>
      </c>
      <c r="AM276" s="136">
        <f>AL276*D276</f>
        <v>49.95</v>
      </c>
      <c r="AN276" s="134">
        <v>0</v>
      </c>
      <c r="AO276" s="136">
        <f>AN276*D276</f>
        <v>0</v>
      </c>
    </row>
    <row r="277" spans="1:41" hidden="1" x14ac:dyDescent="0.3">
      <c r="A277" s="132">
        <v>422</v>
      </c>
      <c r="B277" s="133" t="s">
        <v>509</v>
      </c>
      <c r="C277" s="134" t="s">
        <v>66</v>
      </c>
      <c r="D277" s="135">
        <v>13.47</v>
      </c>
      <c r="E277" s="135">
        <v>53.88</v>
      </c>
      <c r="F277" s="134">
        <v>0</v>
      </c>
      <c r="G277" s="136">
        <f t="shared" si="12"/>
        <v>0</v>
      </c>
      <c r="H277" s="134">
        <v>0</v>
      </c>
      <c r="I277" s="136">
        <f t="shared" si="13"/>
        <v>0</v>
      </c>
      <c r="J277" s="134">
        <v>0</v>
      </c>
      <c r="K277" s="136">
        <f t="shared" si="14"/>
        <v>0</v>
      </c>
      <c r="L277" s="134">
        <v>0</v>
      </c>
      <c r="M277" s="136">
        <f>L277*D277</f>
        <v>0</v>
      </c>
      <c r="N277" s="134">
        <v>0</v>
      </c>
      <c r="O277" s="136">
        <f>N277*D277</f>
        <v>0</v>
      </c>
      <c r="P277" s="134">
        <v>0</v>
      </c>
      <c r="Q277" s="136">
        <f>P277*D277</f>
        <v>0</v>
      </c>
      <c r="R277" s="134">
        <v>0</v>
      </c>
      <c r="S277" s="136">
        <f>R277*D277</f>
        <v>0</v>
      </c>
      <c r="T277" s="134">
        <v>0</v>
      </c>
      <c r="U277" s="136">
        <f>T277*D277</f>
        <v>0</v>
      </c>
      <c r="V277" s="134">
        <v>0</v>
      </c>
      <c r="W277" s="136">
        <f>V277*D277</f>
        <v>0</v>
      </c>
      <c r="X277" s="134">
        <v>0</v>
      </c>
      <c r="Y277" s="136">
        <f>X277*D277</f>
        <v>0</v>
      </c>
      <c r="Z277" s="134">
        <v>0</v>
      </c>
      <c r="AA277" s="136">
        <f>Z277*D277</f>
        <v>0</v>
      </c>
      <c r="AB277" s="134">
        <v>0</v>
      </c>
      <c r="AC277" s="136">
        <f>AB277*D277</f>
        <v>0</v>
      </c>
      <c r="AD277" s="134">
        <v>0</v>
      </c>
      <c r="AE277" s="136">
        <f>AD277*D277</f>
        <v>0</v>
      </c>
      <c r="AF277" s="134">
        <v>0</v>
      </c>
      <c r="AG277" s="136">
        <f>AF277*D277</f>
        <v>0</v>
      </c>
      <c r="AH277" s="134">
        <v>4</v>
      </c>
      <c r="AI277" s="136">
        <f>AH277*D277</f>
        <v>53.88</v>
      </c>
      <c r="AJ277" s="134">
        <v>0</v>
      </c>
      <c r="AK277" s="136">
        <f>AJ277*D277</f>
        <v>0</v>
      </c>
      <c r="AL277" s="134">
        <v>0</v>
      </c>
      <c r="AM277" s="136">
        <f>AL277*D277</f>
        <v>0</v>
      </c>
      <c r="AN277" s="134">
        <v>0</v>
      </c>
      <c r="AO277" s="136">
        <f>AN277*D277</f>
        <v>0</v>
      </c>
    </row>
    <row r="278" spans="1:41" x14ac:dyDescent="0.3">
      <c r="A278" s="132">
        <v>423</v>
      </c>
      <c r="B278" s="133" t="s">
        <v>510</v>
      </c>
      <c r="C278" s="134" t="s">
        <v>66</v>
      </c>
      <c r="D278" s="135">
        <v>9.99</v>
      </c>
      <c r="E278" s="135">
        <v>14385.6</v>
      </c>
      <c r="F278" s="134">
        <v>300</v>
      </c>
      <c r="G278" s="136">
        <f t="shared" si="12"/>
        <v>2997</v>
      </c>
      <c r="H278" s="134">
        <v>1000</v>
      </c>
      <c r="I278" s="136">
        <f t="shared" si="13"/>
        <v>9990</v>
      </c>
      <c r="J278" s="134">
        <v>45</v>
      </c>
      <c r="K278" s="136">
        <f t="shared" si="14"/>
        <v>449.55</v>
      </c>
      <c r="L278" s="134">
        <v>0</v>
      </c>
      <c r="M278" s="136">
        <f>L278*D278</f>
        <v>0</v>
      </c>
      <c r="N278" s="134">
        <v>0</v>
      </c>
      <c r="O278" s="136">
        <f>N278*D278</f>
        <v>0</v>
      </c>
      <c r="P278" s="134">
        <v>20</v>
      </c>
      <c r="Q278" s="136">
        <f>P278*D278</f>
        <v>199.8</v>
      </c>
      <c r="R278" s="134">
        <v>0</v>
      </c>
      <c r="S278" s="136">
        <f>R278*D278</f>
        <v>0</v>
      </c>
      <c r="T278" s="134">
        <v>0</v>
      </c>
      <c r="U278" s="136">
        <f>T278*D278</f>
        <v>0</v>
      </c>
      <c r="V278" s="134">
        <v>15</v>
      </c>
      <c r="W278" s="136">
        <f>V278*D278</f>
        <v>149.85</v>
      </c>
      <c r="X278" s="134">
        <v>0</v>
      </c>
      <c r="Y278" s="136">
        <f>X278*D278</f>
        <v>0</v>
      </c>
      <c r="Z278" s="134">
        <v>0</v>
      </c>
      <c r="AA278" s="136">
        <f>Z278*D278</f>
        <v>0</v>
      </c>
      <c r="AB278" s="134">
        <v>0</v>
      </c>
      <c r="AC278" s="136">
        <f>AB278*D278</f>
        <v>0</v>
      </c>
      <c r="AD278" s="134">
        <v>2</v>
      </c>
      <c r="AE278" s="136">
        <f>AD278*D278</f>
        <v>19.98</v>
      </c>
      <c r="AF278" s="134">
        <v>0</v>
      </c>
      <c r="AG278" s="136">
        <f>AF278*D278</f>
        <v>0</v>
      </c>
      <c r="AH278" s="134">
        <v>44</v>
      </c>
      <c r="AI278" s="136">
        <f>AH278*D278</f>
        <v>439.56</v>
      </c>
      <c r="AJ278" s="134">
        <v>0</v>
      </c>
      <c r="AK278" s="136">
        <f>AJ278*D278</f>
        <v>0</v>
      </c>
      <c r="AL278" s="134">
        <v>5</v>
      </c>
      <c r="AM278" s="136">
        <f>AL278*D278</f>
        <v>49.95</v>
      </c>
      <c r="AN278" s="134">
        <v>0</v>
      </c>
      <c r="AO278" s="136">
        <f>AN278*D278</f>
        <v>0</v>
      </c>
    </row>
    <row r="279" spans="1:41" hidden="1" x14ac:dyDescent="0.3">
      <c r="A279" s="132">
        <v>424</v>
      </c>
      <c r="B279" s="133" t="s">
        <v>511</v>
      </c>
      <c r="C279" s="134" t="s">
        <v>66</v>
      </c>
      <c r="D279" s="135">
        <v>13.47</v>
      </c>
      <c r="E279" s="135">
        <v>53.88</v>
      </c>
      <c r="F279" s="134">
        <v>0</v>
      </c>
      <c r="G279" s="136">
        <f t="shared" si="12"/>
        <v>0</v>
      </c>
      <c r="H279" s="134">
        <v>0</v>
      </c>
      <c r="I279" s="136">
        <f t="shared" si="13"/>
        <v>0</v>
      </c>
      <c r="J279" s="134">
        <v>0</v>
      </c>
      <c r="K279" s="136">
        <f t="shared" si="14"/>
        <v>0</v>
      </c>
      <c r="L279" s="134">
        <v>0</v>
      </c>
      <c r="M279" s="136">
        <f>L279*D279</f>
        <v>0</v>
      </c>
      <c r="N279" s="134">
        <v>0</v>
      </c>
      <c r="O279" s="136">
        <f>N279*D279</f>
        <v>0</v>
      </c>
      <c r="P279" s="134">
        <v>0</v>
      </c>
      <c r="Q279" s="136">
        <f>P279*D279</f>
        <v>0</v>
      </c>
      <c r="R279" s="134">
        <v>0</v>
      </c>
      <c r="S279" s="136">
        <f>R279*D279</f>
        <v>0</v>
      </c>
      <c r="T279" s="134">
        <v>0</v>
      </c>
      <c r="U279" s="136">
        <f>T279*D279</f>
        <v>0</v>
      </c>
      <c r="V279" s="134">
        <v>0</v>
      </c>
      <c r="W279" s="136">
        <f>V279*D279</f>
        <v>0</v>
      </c>
      <c r="X279" s="134">
        <v>0</v>
      </c>
      <c r="Y279" s="136">
        <f>X279*D279</f>
        <v>0</v>
      </c>
      <c r="Z279" s="134">
        <v>0</v>
      </c>
      <c r="AA279" s="136">
        <f>Z279*D279</f>
        <v>0</v>
      </c>
      <c r="AB279" s="134">
        <v>0</v>
      </c>
      <c r="AC279" s="136">
        <f>AB279*D279</f>
        <v>0</v>
      </c>
      <c r="AD279" s="134">
        <v>0</v>
      </c>
      <c r="AE279" s="136">
        <f>AD279*D279</f>
        <v>0</v>
      </c>
      <c r="AF279" s="134">
        <v>0</v>
      </c>
      <c r="AG279" s="136">
        <f>AF279*D279</f>
        <v>0</v>
      </c>
      <c r="AH279" s="134">
        <v>4</v>
      </c>
      <c r="AI279" s="136">
        <f>AH279*D279</f>
        <v>53.88</v>
      </c>
      <c r="AJ279" s="134">
        <v>0</v>
      </c>
      <c r="AK279" s="136">
        <f>AJ279*D279</f>
        <v>0</v>
      </c>
      <c r="AL279" s="134">
        <v>0</v>
      </c>
      <c r="AM279" s="136">
        <f>AL279*D279</f>
        <v>0</v>
      </c>
      <c r="AN279" s="134">
        <v>0</v>
      </c>
      <c r="AO279" s="136">
        <f>AN279*D279</f>
        <v>0</v>
      </c>
    </row>
    <row r="280" spans="1:41" hidden="1" x14ac:dyDescent="0.3">
      <c r="A280" s="132">
        <v>425</v>
      </c>
      <c r="B280" s="133" t="s">
        <v>512</v>
      </c>
      <c r="C280" s="134" t="s">
        <v>66</v>
      </c>
      <c r="D280" s="135">
        <v>13.47</v>
      </c>
      <c r="E280" s="135">
        <v>53.88</v>
      </c>
      <c r="F280" s="134">
        <v>0</v>
      </c>
      <c r="G280" s="136">
        <f t="shared" si="12"/>
        <v>0</v>
      </c>
      <c r="H280" s="134">
        <v>0</v>
      </c>
      <c r="I280" s="136">
        <f t="shared" si="13"/>
        <v>0</v>
      </c>
      <c r="J280" s="134">
        <v>0</v>
      </c>
      <c r="K280" s="136">
        <f t="shared" si="14"/>
        <v>0</v>
      </c>
      <c r="L280" s="134">
        <v>0</v>
      </c>
      <c r="M280" s="136">
        <f>L280*D280</f>
        <v>0</v>
      </c>
      <c r="N280" s="134">
        <v>0</v>
      </c>
      <c r="O280" s="136">
        <f>N280*D280</f>
        <v>0</v>
      </c>
      <c r="P280" s="134">
        <v>0</v>
      </c>
      <c r="Q280" s="136">
        <f>P280*D280</f>
        <v>0</v>
      </c>
      <c r="R280" s="134">
        <v>0</v>
      </c>
      <c r="S280" s="136">
        <f>R280*D280</f>
        <v>0</v>
      </c>
      <c r="T280" s="134">
        <v>0</v>
      </c>
      <c r="U280" s="136">
        <f>T280*D280</f>
        <v>0</v>
      </c>
      <c r="V280" s="134">
        <v>0</v>
      </c>
      <c r="W280" s="136">
        <f>V280*D280</f>
        <v>0</v>
      </c>
      <c r="X280" s="134">
        <v>0</v>
      </c>
      <c r="Y280" s="136">
        <f>X280*D280</f>
        <v>0</v>
      </c>
      <c r="Z280" s="134">
        <v>0</v>
      </c>
      <c r="AA280" s="136">
        <f>Z280*D280</f>
        <v>0</v>
      </c>
      <c r="AB280" s="134">
        <v>0</v>
      </c>
      <c r="AC280" s="136">
        <f>AB280*D280</f>
        <v>0</v>
      </c>
      <c r="AD280" s="134">
        <v>0</v>
      </c>
      <c r="AE280" s="136">
        <f>AD280*D280</f>
        <v>0</v>
      </c>
      <c r="AF280" s="134">
        <v>0</v>
      </c>
      <c r="AG280" s="136">
        <f>AF280*D280</f>
        <v>0</v>
      </c>
      <c r="AH280" s="134">
        <v>4</v>
      </c>
      <c r="AI280" s="136">
        <f>AH280*D280</f>
        <v>53.88</v>
      </c>
      <c r="AJ280" s="134">
        <v>0</v>
      </c>
      <c r="AK280" s="136">
        <f>AJ280*D280</f>
        <v>0</v>
      </c>
      <c r="AL280" s="134">
        <v>0</v>
      </c>
      <c r="AM280" s="136">
        <f>AL280*D280</f>
        <v>0</v>
      </c>
      <c r="AN280" s="134">
        <v>0</v>
      </c>
      <c r="AO280" s="136">
        <f>AN280*D280</f>
        <v>0</v>
      </c>
    </row>
    <row r="281" spans="1:41" x14ac:dyDescent="0.3">
      <c r="A281" s="132">
        <v>426</v>
      </c>
      <c r="B281" s="133" t="s">
        <v>513</v>
      </c>
      <c r="C281" s="134" t="s">
        <v>66</v>
      </c>
      <c r="D281" s="135">
        <v>9.99</v>
      </c>
      <c r="E281" s="135">
        <v>13596.39</v>
      </c>
      <c r="F281" s="134">
        <v>300</v>
      </c>
      <c r="G281" s="136">
        <f t="shared" si="12"/>
        <v>2997</v>
      </c>
      <c r="H281" s="134">
        <v>1000</v>
      </c>
      <c r="I281" s="136">
        <f t="shared" si="13"/>
        <v>9990</v>
      </c>
      <c r="J281" s="134">
        <v>20</v>
      </c>
      <c r="K281" s="136">
        <f t="shared" si="14"/>
        <v>199.8</v>
      </c>
      <c r="L281" s="134">
        <v>10</v>
      </c>
      <c r="M281" s="136">
        <f>L281*D281</f>
        <v>99.9</v>
      </c>
      <c r="N281" s="134">
        <v>0</v>
      </c>
      <c r="O281" s="136">
        <f>N281*D281</f>
        <v>0</v>
      </c>
      <c r="P281" s="134">
        <v>10</v>
      </c>
      <c r="Q281" s="136">
        <f>P281*D281</f>
        <v>99.9</v>
      </c>
      <c r="R281" s="134">
        <v>0</v>
      </c>
      <c r="S281" s="136">
        <f>R281*D281</f>
        <v>0</v>
      </c>
      <c r="T281" s="134">
        <v>0</v>
      </c>
      <c r="U281" s="136">
        <f>T281*D281</f>
        <v>0</v>
      </c>
      <c r="V281" s="134">
        <v>0</v>
      </c>
      <c r="W281" s="136">
        <f>V281*D281</f>
        <v>0</v>
      </c>
      <c r="X281" s="134">
        <v>0</v>
      </c>
      <c r="Y281" s="136">
        <f>X281*D281</f>
        <v>0</v>
      </c>
      <c r="Z281" s="134">
        <v>0</v>
      </c>
      <c r="AA281" s="136">
        <f>Z281*D281</f>
        <v>0</v>
      </c>
      <c r="AB281" s="134">
        <v>0</v>
      </c>
      <c r="AC281" s="136">
        <f>AB281*D281</f>
        <v>0</v>
      </c>
      <c r="AD281" s="134">
        <v>2</v>
      </c>
      <c r="AE281" s="136">
        <f>AD281*D281</f>
        <v>19.98</v>
      </c>
      <c r="AF281" s="134">
        <v>0</v>
      </c>
      <c r="AG281" s="136">
        <f>AF281*D281</f>
        <v>0</v>
      </c>
      <c r="AH281" s="134">
        <v>14</v>
      </c>
      <c r="AI281" s="136">
        <f>AH281*D281</f>
        <v>139.86000000000001</v>
      </c>
      <c r="AJ281" s="134">
        <v>0</v>
      </c>
      <c r="AK281" s="136">
        <f>AJ281*D281</f>
        <v>0</v>
      </c>
      <c r="AL281" s="134">
        <v>5</v>
      </c>
      <c r="AM281" s="136">
        <f>AL281*D281</f>
        <v>49.95</v>
      </c>
      <c r="AN281" s="134">
        <v>0</v>
      </c>
      <c r="AO281" s="136">
        <f>AN281*D281</f>
        <v>0</v>
      </c>
    </row>
    <row r="282" spans="1:41" ht="43.2" x14ac:dyDescent="0.3">
      <c r="A282" s="132">
        <v>427</v>
      </c>
      <c r="B282" s="133" t="s">
        <v>514</v>
      </c>
      <c r="C282" s="134" t="s">
        <v>230</v>
      </c>
      <c r="D282" s="135">
        <v>10.94</v>
      </c>
      <c r="E282" s="135">
        <v>3883.7</v>
      </c>
      <c r="F282" s="134">
        <v>20</v>
      </c>
      <c r="G282" s="136">
        <f t="shared" si="12"/>
        <v>218.79999999999998</v>
      </c>
      <c r="H282" s="134">
        <v>100</v>
      </c>
      <c r="I282" s="136">
        <f t="shared" si="13"/>
        <v>1094</v>
      </c>
      <c r="J282" s="134">
        <v>0</v>
      </c>
      <c r="K282" s="136">
        <f t="shared" si="14"/>
        <v>0</v>
      </c>
      <c r="L282" s="134">
        <v>3</v>
      </c>
      <c r="M282" s="136">
        <f>L282*D282</f>
        <v>32.82</v>
      </c>
      <c r="N282" s="134">
        <v>50</v>
      </c>
      <c r="O282" s="136">
        <f>N282*D282</f>
        <v>547</v>
      </c>
      <c r="P282" s="134">
        <v>20</v>
      </c>
      <c r="Q282" s="136">
        <f>P282*D282</f>
        <v>218.79999999999998</v>
      </c>
      <c r="R282" s="134">
        <v>2</v>
      </c>
      <c r="S282" s="136">
        <f>R282*D282</f>
        <v>21.88</v>
      </c>
      <c r="T282" s="134">
        <v>2</v>
      </c>
      <c r="U282" s="136">
        <f>T282*D282</f>
        <v>21.88</v>
      </c>
      <c r="V282" s="134">
        <v>5</v>
      </c>
      <c r="W282" s="136">
        <f>V282*D282</f>
        <v>54.699999999999996</v>
      </c>
      <c r="X282" s="134">
        <v>1</v>
      </c>
      <c r="Y282" s="136">
        <f>X282*D282</f>
        <v>10.94</v>
      </c>
      <c r="Z282" s="134">
        <v>1</v>
      </c>
      <c r="AA282" s="136">
        <f>Z282*D282</f>
        <v>10.94</v>
      </c>
      <c r="AB282" s="134">
        <v>0</v>
      </c>
      <c r="AC282" s="136">
        <f>AB282*D282</f>
        <v>0</v>
      </c>
      <c r="AD282" s="134">
        <v>3</v>
      </c>
      <c r="AE282" s="136">
        <f>AD282*D282</f>
        <v>32.82</v>
      </c>
      <c r="AF282" s="134">
        <v>5</v>
      </c>
      <c r="AG282" s="136">
        <f>AF282*D282</f>
        <v>54.699999999999996</v>
      </c>
      <c r="AH282" s="134">
        <v>15</v>
      </c>
      <c r="AI282" s="136">
        <f>AH282*D282</f>
        <v>164.1</v>
      </c>
      <c r="AJ282" s="134">
        <v>1</v>
      </c>
      <c r="AK282" s="136">
        <f>AJ282*D282</f>
        <v>10.94</v>
      </c>
      <c r="AL282" s="134">
        <v>10</v>
      </c>
      <c r="AM282" s="136">
        <f>AL282*D282</f>
        <v>109.39999999999999</v>
      </c>
      <c r="AN282" s="134">
        <v>1</v>
      </c>
      <c r="AO282" s="136">
        <f>AN282*D282</f>
        <v>10.94</v>
      </c>
    </row>
    <row r="283" spans="1:41" ht="43.2" x14ac:dyDescent="0.3">
      <c r="A283" s="132">
        <v>428</v>
      </c>
      <c r="B283" s="133" t="s">
        <v>515</v>
      </c>
      <c r="C283" s="134" t="s">
        <v>230</v>
      </c>
      <c r="D283" s="135">
        <v>10.37</v>
      </c>
      <c r="E283" s="135">
        <v>2913.97</v>
      </c>
      <c r="F283" s="134">
        <v>20</v>
      </c>
      <c r="G283" s="136">
        <f t="shared" si="12"/>
        <v>207.39999999999998</v>
      </c>
      <c r="H283" s="134">
        <v>100</v>
      </c>
      <c r="I283" s="136">
        <f t="shared" si="13"/>
        <v>1037</v>
      </c>
      <c r="J283" s="134">
        <v>0</v>
      </c>
      <c r="K283" s="136">
        <f t="shared" si="14"/>
        <v>0</v>
      </c>
      <c r="L283" s="134">
        <v>0</v>
      </c>
      <c r="M283" s="136">
        <f>L283*D283</f>
        <v>0</v>
      </c>
      <c r="N283" s="134">
        <v>25</v>
      </c>
      <c r="O283" s="136">
        <f>N283*D283</f>
        <v>259.25</v>
      </c>
      <c r="P283" s="134">
        <v>20</v>
      </c>
      <c r="Q283" s="136">
        <f>P283*D283</f>
        <v>207.39999999999998</v>
      </c>
      <c r="R283" s="134">
        <v>0</v>
      </c>
      <c r="S283" s="136">
        <f>R283*D283</f>
        <v>0</v>
      </c>
      <c r="T283" s="134">
        <v>2</v>
      </c>
      <c r="U283" s="136">
        <f>T283*D283</f>
        <v>20.74</v>
      </c>
      <c r="V283" s="134">
        <v>0</v>
      </c>
      <c r="W283" s="136">
        <f>V283*D283</f>
        <v>0</v>
      </c>
      <c r="X283" s="134">
        <v>0</v>
      </c>
      <c r="Y283" s="136">
        <f>X283*D283</f>
        <v>0</v>
      </c>
      <c r="Z283" s="134">
        <v>1</v>
      </c>
      <c r="AA283" s="136">
        <f>Z283*D283</f>
        <v>10.37</v>
      </c>
      <c r="AB283" s="134">
        <v>5</v>
      </c>
      <c r="AC283" s="136">
        <f>AB283*D283</f>
        <v>51.849999999999994</v>
      </c>
      <c r="AD283" s="134">
        <v>3</v>
      </c>
      <c r="AE283" s="136">
        <f>AD283*D283</f>
        <v>31.11</v>
      </c>
      <c r="AF283" s="134">
        <v>0</v>
      </c>
      <c r="AG283" s="136">
        <f>AF283*D283</f>
        <v>0</v>
      </c>
      <c r="AH283" s="134">
        <v>15</v>
      </c>
      <c r="AI283" s="136">
        <f>AH283*D283</f>
        <v>155.54999999999998</v>
      </c>
      <c r="AJ283" s="134">
        <v>0</v>
      </c>
      <c r="AK283" s="136">
        <f>AJ283*D283</f>
        <v>0</v>
      </c>
      <c r="AL283" s="134">
        <v>3</v>
      </c>
      <c r="AM283" s="136">
        <f>AL283*D283</f>
        <v>31.11</v>
      </c>
      <c r="AN283" s="134">
        <v>0</v>
      </c>
      <c r="AO283" s="136">
        <f>AN283*D283</f>
        <v>0</v>
      </c>
    </row>
    <row r="284" spans="1:41" ht="43.2" hidden="1" x14ac:dyDescent="0.3">
      <c r="A284" s="132">
        <v>429</v>
      </c>
      <c r="B284" s="133" t="s">
        <v>516</v>
      </c>
      <c r="C284" s="134" t="s">
        <v>230</v>
      </c>
      <c r="D284" s="135">
        <v>10.94</v>
      </c>
      <c r="E284" s="135">
        <v>2833.46</v>
      </c>
      <c r="F284" s="134">
        <v>0</v>
      </c>
      <c r="G284" s="136">
        <f t="shared" si="12"/>
        <v>0</v>
      </c>
      <c r="H284" s="134">
        <v>100</v>
      </c>
      <c r="I284" s="136">
        <f t="shared" si="13"/>
        <v>1094</v>
      </c>
      <c r="J284" s="134">
        <v>0</v>
      </c>
      <c r="K284" s="136">
        <f t="shared" si="14"/>
        <v>0</v>
      </c>
      <c r="L284" s="134">
        <v>0</v>
      </c>
      <c r="M284" s="136">
        <f>L284*D284</f>
        <v>0</v>
      </c>
      <c r="N284" s="134">
        <v>50</v>
      </c>
      <c r="O284" s="136">
        <f>N284*D284</f>
        <v>547</v>
      </c>
      <c r="P284" s="134">
        <v>50</v>
      </c>
      <c r="Q284" s="136">
        <f>P284*D284</f>
        <v>547</v>
      </c>
      <c r="R284" s="134">
        <v>0</v>
      </c>
      <c r="S284" s="136">
        <f>R284*D284</f>
        <v>0</v>
      </c>
      <c r="T284" s="134">
        <v>0</v>
      </c>
      <c r="U284" s="136">
        <f>T284*D284</f>
        <v>0</v>
      </c>
      <c r="V284" s="134">
        <v>1</v>
      </c>
      <c r="W284" s="136">
        <f>V284*D284</f>
        <v>10.94</v>
      </c>
      <c r="X284" s="134">
        <v>0</v>
      </c>
      <c r="Y284" s="136">
        <f>X284*D284</f>
        <v>0</v>
      </c>
      <c r="Z284" s="134">
        <v>1</v>
      </c>
      <c r="AA284" s="136">
        <f>Z284*D284</f>
        <v>10.94</v>
      </c>
      <c r="AB284" s="134">
        <v>10</v>
      </c>
      <c r="AC284" s="136">
        <f>AB284*D284</f>
        <v>109.39999999999999</v>
      </c>
      <c r="AD284" s="134">
        <v>15</v>
      </c>
      <c r="AE284" s="136">
        <f>AD284*D284</f>
        <v>164.1</v>
      </c>
      <c r="AF284" s="134">
        <v>0</v>
      </c>
      <c r="AG284" s="136">
        <f>AF284*D284</f>
        <v>0</v>
      </c>
      <c r="AH284" s="134">
        <v>31</v>
      </c>
      <c r="AI284" s="136">
        <f>AH284*D284</f>
        <v>339.14</v>
      </c>
      <c r="AJ284" s="134">
        <v>0</v>
      </c>
      <c r="AK284" s="136">
        <f>AJ284*D284</f>
        <v>0</v>
      </c>
      <c r="AL284" s="134">
        <v>0</v>
      </c>
      <c r="AM284" s="136">
        <f>AL284*D284</f>
        <v>0</v>
      </c>
      <c r="AN284" s="134">
        <v>1</v>
      </c>
      <c r="AO284" s="136">
        <f>AN284*D284</f>
        <v>10.94</v>
      </c>
    </row>
    <row r="285" spans="1:41" ht="43.2" x14ac:dyDescent="0.3">
      <c r="A285" s="132">
        <v>430</v>
      </c>
      <c r="B285" s="133" t="s">
        <v>517</v>
      </c>
      <c r="C285" s="134" t="s">
        <v>230</v>
      </c>
      <c r="D285" s="135">
        <v>10.94</v>
      </c>
      <c r="E285" s="135">
        <v>3117.9</v>
      </c>
      <c r="F285" s="134">
        <v>20</v>
      </c>
      <c r="G285" s="136">
        <f t="shared" si="12"/>
        <v>218.79999999999998</v>
      </c>
      <c r="H285" s="134">
        <v>100</v>
      </c>
      <c r="I285" s="136">
        <f t="shared" si="13"/>
        <v>1094</v>
      </c>
      <c r="J285" s="134">
        <v>0</v>
      </c>
      <c r="K285" s="136">
        <f t="shared" si="14"/>
        <v>0</v>
      </c>
      <c r="L285" s="134">
        <v>3</v>
      </c>
      <c r="M285" s="136">
        <f>L285*D285</f>
        <v>32.82</v>
      </c>
      <c r="N285" s="134">
        <v>25</v>
      </c>
      <c r="O285" s="136">
        <f>N285*D285</f>
        <v>273.5</v>
      </c>
      <c r="P285" s="134">
        <v>20</v>
      </c>
      <c r="Q285" s="136">
        <f>P285*D285</f>
        <v>218.79999999999998</v>
      </c>
      <c r="R285" s="134">
        <v>0</v>
      </c>
      <c r="S285" s="136">
        <f>R285*D285</f>
        <v>0</v>
      </c>
      <c r="T285" s="134">
        <v>0</v>
      </c>
      <c r="U285" s="136">
        <f>T285*D285</f>
        <v>0</v>
      </c>
      <c r="V285" s="134">
        <v>5</v>
      </c>
      <c r="W285" s="136">
        <f>V285*D285</f>
        <v>54.699999999999996</v>
      </c>
      <c r="X285" s="134">
        <v>0</v>
      </c>
      <c r="Y285" s="136">
        <f>X285*D285</f>
        <v>0</v>
      </c>
      <c r="Z285" s="134">
        <v>1</v>
      </c>
      <c r="AA285" s="136">
        <f>Z285*D285</f>
        <v>10.94</v>
      </c>
      <c r="AB285" s="134">
        <v>5</v>
      </c>
      <c r="AC285" s="136">
        <f>AB285*D285</f>
        <v>54.699999999999996</v>
      </c>
      <c r="AD285" s="134">
        <v>3</v>
      </c>
      <c r="AE285" s="136">
        <f>AD285*D285</f>
        <v>32.82</v>
      </c>
      <c r="AF285" s="134">
        <v>0</v>
      </c>
      <c r="AG285" s="136">
        <f>AF285*D285</f>
        <v>0</v>
      </c>
      <c r="AH285" s="134">
        <v>15</v>
      </c>
      <c r="AI285" s="136">
        <f>AH285*D285</f>
        <v>164.1</v>
      </c>
      <c r="AJ285" s="134">
        <v>1</v>
      </c>
      <c r="AK285" s="136">
        <f>AJ285*D285</f>
        <v>10.94</v>
      </c>
      <c r="AL285" s="134">
        <v>0</v>
      </c>
      <c r="AM285" s="136">
        <f>AL285*D285</f>
        <v>0</v>
      </c>
      <c r="AN285" s="134">
        <v>0</v>
      </c>
      <c r="AO285" s="136">
        <f>AN285*D285</f>
        <v>0</v>
      </c>
    </row>
    <row r="286" spans="1:41" ht="43.2" x14ac:dyDescent="0.3">
      <c r="A286" s="132">
        <v>431</v>
      </c>
      <c r="B286" s="133" t="s">
        <v>518</v>
      </c>
      <c r="C286" s="134" t="s">
        <v>230</v>
      </c>
      <c r="D286" s="135">
        <v>26.14</v>
      </c>
      <c r="E286" s="135">
        <v>6691.84</v>
      </c>
      <c r="F286" s="134">
        <v>100</v>
      </c>
      <c r="G286" s="136">
        <f t="shared" si="12"/>
        <v>2614</v>
      </c>
      <c r="H286" s="134">
        <v>25</v>
      </c>
      <c r="I286" s="136">
        <f t="shared" si="13"/>
        <v>653.5</v>
      </c>
      <c r="J286" s="134">
        <v>20</v>
      </c>
      <c r="K286" s="136">
        <f t="shared" si="14"/>
        <v>522.79999999999995</v>
      </c>
      <c r="L286" s="134">
        <v>3</v>
      </c>
      <c r="M286" s="136">
        <f>L286*D286</f>
        <v>78.42</v>
      </c>
      <c r="N286" s="134">
        <v>10</v>
      </c>
      <c r="O286" s="136">
        <f>N286*D286</f>
        <v>261.39999999999998</v>
      </c>
      <c r="P286" s="134">
        <v>30</v>
      </c>
      <c r="Q286" s="136">
        <f>P286*D286</f>
        <v>784.2</v>
      </c>
      <c r="R286" s="134">
        <v>2</v>
      </c>
      <c r="S286" s="136">
        <f>R286*D286</f>
        <v>52.28</v>
      </c>
      <c r="T286" s="134">
        <v>10</v>
      </c>
      <c r="U286" s="136">
        <f>T286*D286</f>
        <v>261.39999999999998</v>
      </c>
      <c r="V286" s="134">
        <v>12</v>
      </c>
      <c r="W286" s="136">
        <f>V286*D286</f>
        <v>313.68</v>
      </c>
      <c r="X286" s="134">
        <v>0</v>
      </c>
      <c r="Y286" s="136">
        <f>X286*D286</f>
        <v>0</v>
      </c>
      <c r="Z286" s="134">
        <v>1</v>
      </c>
      <c r="AA286" s="136">
        <f>Z286*D286</f>
        <v>26.14</v>
      </c>
      <c r="AB286" s="134">
        <v>0</v>
      </c>
      <c r="AC286" s="136">
        <f>AB286*D286</f>
        <v>0</v>
      </c>
      <c r="AD286" s="134">
        <v>10</v>
      </c>
      <c r="AE286" s="136">
        <f>AD286*D286</f>
        <v>261.39999999999998</v>
      </c>
      <c r="AF286" s="134">
        <v>5</v>
      </c>
      <c r="AG286" s="136">
        <f>AF286*D286</f>
        <v>130.69999999999999</v>
      </c>
      <c r="AH286" s="134">
        <v>7</v>
      </c>
      <c r="AI286" s="136">
        <f>AH286*D286</f>
        <v>182.98000000000002</v>
      </c>
      <c r="AJ286" s="134">
        <v>2</v>
      </c>
      <c r="AK286" s="136">
        <f>AJ286*D286</f>
        <v>52.28</v>
      </c>
      <c r="AL286" s="134">
        <v>2</v>
      </c>
      <c r="AM286" s="136">
        <f>AL286*D286</f>
        <v>52.28</v>
      </c>
      <c r="AN286" s="134">
        <v>4</v>
      </c>
      <c r="AO286" s="136">
        <f>AN286*D286</f>
        <v>104.56</v>
      </c>
    </row>
    <row r="287" spans="1:41" ht="43.2" x14ac:dyDescent="0.3">
      <c r="A287" s="132">
        <v>432</v>
      </c>
      <c r="B287" s="133" t="s">
        <v>519</v>
      </c>
      <c r="C287" s="134" t="s">
        <v>230</v>
      </c>
      <c r="D287" s="135">
        <v>26.09</v>
      </c>
      <c r="E287" s="135">
        <v>6157.24</v>
      </c>
      <c r="F287" s="134">
        <v>100</v>
      </c>
      <c r="G287" s="136">
        <f t="shared" si="12"/>
        <v>2609</v>
      </c>
      <c r="H287" s="134">
        <v>25</v>
      </c>
      <c r="I287" s="136">
        <f t="shared" si="13"/>
        <v>652.25</v>
      </c>
      <c r="J287" s="134">
        <v>20</v>
      </c>
      <c r="K287" s="136">
        <f t="shared" si="14"/>
        <v>521.79999999999995</v>
      </c>
      <c r="L287" s="134">
        <v>0</v>
      </c>
      <c r="M287" s="136">
        <f>L287*D287</f>
        <v>0</v>
      </c>
      <c r="N287" s="134">
        <v>10</v>
      </c>
      <c r="O287" s="136">
        <f>N287*D287</f>
        <v>260.89999999999998</v>
      </c>
      <c r="P287" s="134">
        <v>30</v>
      </c>
      <c r="Q287" s="136">
        <f>P287*D287</f>
        <v>782.7</v>
      </c>
      <c r="R287" s="134">
        <v>2</v>
      </c>
      <c r="S287" s="136">
        <f>R287*D287</f>
        <v>52.18</v>
      </c>
      <c r="T287" s="134">
        <v>2</v>
      </c>
      <c r="U287" s="136">
        <f>T287*D287</f>
        <v>52.18</v>
      </c>
      <c r="V287" s="134">
        <v>12</v>
      </c>
      <c r="W287" s="136">
        <f>V287*D287</f>
        <v>313.08</v>
      </c>
      <c r="X287" s="134">
        <v>0</v>
      </c>
      <c r="Y287" s="136">
        <f>X287*D287</f>
        <v>0</v>
      </c>
      <c r="Z287" s="134">
        <v>1</v>
      </c>
      <c r="AA287" s="136">
        <f>Z287*D287</f>
        <v>26.09</v>
      </c>
      <c r="AB287" s="134">
        <v>0</v>
      </c>
      <c r="AC287" s="136">
        <f>AB287*D287</f>
        <v>0</v>
      </c>
      <c r="AD287" s="134">
        <v>10</v>
      </c>
      <c r="AE287" s="136">
        <f>AD287*D287</f>
        <v>260.89999999999998</v>
      </c>
      <c r="AF287" s="134">
        <v>0</v>
      </c>
      <c r="AG287" s="136">
        <f>AF287*D287</f>
        <v>0</v>
      </c>
      <c r="AH287" s="134">
        <v>7</v>
      </c>
      <c r="AI287" s="136">
        <f>AH287*D287</f>
        <v>182.63</v>
      </c>
      <c r="AJ287" s="134">
        <v>1</v>
      </c>
      <c r="AK287" s="136">
        <f>AJ287*D287</f>
        <v>26.09</v>
      </c>
      <c r="AL287" s="134">
        <v>1</v>
      </c>
      <c r="AM287" s="136">
        <f>AL287*D287</f>
        <v>26.09</v>
      </c>
      <c r="AN287" s="134">
        <v>2</v>
      </c>
      <c r="AO287" s="136">
        <f>AN287*D287</f>
        <v>52.18</v>
      </c>
    </row>
    <row r="288" spans="1:41" ht="43.2" x14ac:dyDescent="0.3">
      <c r="A288" s="132">
        <v>433</v>
      </c>
      <c r="B288" s="133" t="s">
        <v>520</v>
      </c>
      <c r="C288" s="134" t="s">
        <v>230</v>
      </c>
      <c r="D288" s="135">
        <v>26.09</v>
      </c>
      <c r="E288" s="135">
        <v>6548.59</v>
      </c>
      <c r="F288" s="134">
        <v>100</v>
      </c>
      <c r="G288" s="136">
        <f t="shared" si="12"/>
        <v>2609</v>
      </c>
      <c r="H288" s="134">
        <v>25</v>
      </c>
      <c r="I288" s="136">
        <f t="shared" si="13"/>
        <v>652.25</v>
      </c>
      <c r="J288" s="134">
        <v>10</v>
      </c>
      <c r="K288" s="136">
        <f t="shared" si="14"/>
        <v>260.89999999999998</v>
      </c>
      <c r="L288" s="134">
        <v>0</v>
      </c>
      <c r="M288" s="136">
        <f>L288*D288</f>
        <v>0</v>
      </c>
      <c r="N288" s="134">
        <v>25</v>
      </c>
      <c r="O288" s="136">
        <f>N288*D288</f>
        <v>652.25</v>
      </c>
      <c r="P288" s="134">
        <v>30</v>
      </c>
      <c r="Q288" s="136">
        <f>P288*D288</f>
        <v>782.7</v>
      </c>
      <c r="R288" s="134">
        <v>0</v>
      </c>
      <c r="S288" s="136">
        <f>R288*D288</f>
        <v>0</v>
      </c>
      <c r="T288" s="134">
        <v>0</v>
      </c>
      <c r="U288" s="136">
        <f>T288*D288</f>
        <v>0</v>
      </c>
      <c r="V288" s="134">
        <v>12</v>
      </c>
      <c r="W288" s="136">
        <f>V288*D288</f>
        <v>313.08</v>
      </c>
      <c r="X288" s="134">
        <v>0</v>
      </c>
      <c r="Y288" s="136">
        <f>X288*D288</f>
        <v>0</v>
      </c>
      <c r="Z288" s="134">
        <v>1</v>
      </c>
      <c r="AA288" s="136">
        <f>Z288*D288</f>
        <v>26.09</v>
      </c>
      <c r="AB288" s="134">
        <v>0</v>
      </c>
      <c r="AC288" s="136">
        <f>AB288*D288</f>
        <v>0</v>
      </c>
      <c r="AD288" s="134">
        <v>10</v>
      </c>
      <c r="AE288" s="136">
        <f>AD288*D288</f>
        <v>260.89999999999998</v>
      </c>
      <c r="AF288" s="134">
        <v>5</v>
      </c>
      <c r="AG288" s="136">
        <f>AF288*D288</f>
        <v>130.44999999999999</v>
      </c>
      <c r="AH288" s="134">
        <v>4</v>
      </c>
      <c r="AI288" s="136">
        <f>AH288*D288</f>
        <v>104.36</v>
      </c>
      <c r="AJ288" s="134">
        <v>1</v>
      </c>
      <c r="AK288" s="136">
        <f>AJ288*D288</f>
        <v>26.09</v>
      </c>
      <c r="AL288" s="134">
        <v>0</v>
      </c>
      <c r="AM288" s="136">
        <f>AL288*D288</f>
        <v>0</v>
      </c>
      <c r="AN288" s="134">
        <v>0</v>
      </c>
      <c r="AO288" s="136">
        <f>AN288*D288</f>
        <v>0</v>
      </c>
    </row>
    <row r="289" spans="1:41" ht="28.8" x14ac:dyDescent="0.3">
      <c r="A289" s="132">
        <v>434</v>
      </c>
      <c r="B289" s="133" t="s">
        <v>521</v>
      </c>
      <c r="C289" s="134" t="s">
        <v>66</v>
      </c>
      <c r="D289" s="135">
        <v>200.51</v>
      </c>
      <c r="E289" s="135">
        <v>14436.72</v>
      </c>
      <c r="F289" s="134">
        <v>5</v>
      </c>
      <c r="G289" s="136">
        <f t="shared" si="12"/>
        <v>1002.55</v>
      </c>
      <c r="H289" s="134">
        <v>30</v>
      </c>
      <c r="I289" s="136">
        <f t="shared" si="13"/>
        <v>6015.2999999999993</v>
      </c>
      <c r="J289" s="134">
        <v>0</v>
      </c>
      <c r="K289" s="136">
        <f t="shared" si="14"/>
        <v>0</v>
      </c>
      <c r="L289" s="134">
        <v>2</v>
      </c>
      <c r="M289" s="136">
        <f>L289*D289</f>
        <v>401.02</v>
      </c>
      <c r="N289" s="134">
        <v>5</v>
      </c>
      <c r="O289" s="136">
        <f>N289*D289</f>
        <v>1002.55</v>
      </c>
      <c r="P289" s="134">
        <v>6</v>
      </c>
      <c r="Q289" s="136">
        <f>P289*D289</f>
        <v>1203.06</v>
      </c>
      <c r="R289" s="134">
        <v>0</v>
      </c>
      <c r="S289" s="136">
        <f>R289*D289</f>
        <v>0</v>
      </c>
      <c r="T289" s="134">
        <v>1</v>
      </c>
      <c r="U289" s="136">
        <f>T289*D289</f>
        <v>200.51</v>
      </c>
      <c r="V289" s="134">
        <v>2</v>
      </c>
      <c r="W289" s="136">
        <f>V289*D289</f>
        <v>401.02</v>
      </c>
      <c r="X289" s="134">
        <v>0</v>
      </c>
      <c r="Y289" s="136">
        <f>X289*D289</f>
        <v>0</v>
      </c>
      <c r="Z289" s="134">
        <v>0</v>
      </c>
      <c r="AA289" s="136">
        <f>Z289*D289</f>
        <v>0</v>
      </c>
      <c r="AB289" s="134">
        <v>2</v>
      </c>
      <c r="AC289" s="136">
        <f>AB289*D289</f>
        <v>401.02</v>
      </c>
      <c r="AD289" s="134">
        <v>0</v>
      </c>
      <c r="AE289" s="136">
        <f>AD289*D289</f>
        <v>0</v>
      </c>
      <c r="AF289" s="134">
        <v>0</v>
      </c>
      <c r="AG289" s="136">
        <f>AF289*D289</f>
        <v>0</v>
      </c>
      <c r="AH289" s="134">
        <v>3</v>
      </c>
      <c r="AI289" s="136">
        <f>AH289*D289</f>
        <v>601.53</v>
      </c>
      <c r="AJ289" s="134">
        <v>0</v>
      </c>
      <c r="AK289" s="136">
        <f>AJ289*D289</f>
        <v>0</v>
      </c>
      <c r="AL289" s="134">
        <v>1</v>
      </c>
      <c r="AM289" s="136">
        <f>AL289*D289</f>
        <v>200.51</v>
      </c>
      <c r="AN289" s="134">
        <v>0</v>
      </c>
      <c r="AO289" s="136">
        <f>AN289*D289</f>
        <v>0</v>
      </c>
    </row>
    <row r="290" spans="1:41" ht="57.6" x14ac:dyDescent="0.3">
      <c r="A290" s="132">
        <v>435</v>
      </c>
      <c r="B290" s="133" t="s">
        <v>522</v>
      </c>
      <c r="C290" s="134" t="s">
        <v>66</v>
      </c>
      <c r="D290" s="135">
        <v>27.72</v>
      </c>
      <c r="E290" s="135">
        <v>7262.64</v>
      </c>
      <c r="F290" s="134">
        <v>30</v>
      </c>
      <c r="G290" s="136">
        <f t="shared" si="12"/>
        <v>831.59999999999991</v>
      </c>
      <c r="H290" s="134">
        <v>50</v>
      </c>
      <c r="I290" s="136">
        <f t="shared" si="13"/>
        <v>1386</v>
      </c>
      <c r="J290" s="134">
        <v>100</v>
      </c>
      <c r="K290" s="136">
        <f t="shared" si="14"/>
        <v>2772</v>
      </c>
      <c r="L290" s="134">
        <v>2</v>
      </c>
      <c r="M290" s="136">
        <f>L290*D290</f>
        <v>55.44</v>
      </c>
      <c r="N290" s="134">
        <v>5</v>
      </c>
      <c r="O290" s="136">
        <f>N290*D290</f>
        <v>138.6</v>
      </c>
      <c r="P290" s="134">
        <v>6</v>
      </c>
      <c r="Q290" s="136">
        <f>P290*D290</f>
        <v>166.32</v>
      </c>
      <c r="R290" s="134">
        <v>1</v>
      </c>
      <c r="S290" s="136">
        <f>R290*D290</f>
        <v>27.72</v>
      </c>
      <c r="T290" s="134">
        <v>10</v>
      </c>
      <c r="U290" s="136">
        <f>T290*D290</f>
        <v>277.2</v>
      </c>
      <c r="V290" s="134">
        <v>1</v>
      </c>
      <c r="W290" s="136">
        <f>V290*D290</f>
        <v>27.72</v>
      </c>
      <c r="X290" s="134">
        <v>0</v>
      </c>
      <c r="Y290" s="136">
        <f>X290*D290</f>
        <v>0</v>
      </c>
      <c r="Z290" s="134">
        <v>0</v>
      </c>
      <c r="AA290" s="136">
        <f>Z290*D290</f>
        <v>0</v>
      </c>
      <c r="AB290" s="134">
        <v>0</v>
      </c>
      <c r="AC290" s="136">
        <f>AB290*D290</f>
        <v>0</v>
      </c>
      <c r="AD290" s="134">
        <v>1</v>
      </c>
      <c r="AE290" s="136">
        <f>AD290*D290</f>
        <v>27.72</v>
      </c>
      <c r="AF290" s="134">
        <v>2</v>
      </c>
      <c r="AG290" s="136">
        <f>AF290*D290</f>
        <v>55.44</v>
      </c>
      <c r="AH290" s="134">
        <v>15</v>
      </c>
      <c r="AI290" s="136">
        <f>AH290*D290</f>
        <v>415.79999999999995</v>
      </c>
      <c r="AJ290" s="134">
        <v>2</v>
      </c>
      <c r="AK290" s="136">
        <f>AJ290*D290</f>
        <v>55.44</v>
      </c>
      <c r="AL290" s="134">
        <v>0</v>
      </c>
      <c r="AM290" s="136">
        <f>AL290*D290</f>
        <v>0</v>
      </c>
      <c r="AN290" s="134">
        <v>0</v>
      </c>
      <c r="AO290" s="136">
        <f>AN290*D290</f>
        <v>0</v>
      </c>
    </row>
    <row r="291" spans="1:41" x14ac:dyDescent="0.3">
      <c r="A291" s="132">
        <v>436</v>
      </c>
      <c r="B291" s="133" t="s">
        <v>523</v>
      </c>
      <c r="C291" s="134" t="s">
        <v>230</v>
      </c>
      <c r="D291" s="135">
        <v>20.94</v>
      </c>
      <c r="E291" s="135">
        <v>1570.5</v>
      </c>
      <c r="F291" s="134">
        <v>20</v>
      </c>
      <c r="G291" s="136">
        <f t="shared" si="12"/>
        <v>418.8</v>
      </c>
      <c r="H291" s="134">
        <v>20</v>
      </c>
      <c r="I291" s="136">
        <f t="shared" si="13"/>
        <v>418.8</v>
      </c>
      <c r="J291" s="134">
        <v>8</v>
      </c>
      <c r="K291" s="136">
        <f t="shared" si="14"/>
        <v>167.52</v>
      </c>
      <c r="L291" s="134">
        <v>0</v>
      </c>
      <c r="M291" s="136">
        <f>L291*D291</f>
        <v>0</v>
      </c>
      <c r="N291" s="134">
        <v>0</v>
      </c>
      <c r="O291" s="136">
        <f>N291*D291</f>
        <v>0</v>
      </c>
      <c r="P291" s="134">
        <v>20</v>
      </c>
      <c r="Q291" s="136">
        <f>P291*D291</f>
        <v>418.8</v>
      </c>
      <c r="R291" s="134">
        <v>0</v>
      </c>
      <c r="S291" s="136">
        <f>R291*D291</f>
        <v>0</v>
      </c>
      <c r="T291" s="134">
        <v>1</v>
      </c>
      <c r="U291" s="136">
        <f>T291*D291</f>
        <v>20.94</v>
      </c>
      <c r="V291" s="134">
        <v>0</v>
      </c>
      <c r="W291" s="136">
        <f>V291*D291</f>
        <v>0</v>
      </c>
      <c r="X291" s="134">
        <v>0</v>
      </c>
      <c r="Y291" s="136">
        <f>X291*D291</f>
        <v>0</v>
      </c>
      <c r="Z291" s="134">
        <v>0</v>
      </c>
      <c r="AA291" s="136">
        <f>Z291*D291</f>
        <v>0</v>
      </c>
      <c r="AB291" s="134">
        <v>1</v>
      </c>
      <c r="AC291" s="136">
        <f>AB291*D291</f>
        <v>20.94</v>
      </c>
      <c r="AD291" s="134">
        <v>0</v>
      </c>
      <c r="AE291" s="136">
        <f>AD291*D291</f>
        <v>0</v>
      </c>
      <c r="AF291" s="134">
        <v>1</v>
      </c>
      <c r="AG291" s="136">
        <f>AF291*D291</f>
        <v>20.94</v>
      </c>
      <c r="AH291" s="134">
        <v>4</v>
      </c>
      <c r="AI291" s="136">
        <f>AH291*D291</f>
        <v>83.76</v>
      </c>
      <c r="AJ291" s="134">
        <v>0</v>
      </c>
      <c r="AK291" s="136">
        <f>AJ291*D291</f>
        <v>0</v>
      </c>
      <c r="AL291" s="134">
        <v>0</v>
      </c>
      <c r="AM291" s="136">
        <f>AL291*D291</f>
        <v>0</v>
      </c>
      <c r="AN291" s="134">
        <v>0</v>
      </c>
      <c r="AO291" s="136">
        <f>AN291*D291</f>
        <v>0</v>
      </c>
    </row>
    <row r="292" spans="1:41" ht="28.8" hidden="1" x14ac:dyDescent="0.3">
      <c r="A292" s="132">
        <v>437</v>
      </c>
      <c r="B292" s="133" t="s">
        <v>524</v>
      </c>
      <c r="C292" s="134" t="s">
        <v>230</v>
      </c>
      <c r="D292" s="135">
        <v>20.94</v>
      </c>
      <c r="E292" s="135">
        <v>1130.76</v>
      </c>
      <c r="F292" s="134">
        <v>0</v>
      </c>
      <c r="G292" s="136">
        <f t="shared" si="12"/>
        <v>0</v>
      </c>
      <c r="H292" s="134">
        <v>20</v>
      </c>
      <c r="I292" s="136">
        <f t="shared" si="13"/>
        <v>418.8</v>
      </c>
      <c r="J292" s="134">
        <v>8</v>
      </c>
      <c r="K292" s="136">
        <f t="shared" si="14"/>
        <v>167.52</v>
      </c>
      <c r="L292" s="134">
        <v>0</v>
      </c>
      <c r="M292" s="136">
        <f>L292*D292</f>
        <v>0</v>
      </c>
      <c r="N292" s="134">
        <v>0</v>
      </c>
      <c r="O292" s="136">
        <f>N292*D292</f>
        <v>0</v>
      </c>
      <c r="P292" s="134">
        <v>20</v>
      </c>
      <c r="Q292" s="136">
        <f>P292*D292</f>
        <v>418.8</v>
      </c>
      <c r="R292" s="134">
        <v>0</v>
      </c>
      <c r="S292" s="136">
        <f>R292*D292</f>
        <v>0</v>
      </c>
      <c r="T292" s="134">
        <v>1</v>
      </c>
      <c r="U292" s="136">
        <f>T292*D292</f>
        <v>20.94</v>
      </c>
      <c r="V292" s="134">
        <v>0</v>
      </c>
      <c r="W292" s="136">
        <f>V292*D292</f>
        <v>0</v>
      </c>
      <c r="X292" s="134">
        <v>0</v>
      </c>
      <c r="Y292" s="136">
        <f>X292*D292</f>
        <v>0</v>
      </c>
      <c r="Z292" s="134">
        <v>0</v>
      </c>
      <c r="AA292" s="136">
        <f>Z292*D292</f>
        <v>0</v>
      </c>
      <c r="AB292" s="134">
        <v>0</v>
      </c>
      <c r="AC292" s="136">
        <f>AB292*D292</f>
        <v>0</v>
      </c>
      <c r="AD292" s="134">
        <v>0</v>
      </c>
      <c r="AE292" s="136">
        <f>AD292*D292</f>
        <v>0</v>
      </c>
      <c r="AF292" s="134">
        <v>1</v>
      </c>
      <c r="AG292" s="136">
        <f>AF292*D292</f>
        <v>20.94</v>
      </c>
      <c r="AH292" s="134">
        <v>4</v>
      </c>
      <c r="AI292" s="136">
        <f>AH292*D292</f>
        <v>83.76</v>
      </c>
      <c r="AJ292" s="134">
        <v>0</v>
      </c>
      <c r="AK292" s="136">
        <f>AJ292*D292</f>
        <v>0</v>
      </c>
      <c r="AL292" s="134">
        <v>0</v>
      </c>
      <c r="AM292" s="136">
        <f>AL292*D292</f>
        <v>0</v>
      </c>
      <c r="AN292" s="134">
        <v>0</v>
      </c>
      <c r="AO292" s="136">
        <f>AN292*D292</f>
        <v>0</v>
      </c>
    </row>
    <row r="294" spans="1:41" x14ac:dyDescent="0.3">
      <c r="E294" s="30">
        <f>SUM(G294+I294+K294+M294+O294+Q294+S294+U294+W294+Y294+AA294+AC294+AE294+AG294+AI294+AK294+AM294+AO294)</f>
        <v>2274663.35</v>
      </c>
      <c r="F294" s="32"/>
      <c r="G294" s="32">
        <f t="shared" ref="G294" si="15">SUM(G3:G293)</f>
        <v>1195045.6200000001</v>
      </c>
      <c r="I294" s="26">
        <f>SUM(I3:I293)</f>
        <v>651476.59000000008</v>
      </c>
      <c r="K294" s="26">
        <f>SUM(K3:K293)</f>
        <v>135551.49999999997</v>
      </c>
      <c r="M294" s="26">
        <f>SUM(M3:M293)</f>
        <v>17218.139999999996</v>
      </c>
      <c r="O294" s="26">
        <f>SUM(O3:O293)</f>
        <v>45293.94000000001</v>
      </c>
      <c r="Q294" s="26">
        <f>SUM(Q3:Q293)</f>
        <v>103516.25000000003</v>
      </c>
      <c r="S294" s="26">
        <f>SUM(S3:S293)</f>
        <v>2195.3000000000002</v>
      </c>
      <c r="U294" s="26">
        <f>SUM(U3:U293)</f>
        <v>11660.989999999996</v>
      </c>
      <c r="W294" s="26">
        <f>SUM(W3:W293)</f>
        <v>31344.989999999994</v>
      </c>
      <c r="Y294" s="26">
        <f>SUM(Y3:Y293)</f>
        <v>1768.0400000000004</v>
      </c>
      <c r="AA294" s="26">
        <f>SUM(AA3:AA293)</f>
        <v>3324.5099999999989</v>
      </c>
      <c r="AC294" s="26">
        <f>SUM(AC3:AC293)</f>
        <v>7330.03</v>
      </c>
      <c r="AE294" s="26">
        <f>SUM(AE3:AE293)</f>
        <v>3869.1399999999994</v>
      </c>
      <c r="AG294" s="26">
        <f>SUM(AG3:AG293)</f>
        <v>3482.3599999999997</v>
      </c>
      <c r="AI294" s="26">
        <f>SUM(AI3:AI293)</f>
        <v>48325.019999999982</v>
      </c>
      <c r="AK294" s="26">
        <f>SUM(AK3:AK293)</f>
        <v>3686.1100000000006</v>
      </c>
      <c r="AM294" s="26">
        <f>SUM(AM3:AM293)</f>
        <v>4722.1999999999989</v>
      </c>
      <c r="AO294" s="26">
        <f>SUM(AO3:AO293)</f>
        <v>4852.619999999999</v>
      </c>
    </row>
  </sheetData>
  <autoFilter ref="A2:AO292" xr:uid="{00000000-0009-0000-0000-000000000000}">
    <filterColumn colId="5">
      <filters>
        <filter val="1"/>
        <filter val="10"/>
        <filter val="100"/>
        <filter val="1000"/>
        <filter val="116"/>
        <filter val="12"/>
        <filter val="1400"/>
        <filter val="150"/>
        <filter val="1500"/>
        <filter val="20"/>
        <filter val="200"/>
        <filter val="2000"/>
        <filter val="250"/>
        <filter val="30"/>
        <filter val="300"/>
        <filter val="3000"/>
        <filter val="40"/>
        <filter val="400"/>
        <filter val="5"/>
        <filter val="50"/>
        <filter val="500"/>
        <filter val="600"/>
        <filter val="700"/>
        <filter val="800"/>
      </filters>
    </filterColumn>
  </autoFilter>
  <mergeCells count="1">
    <mergeCell ref="A1:C1"/>
  </mergeCells>
  <pageMargins left="0.511811024" right="0.511811024" top="0.78740157499999996" bottom="0.78740157499999996" header="0.31496062000000002" footer="0.31496062000000002"/>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5421-95A9-41C6-BA70-FC1E02D5A4D4}">
  <dimension ref="A1:AO53"/>
  <sheetViews>
    <sheetView zoomScale="90" zoomScaleNormal="90" workbookViewId="0">
      <pane xSplit="5" ySplit="2" topLeftCell="AI3" activePane="bottomRight" state="frozen"/>
      <selection pane="topRight" activeCell="G1" sqref="G1"/>
      <selection pane="bottomLeft" activeCell="A3" sqref="A3"/>
      <selection pane="bottomRight" activeCell="B2" sqref="B2"/>
    </sheetView>
  </sheetViews>
  <sheetFormatPr defaultRowHeight="14.4" x14ac:dyDescent="0.3"/>
  <cols>
    <col min="1" max="1" width="6" style="35" customWidth="1"/>
    <col min="2" max="2" width="68.33203125" style="35" customWidth="1"/>
    <col min="3" max="3" width="9.109375" style="34" customWidth="1"/>
    <col min="4" max="4" width="15.88671875" style="39" customWidth="1"/>
    <col min="5" max="5" width="20.44140625" style="39" customWidth="1"/>
    <col min="6" max="6" width="11.109375" style="34" customWidth="1"/>
    <col min="7" max="7" width="13.88671875" style="35" customWidth="1"/>
    <col min="8" max="8" width="13.33203125" style="34" customWidth="1"/>
    <col min="9" max="9" width="15.33203125" style="35" customWidth="1"/>
    <col min="10" max="10" width="8.88671875" style="34"/>
    <col min="11" max="11" width="14.6640625" style="35" customWidth="1"/>
    <col min="12" max="12" width="13.109375" style="34" customWidth="1"/>
    <col min="13" max="13" width="14.88671875" style="35" customWidth="1"/>
    <col min="14" max="14" width="8.88671875" style="34" customWidth="1"/>
    <col min="15" max="15" width="13.77734375" style="35" bestFit="1" customWidth="1"/>
    <col min="16" max="16" width="11.5546875" style="34" customWidth="1"/>
    <col min="17" max="17" width="16.109375" style="35" bestFit="1" customWidth="1"/>
    <col min="18" max="18" width="12" style="34" customWidth="1"/>
    <col min="19" max="19" width="13.5546875" style="35" customWidth="1"/>
    <col min="20" max="20" width="12.33203125" style="34" customWidth="1"/>
    <col min="21" max="21" width="14.44140625" style="35" customWidth="1"/>
    <col min="22" max="22" width="11.88671875" style="34" customWidth="1"/>
    <col min="23" max="23" width="13.5546875" style="35" customWidth="1"/>
    <col min="24" max="24" width="11.44140625" style="34" customWidth="1"/>
    <col min="25" max="25" width="12.33203125" style="35" customWidth="1"/>
    <col min="26" max="26" width="8.88671875" style="34" customWidth="1"/>
    <col min="27" max="27" width="11.6640625" style="35" customWidth="1"/>
    <col min="28" max="28" width="12.6640625" style="34" customWidth="1"/>
    <col min="29" max="29" width="13.77734375" style="35" bestFit="1" customWidth="1"/>
    <col min="30" max="30" width="8.88671875" style="34" customWidth="1"/>
    <col min="31" max="31" width="13.77734375" style="35" bestFit="1" customWidth="1"/>
    <col min="32" max="32" width="9.88671875" style="34" customWidth="1"/>
    <col min="33" max="33" width="13.6640625" style="35" customWidth="1"/>
    <col min="34" max="34" width="8.88671875" style="34" customWidth="1"/>
    <col min="35" max="35" width="15" style="35" bestFit="1" customWidth="1"/>
    <col min="36" max="36" width="8.88671875" style="34" customWidth="1"/>
    <col min="37" max="37" width="13.88671875" style="35" customWidth="1"/>
    <col min="38" max="38" width="12" style="34" customWidth="1"/>
    <col min="39" max="39" width="14.33203125" style="35" bestFit="1" customWidth="1"/>
    <col min="40" max="40" width="12.109375" style="34" customWidth="1"/>
    <col min="41" max="41" width="13.33203125" style="35" bestFit="1" customWidth="1"/>
    <col min="42" max="16384" width="8.88671875" style="35"/>
  </cols>
  <sheetData>
    <row r="1" spans="1:41" x14ac:dyDescent="0.3">
      <c r="A1" s="24"/>
      <c r="B1" s="24"/>
      <c r="C1" s="23"/>
      <c r="D1" s="24"/>
      <c r="E1" s="24"/>
    </row>
    <row r="2" spans="1:41" ht="28.8" x14ac:dyDescent="0.3">
      <c r="A2" s="97" t="s">
        <v>2015</v>
      </c>
      <c r="B2" s="107" t="s">
        <v>0</v>
      </c>
      <c r="C2" s="107" t="s">
        <v>1</v>
      </c>
      <c r="D2" s="107" t="s">
        <v>4</v>
      </c>
      <c r="E2" s="107" t="s">
        <v>5</v>
      </c>
      <c r="F2" s="107" t="s">
        <v>6</v>
      </c>
      <c r="G2" s="107" t="s">
        <v>48</v>
      </c>
      <c r="H2" s="107" t="s">
        <v>525</v>
      </c>
      <c r="I2" s="107" t="s">
        <v>526</v>
      </c>
      <c r="J2" s="107" t="s">
        <v>527</v>
      </c>
      <c r="K2" s="107" t="s">
        <v>205</v>
      </c>
      <c r="L2" s="107" t="s">
        <v>8</v>
      </c>
      <c r="M2" s="107" t="s">
        <v>50</v>
      </c>
      <c r="N2" s="107" t="s">
        <v>9</v>
      </c>
      <c r="O2" s="107" t="s">
        <v>51</v>
      </c>
      <c r="P2" s="107" t="s">
        <v>10</v>
      </c>
      <c r="Q2" s="107" t="s">
        <v>52</v>
      </c>
      <c r="R2" s="107" t="s">
        <v>11</v>
      </c>
      <c r="S2" s="107" t="s">
        <v>53</v>
      </c>
      <c r="T2" s="107" t="s">
        <v>12</v>
      </c>
      <c r="U2" s="107" t="s">
        <v>54</v>
      </c>
      <c r="V2" s="107" t="s">
        <v>13</v>
      </c>
      <c r="W2" s="107" t="s">
        <v>55</v>
      </c>
      <c r="X2" s="107" t="s">
        <v>14</v>
      </c>
      <c r="Y2" s="107" t="s">
        <v>56</v>
      </c>
      <c r="Z2" s="107" t="s">
        <v>15</v>
      </c>
      <c r="AA2" s="107" t="s">
        <v>57</v>
      </c>
      <c r="AB2" s="107" t="s">
        <v>16</v>
      </c>
      <c r="AC2" s="107" t="s">
        <v>58</v>
      </c>
      <c r="AD2" s="107" t="s">
        <v>17</v>
      </c>
      <c r="AE2" s="107" t="s">
        <v>59</v>
      </c>
      <c r="AF2" s="107" t="s">
        <v>18</v>
      </c>
      <c r="AG2" s="107" t="s">
        <v>60</v>
      </c>
      <c r="AH2" s="107" t="s">
        <v>19</v>
      </c>
      <c r="AI2" s="107" t="s">
        <v>61</v>
      </c>
      <c r="AJ2" s="107" t="s">
        <v>20</v>
      </c>
      <c r="AK2" s="107" t="s">
        <v>62</v>
      </c>
      <c r="AL2" s="107" t="s">
        <v>21</v>
      </c>
      <c r="AM2" s="107" t="s">
        <v>63</v>
      </c>
      <c r="AN2" s="107" t="s">
        <v>22</v>
      </c>
      <c r="AO2" s="107" t="s">
        <v>64</v>
      </c>
    </row>
    <row r="3" spans="1:41" x14ac:dyDescent="0.3">
      <c r="A3" s="99">
        <v>438</v>
      </c>
      <c r="B3" s="133" t="s">
        <v>528</v>
      </c>
      <c r="C3" s="137" t="s">
        <v>529</v>
      </c>
      <c r="D3" s="138">
        <v>3.6</v>
      </c>
      <c r="E3" s="138">
        <v>14.4</v>
      </c>
      <c r="F3" s="137">
        <v>4</v>
      </c>
      <c r="G3" s="138">
        <f t="shared" ref="G3:G51" si="0">F3*D3</f>
        <v>14.4</v>
      </c>
      <c r="H3" s="137">
        <v>0</v>
      </c>
      <c r="I3" s="138">
        <f t="shared" ref="I3:I51" si="1">H3*D3</f>
        <v>0</v>
      </c>
      <c r="J3" s="137">
        <v>0</v>
      </c>
      <c r="K3" s="138">
        <f t="shared" ref="K3:K51" si="2">J3*D3</f>
        <v>0</v>
      </c>
      <c r="L3" s="137">
        <v>0</v>
      </c>
      <c r="M3" s="138">
        <f>L3*D3</f>
        <v>0</v>
      </c>
      <c r="N3" s="137">
        <v>0</v>
      </c>
      <c r="O3" s="138">
        <f>N3*D3</f>
        <v>0</v>
      </c>
      <c r="P3" s="137">
        <v>0</v>
      </c>
      <c r="Q3" s="138">
        <f>P3*D3</f>
        <v>0</v>
      </c>
      <c r="R3" s="137">
        <v>0</v>
      </c>
      <c r="S3" s="138">
        <f>R3*D3</f>
        <v>0</v>
      </c>
      <c r="T3" s="137">
        <v>0</v>
      </c>
      <c r="U3" s="138">
        <f>T3*D3</f>
        <v>0</v>
      </c>
      <c r="V3" s="137">
        <v>0</v>
      </c>
      <c r="W3" s="138">
        <f>V3*D3</f>
        <v>0</v>
      </c>
      <c r="X3" s="137">
        <v>0</v>
      </c>
      <c r="Y3" s="138">
        <f>X3*D3</f>
        <v>0</v>
      </c>
      <c r="Z3" s="137">
        <v>0</v>
      </c>
      <c r="AA3" s="138">
        <f>Z3*D3</f>
        <v>0</v>
      </c>
      <c r="AB3" s="137">
        <v>0</v>
      </c>
      <c r="AC3" s="138">
        <f>AB3*D3</f>
        <v>0</v>
      </c>
      <c r="AD3" s="137">
        <v>0</v>
      </c>
      <c r="AE3" s="138">
        <f>AD3*D3</f>
        <v>0</v>
      </c>
      <c r="AF3" s="137">
        <v>0</v>
      </c>
      <c r="AG3" s="138">
        <f>AF3*D3</f>
        <v>0</v>
      </c>
      <c r="AH3" s="137">
        <v>0</v>
      </c>
      <c r="AI3" s="138">
        <f>AH3*D3</f>
        <v>0</v>
      </c>
      <c r="AJ3" s="137">
        <v>0</v>
      </c>
      <c r="AK3" s="138">
        <f>AJ3*D3</f>
        <v>0</v>
      </c>
      <c r="AL3" s="137">
        <v>0</v>
      </c>
      <c r="AM3" s="138">
        <f>AL3*D3</f>
        <v>0</v>
      </c>
      <c r="AN3" s="137">
        <v>0</v>
      </c>
      <c r="AO3" s="138">
        <f>AN3*D3</f>
        <v>0</v>
      </c>
    </row>
    <row r="4" spans="1:41" ht="72" x14ac:dyDescent="0.3">
      <c r="A4" s="99">
        <v>439</v>
      </c>
      <c r="B4" s="133" t="s">
        <v>530</v>
      </c>
      <c r="C4" s="137" t="s">
        <v>529</v>
      </c>
      <c r="D4" s="138">
        <v>178.56</v>
      </c>
      <c r="E4" s="138">
        <v>1071.3599999999999</v>
      </c>
      <c r="F4" s="137">
        <v>0</v>
      </c>
      <c r="G4" s="138">
        <f t="shared" si="0"/>
        <v>0</v>
      </c>
      <c r="H4" s="137">
        <v>0</v>
      </c>
      <c r="I4" s="138">
        <f t="shared" si="1"/>
        <v>0</v>
      </c>
      <c r="J4" s="137">
        <v>0</v>
      </c>
      <c r="K4" s="138">
        <f t="shared" si="2"/>
        <v>0</v>
      </c>
      <c r="L4" s="137">
        <v>0</v>
      </c>
      <c r="M4" s="138">
        <f>L4*D4</f>
        <v>0</v>
      </c>
      <c r="N4" s="137">
        <v>0</v>
      </c>
      <c r="O4" s="138">
        <f>N4*D4</f>
        <v>0</v>
      </c>
      <c r="P4" s="137">
        <v>0</v>
      </c>
      <c r="Q4" s="138">
        <f>P4*D4</f>
        <v>0</v>
      </c>
      <c r="R4" s="137">
        <v>0</v>
      </c>
      <c r="S4" s="138">
        <f>R4*D4</f>
        <v>0</v>
      </c>
      <c r="T4" s="137">
        <v>0</v>
      </c>
      <c r="U4" s="138">
        <f>T4*D4</f>
        <v>0</v>
      </c>
      <c r="V4" s="137">
        <v>0</v>
      </c>
      <c r="W4" s="138">
        <f>V4*D4</f>
        <v>0</v>
      </c>
      <c r="X4" s="137">
        <v>0</v>
      </c>
      <c r="Y4" s="138">
        <f>X4*D4</f>
        <v>0</v>
      </c>
      <c r="Z4" s="137">
        <v>0</v>
      </c>
      <c r="AA4" s="138">
        <f>Z4*D4</f>
        <v>0</v>
      </c>
      <c r="AB4" s="137">
        <v>0</v>
      </c>
      <c r="AC4" s="138">
        <f>AB4*D4</f>
        <v>0</v>
      </c>
      <c r="AD4" s="137">
        <v>0</v>
      </c>
      <c r="AE4" s="138">
        <f>AD4*D4</f>
        <v>0</v>
      </c>
      <c r="AF4" s="137">
        <v>0</v>
      </c>
      <c r="AG4" s="138">
        <f>AF4*D4</f>
        <v>0</v>
      </c>
      <c r="AH4" s="137">
        <v>0</v>
      </c>
      <c r="AI4" s="138">
        <f>AH4*D4</f>
        <v>0</v>
      </c>
      <c r="AJ4" s="137">
        <v>0</v>
      </c>
      <c r="AK4" s="138">
        <f>AJ4*D4</f>
        <v>0</v>
      </c>
      <c r="AL4" s="137">
        <v>0</v>
      </c>
      <c r="AM4" s="138">
        <f>AL4*D4</f>
        <v>0</v>
      </c>
      <c r="AN4" s="137">
        <v>0</v>
      </c>
      <c r="AO4" s="138">
        <f>AN4*D4</f>
        <v>0</v>
      </c>
    </row>
    <row r="5" spans="1:41" ht="72" x14ac:dyDescent="0.3">
      <c r="A5" s="99">
        <v>450</v>
      </c>
      <c r="B5" s="103" t="s">
        <v>531</v>
      </c>
      <c r="C5" s="137" t="s">
        <v>529</v>
      </c>
      <c r="D5" s="138">
        <v>817.72</v>
      </c>
      <c r="E5" s="138">
        <v>9812.64</v>
      </c>
      <c r="F5" s="137">
        <v>4</v>
      </c>
      <c r="G5" s="138">
        <f t="shared" si="0"/>
        <v>3270.88</v>
      </c>
      <c r="H5" s="137">
        <v>0</v>
      </c>
      <c r="I5" s="138">
        <f t="shared" si="1"/>
        <v>0</v>
      </c>
      <c r="J5" s="137">
        <v>0</v>
      </c>
      <c r="K5" s="138">
        <f t="shared" si="2"/>
        <v>0</v>
      </c>
      <c r="L5" s="137">
        <v>2</v>
      </c>
      <c r="M5" s="138">
        <f>L5*D5</f>
        <v>1635.44</v>
      </c>
      <c r="N5" s="137">
        <v>0</v>
      </c>
      <c r="O5" s="138">
        <f>N5*D5</f>
        <v>0</v>
      </c>
      <c r="P5" s="137">
        <v>0</v>
      </c>
      <c r="Q5" s="138">
        <f>P5*D5</f>
        <v>0</v>
      </c>
      <c r="R5" s="137">
        <v>0</v>
      </c>
      <c r="S5" s="138">
        <f>R5*D5</f>
        <v>0</v>
      </c>
      <c r="T5" s="137">
        <v>0</v>
      </c>
      <c r="U5" s="138">
        <f>T5*D5</f>
        <v>0</v>
      </c>
      <c r="V5" s="137">
        <v>0</v>
      </c>
      <c r="W5" s="138">
        <f>V5*D5</f>
        <v>0</v>
      </c>
      <c r="X5" s="137">
        <v>0</v>
      </c>
      <c r="Y5" s="138">
        <f>X5*D5</f>
        <v>0</v>
      </c>
      <c r="Z5" s="137">
        <v>0</v>
      </c>
      <c r="AA5" s="138">
        <f>Z5*D5</f>
        <v>0</v>
      </c>
      <c r="AB5" s="137">
        <v>2</v>
      </c>
      <c r="AC5" s="138">
        <f>AB5*D5</f>
        <v>1635.44</v>
      </c>
      <c r="AD5" s="137">
        <v>0</v>
      </c>
      <c r="AE5" s="138">
        <f>AD5*D5</f>
        <v>0</v>
      </c>
      <c r="AF5" s="137">
        <v>0</v>
      </c>
      <c r="AG5" s="138">
        <f>AF5*D5</f>
        <v>0</v>
      </c>
      <c r="AH5" s="137">
        <v>0</v>
      </c>
      <c r="AI5" s="138">
        <f>AH5*D5</f>
        <v>0</v>
      </c>
      <c r="AJ5" s="137">
        <v>0</v>
      </c>
      <c r="AK5" s="138">
        <f>AJ5*D5</f>
        <v>0</v>
      </c>
      <c r="AL5" s="137">
        <v>0</v>
      </c>
      <c r="AM5" s="138">
        <f>AL5*D5</f>
        <v>0</v>
      </c>
      <c r="AN5" s="137">
        <v>0</v>
      </c>
      <c r="AO5" s="138">
        <f>AN5*D5</f>
        <v>0</v>
      </c>
    </row>
    <row r="6" spans="1:41" ht="72" x14ac:dyDescent="0.3">
      <c r="A6" s="99">
        <v>454.33333333333297</v>
      </c>
      <c r="B6" s="103" t="s">
        <v>532</v>
      </c>
      <c r="C6" s="137" t="s">
        <v>529</v>
      </c>
      <c r="D6" s="138">
        <v>610.59</v>
      </c>
      <c r="E6" s="138">
        <v>4274.13</v>
      </c>
      <c r="F6" s="137">
        <v>0</v>
      </c>
      <c r="G6" s="138">
        <f t="shared" si="0"/>
        <v>0</v>
      </c>
      <c r="H6" s="137">
        <v>0</v>
      </c>
      <c r="I6" s="138">
        <f t="shared" si="1"/>
        <v>0</v>
      </c>
      <c r="J6" s="137">
        <v>3</v>
      </c>
      <c r="K6" s="138">
        <f t="shared" si="2"/>
        <v>1831.77</v>
      </c>
      <c r="L6" s="137">
        <v>2</v>
      </c>
      <c r="M6" s="138">
        <f>L6*D6</f>
        <v>1221.18</v>
      </c>
      <c r="N6" s="137">
        <v>0</v>
      </c>
      <c r="O6" s="138">
        <f>N6*D6</f>
        <v>0</v>
      </c>
      <c r="P6" s="137">
        <v>0</v>
      </c>
      <c r="Q6" s="138">
        <f>P6*D6</f>
        <v>0</v>
      </c>
      <c r="R6" s="137">
        <v>0</v>
      </c>
      <c r="S6" s="138">
        <f>R6*D6</f>
        <v>0</v>
      </c>
      <c r="T6" s="137">
        <v>0</v>
      </c>
      <c r="U6" s="138">
        <f>T6*D6</f>
        <v>0</v>
      </c>
      <c r="V6" s="137">
        <v>0</v>
      </c>
      <c r="W6" s="138">
        <f>V6*D6</f>
        <v>0</v>
      </c>
      <c r="X6" s="137">
        <v>0</v>
      </c>
      <c r="Y6" s="138">
        <f>X6*D6</f>
        <v>0</v>
      </c>
      <c r="Z6" s="137">
        <v>0</v>
      </c>
      <c r="AA6" s="138">
        <f>Z6*D6</f>
        <v>0</v>
      </c>
      <c r="AB6" s="137">
        <v>0</v>
      </c>
      <c r="AC6" s="138">
        <f>AB6*D6</f>
        <v>0</v>
      </c>
      <c r="AD6" s="137">
        <v>0</v>
      </c>
      <c r="AE6" s="138">
        <f>AD6*D6</f>
        <v>0</v>
      </c>
      <c r="AF6" s="137">
        <v>0</v>
      </c>
      <c r="AG6" s="138">
        <f>AF6*D6</f>
        <v>0</v>
      </c>
      <c r="AH6" s="137">
        <v>0</v>
      </c>
      <c r="AI6" s="138">
        <f>AH6*D6</f>
        <v>0</v>
      </c>
      <c r="AJ6" s="137">
        <v>0</v>
      </c>
      <c r="AK6" s="138">
        <f>AJ6*D6</f>
        <v>0</v>
      </c>
      <c r="AL6" s="137">
        <v>0</v>
      </c>
      <c r="AM6" s="138">
        <f>AL6*D6</f>
        <v>0</v>
      </c>
      <c r="AN6" s="137">
        <v>0</v>
      </c>
      <c r="AO6" s="138">
        <f>AN6*D6</f>
        <v>0</v>
      </c>
    </row>
    <row r="7" spans="1:41" ht="43.2" x14ac:dyDescent="0.3">
      <c r="A7" s="99">
        <v>460.33333333333297</v>
      </c>
      <c r="B7" s="133" t="s">
        <v>533</v>
      </c>
      <c r="C7" s="137" t="s">
        <v>529</v>
      </c>
      <c r="D7" s="138">
        <v>1259.99</v>
      </c>
      <c r="E7" s="138">
        <v>8819.93</v>
      </c>
      <c r="F7" s="137">
        <v>0</v>
      </c>
      <c r="G7" s="138">
        <f t="shared" si="0"/>
        <v>0</v>
      </c>
      <c r="H7" s="137">
        <v>1</v>
      </c>
      <c r="I7" s="138">
        <f t="shared" si="1"/>
        <v>1259.99</v>
      </c>
      <c r="J7" s="137">
        <v>0</v>
      </c>
      <c r="K7" s="138">
        <f t="shared" si="2"/>
        <v>0</v>
      </c>
      <c r="L7" s="137">
        <v>0</v>
      </c>
      <c r="M7" s="138">
        <f>L7*D7</f>
        <v>0</v>
      </c>
      <c r="N7" s="137">
        <v>0</v>
      </c>
      <c r="O7" s="138">
        <f>N7*D7</f>
        <v>0</v>
      </c>
      <c r="P7" s="137">
        <v>0</v>
      </c>
      <c r="Q7" s="138">
        <f>P7*D7</f>
        <v>0</v>
      </c>
      <c r="R7" s="137">
        <v>0</v>
      </c>
      <c r="S7" s="138">
        <f>R7*D7</f>
        <v>0</v>
      </c>
      <c r="T7" s="137">
        <v>0</v>
      </c>
      <c r="U7" s="138">
        <f>T7*D7</f>
        <v>0</v>
      </c>
      <c r="V7" s="137">
        <v>0</v>
      </c>
      <c r="W7" s="138">
        <f>V7*D7</f>
        <v>0</v>
      </c>
      <c r="X7" s="137">
        <v>0</v>
      </c>
      <c r="Y7" s="138">
        <f>X7*D7</f>
        <v>0</v>
      </c>
      <c r="Z7" s="137">
        <v>0</v>
      </c>
      <c r="AA7" s="138">
        <f>Z7*D7</f>
        <v>0</v>
      </c>
      <c r="AB7" s="137">
        <v>0</v>
      </c>
      <c r="AC7" s="138">
        <f>AB7*D7</f>
        <v>0</v>
      </c>
      <c r="AD7" s="137">
        <v>0</v>
      </c>
      <c r="AE7" s="138">
        <f>AD7*D7</f>
        <v>0</v>
      </c>
      <c r="AF7" s="137">
        <v>0</v>
      </c>
      <c r="AG7" s="138">
        <f>AF7*D7</f>
        <v>0</v>
      </c>
      <c r="AH7" s="137">
        <v>2</v>
      </c>
      <c r="AI7" s="138">
        <f>AH7*D7</f>
        <v>2519.98</v>
      </c>
      <c r="AJ7" s="137">
        <v>0</v>
      </c>
      <c r="AK7" s="138">
        <f>AJ7*D7</f>
        <v>0</v>
      </c>
      <c r="AL7" s="137">
        <v>0</v>
      </c>
      <c r="AM7" s="138">
        <f>AL7*D7</f>
        <v>0</v>
      </c>
      <c r="AN7" s="137">
        <v>0</v>
      </c>
      <c r="AO7" s="138">
        <f>AN7*D7</f>
        <v>0</v>
      </c>
    </row>
    <row r="8" spans="1:41" ht="28.8" x14ac:dyDescent="0.3">
      <c r="A8" s="99">
        <v>466.33333333333297</v>
      </c>
      <c r="B8" s="133" t="s">
        <v>534</v>
      </c>
      <c r="C8" s="137" t="s">
        <v>529</v>
      </c>
      <c r="D8" s="138">
        <v>51.1</v>
      </c>
      <c r="E8" s="138">
        <v>102.2</v>
      </c>
      <c r="F8" s="137">
        <v>0</v>
      </c>
      <c r="G8" s="138">
        <f t="shared" si="0"/>
        <v>0</v>
      </c>
      <c r="H8" s="137">
        <v>0</v>
      </c>
      <c r="I8" s="138">
        <f t="shared" si="1"/>
        <v>0</v>
      </c>
      <c r="J8" s="137">
        <v>0</v>
      </c>
      <c r="K8" s="138">
        <f t="shared" si="2"/>
        <v>0</v>
      </c>
      <c r="L8" s="137">
        <v>0</v>
      </c>
      <c r="M8" s="138">
        <f>L8*D8</f>
        <v>0</v>
      </c>
      <c r="N8" s="137">
        <v>0</v>
      </c>
      <c r="O8" s="138">
        <f>N8*D8</f>
        <v>0</v>
      </c>
      <c r="P8" s="137">
        <v>0</v>
      </c>
      <c r="Q8" s="138">
        <f>P8*D8</f>
        <v>0</v>
      </c>
      <c r="R8" s="137">
        <v>0</v>
      </c>
      <c r="S8" s="138">
        <f>R8*D8</f>
        <v>0</v>
      </c>
      <c r="T8" s="137">
        <v>0</v>
      </c>
      <c r="U8" s="138">
        <f>T8*D8</f>
        <v>0</v>
      </c>
      <c r="V8" s="137">
        <v>0</v>
      </c>
      <c r="W8" s="138">
        <f>V8*D8</f>
        <v>0</v>
      </c>
      <c r="X8" s="137">
        <v>0</v>
      </c>
      <c r="Y8" s="138">
        <f>X8*D8</f>
        <v>0</v>
      </c>
      <c r="Z8" s="137">
        <v>0</v>
      </c>
      <c r="AA8" s="138">
        <f>Z8*D8</f>
        <v>0</v>
      </c>
      <c r="AB8" s="137">
        <v>0</v>
      </c>
      <c r="AC8" s="138">
        <f>AB8*D8</f>
        <v>0</v>
      </c>
      <c r="AD8" s="137">
        <v>2</v>
      </c>
      <c r="AE8" s="138">
        <f>AD8*D8</f>
        <v>102.2</v>
      </c>
      <c r="AF8" s="137">
        <v>0</v>
      </c>
      <c r="AG8" s="138">
        <f>AF8*D8</f>
        <v>0</v>
      </c>
      <c r="AH8" s="137">
        <v>0</v>
      </c>
      <c r="AI8" s="138">
        <f>AH8*D8</f>
        <v>0</v>
      </c>
      <c r="AJ8" s="137">
        <v>0</v>
      </c>
      <c r="AK8" s="138">
        <f>AJ8*D8</f>
        <v>0</v>
      </c>
      <c r="AL8" s="137">
        <v>0</v>
      </c>
      <c r="AM8" s="138">
        <f>AL8*D8</f>
        <v>0</v>
      </c>
      <c r="AN8" s="137">
        <v>0</v>
      </c>
      <c r="AO8" s="138">
        <f>AN8*D8</f>
        <v>0</v>
      </c>
    </row>
    <row r="9" spans="1:41" ht="28.8" x14ac:dyDescent="0.3">
      <c r="A9" s="99">
        <v>472.33333333333297</v>
      </c>
      <c r="B9" s="133" t="s">
        <v>535</v>
      </c>
      <c r="C9" s="137" t="s">
        <v>529</v>
      </c>
      <c r="D9" s="138">
        <v>76.88</v>
      </c>
      <c r="E9" s="138">
        <v>307.52</v>
      </c>
      <c r="F9" s="137">
        <v>0</v>
      </c>
      <c r="G9" s="138">
        <f t="shared" si="0"/>
        <v>0</v>
      </c>
      <c r="H9" s="137">
        <v>0</v>
      </c>
      <c r="I9" s="138">
        <f t="shared" si="1"/>
        <v>0</v>
      </c>
      <c r="J9" s="137">
        <v>0</v>
      </c>
      <c r="K9" s="138">
        <f t="shared" si="2"/>
        <v>0</v>
      </c>
      <c r="L9" s="137">
        <v>0</v>
      </c>
      <c r="M9" s="138">
        <f>L9*D9</f>
        <v>0</v>
      </c>
      <c r="N9" s="137">
        <v>0</v>
      </c>
      <c r="O9" s="138">
        <f>N9*D9</f>
        <v>0</v>
      </c>
      <c r="P9" s="137">
        <v>0</v>
      </c>
      <c r="Q9" s="138">
        <f>P9*D9</f>
        <v>0</v>
      </c>
      <c r="R9" s="137">
        <v>0</v>
      </c>
      <c r="S9" s="138">
        <f>R9*D9</f>
        <v>0</v>
      </c>
      <c r="T9" s="137">
        <v>0</v>
      </c>
      <c r="U9" s="138">
        <f>T9*D9</f>
        <v>0</v>
      </c>
      <c r="V9" s="137">
        <v>0</v>
      </c>
      <c r="W9" s="138">
        <f>V9*D9</f>
        <v>0</v>
      </c>
      <c r="X9" s="137">
        <v>0</v>
      </c>
      <c r="Y9" s="138">
        <f>X9*D9</f>
        <v>0</v>
      </c>
      <c r="Z9" s="137">
        <v>0</v>
      </c>
      <c r="AA9" s="138">
        <f>Z9*D9</f>
        <v>0</v>
      </c>
      <c r="AB9" s="137">
        <v>1</v>
      </c>
      <c r="AC9" s="138">
        <f>AB9*D9</f>
        <v>76.88</v>
      </c>
      <c r="AD9" s="137">
        <v>0</v>
      </c>
      <c r="AE9" s="138">
        <f>AD9*D9</f>
        <v>0</v>
      </c>
      <c r="AF9" s="137">
        <v>0</v>
      </c>
      <c r="AG9" s="138">
        <f>AF9*D9</f>
        <v>0</v>
      </c>
      <c r="AH9" s="137">
        <v>0</v>
      </c>
      <c r="AI9" s="138">
        <f>AH9*D9</f>
        <v>0</v>
      </c>
      <c r="AJ9" s="137">
        <v>0</v>
      </c>
      <c r="AK9" s="138">
        <f>AJ9*D9</f>
        <v>0</v>
      </c>
      <c r="AL9" s="137">
        <v>0</v>
      </c>
      <c r="AM9" s="138">
        <f>AL9*D9</f>
        <v>0</v>
      </c>
      <c r="AN9" s="137">
        <v>0</v>
      </c>
      <c r="AO9" s="138">
        <f>AN9*D9</f>
        <v>0</v>
      </c>
    </row>
    <row r="10" spans="1:41" ht="129.6" x14ac:dyDescent="0.3">
      <c r="A10" s="99">
        <v>478.33333333333297</v>
      </c>
      <c r="B10" s="103" t="s">
        <v>536</v>
      </c>
      <c r="C10" s="137" t="s">
        <v>230</v>
      </c>
      <c r="D10" s="138">
        <v>24.09</v>
      </c>
      <c r="E10" s="138">
        <v>1469.49</v>
      </c>
      <c r="F10" s="137">
        <v>4</v>
      </c>
      <c r="G10" s="138">
        <f t="shared" si="0"/>
        <v>96.36</v>
      </c>
      <c r="H10" s="137">
        <v>0</v>
      </c>
      <c r="I10" s="138">
        <f t="shared" si="1"/>
        <v>0</v>
      </c>
      <c r="J10" s="137">
        <v>3</v>
      </c>
      <c r="K10" s="138">
        <f t="shared" si="2"/>
        <v>72.27</v>
      </c>
      <c r="L10" s="137">
        <v>2</v>
      </c>
      <c r="M10" s="138">
        <f>L10*D10</f>
        <v>48.18</v>
      </c>
      <c r="N10" s="137">
        <v>0</v>
      </c>
      <c r="O10" s="138">
        <f>N10*D10</f>
        <v>0</v>
      </c>
      <c r="P10" s="137">
        <v>0</v>
      </c>
      <c r="Q10" s="138">
        <f>P10*D10</f>
        <v>0</v>
      </c>
      <c r="R10" s="137">
        <v>0</v>
      </c>
      <c r="S10" s="138">
        <f>R10*D10</f>
        <v>0</v>
      </c>
      <c r="T10" s="137">
        <v>0</v>
      </c>
      <c r="U10" s="138">
        <f>T10*D10</f>
        <v>0</v>
      </c>
      <c r="V10" s="137">
        <v>0</v>
      </c>
      <c r="W10" s="138">
        <f>V10*D10</f>
        <v>0</v>
      </c>
      <c r="X10" s="137">
        <v>0</v>
      </c>
      <c r="Y10" s="138">
        <f>X10*D10</f>
        <v>0</v>
      </c>
      <c r="Z10" s="137">
        <v>0</v>
      </c>
      <c r="AA10" s="138">
        <f>Z10*D10</f>
        <v>0</v>
      </c>
      <c r="AB10" s="137">
        <v>15</v>
      </c>
      <c r="AC10" s="138">
        <f>AB10*D10</f>
        <v>361.35</v>
      </c>
      <c r="AD10" s="137">
        <v>0</v>
      </c>
      <c r="AE10" s="138">
        <f>AD10*D10</f>
        <v>0</v>
      </c>
      <c r="AF10" s="137">
        <v>0</v>
      </c>
      <c r="AG10" s="138">
        <f>AF10*D10</f>
        <v>0</v>
      </c>
      <c r="AH10" s="137">
        <v>0</v>
      </c>
      <c r="AI10" s="138">
        <f>AH10*D10</f>
        <v>0</v>
      </c>
      <c r="AJ10" s="137">
        <v>0</v>
      </c>
      <c r="AK10" s="138">
        <f>AJ10*D10</f>
        <v>0</v>
      </c>
      <c r="AL10" s="137">
        <v>0</v>
      </c>
      <c r="AM10" s="138">
        <f>AL10*D10</f>
        <v>0</v>
      </c>
      <c r="AN10" s="137">
        <v>0</v>
      </c>
      <c r="AO10" s="138">
        <f>AN10*D10</f>
        <v>0</v>
      </c>
    </row>
    <row r="11" spans="1:41" ht="187.2" x14ac:dyDescent="0.3">
      <c r="A11" s="99">
        <v>484.33333333333297</v>
      </c>
      <c r="B11" s="103" t="s">
        <v>537</v>
      </c>
      <c r="C11" s="137" t="s">
        <v>529</v>
      </c>
      <c r="D11" s="138">
        <v>2361.85</v>
      </c>
      <c r="E11" s="138">
        <v>14171.1</v>
      </c>
      <c r="F11" s="137">
        <v>0</v>
      </c>
      <c r="G11" s="138">
        <f t="shared" si="0"/>
        <v>0</v>
      </c>
      <c r="H11" s="137">
        <v>0</v>
      </c>
      <c r="I11" s="138">
        <f t="shared" si="1"/>
        <v>0</v>
      </c>
      <c r="J11" s="137">
        <v>0</v>
      </c>
      <c r="K11" s="138">
        <f t="shared" si="2"/>
        <v>0</v>
      </c>
      <c r="L11" s="137">
        <v>1</v>
      </c>
      <c r="M11" s="138">
        <f>L11*D11</f>
        <v>2361.85</v>
      </c>
      <c r="N11" s="137">
        <v>0</v>
      </c>
      <c r="O11" s="138">
        <f>N11*D11</f>
        <v>0</v>
      </c>
      <c r="P11" s="137">
        <v>0</v>
      </c>
      <c r="Q11" s="138">
        <f>P11*D11</f>
        <v>0</v>
      </c>
      <c r="R11" s="137">
        <v>0</v>
      </c>
      <c r="S11" s="138">
        <f>R11*D11</f>
        <v>0</v>
      </c>
      <c r="T11" s="137">
        <v>0</v>
      </c>
      <c r="U11" s="138">
        <f>T11*D11</f>
        <v>0</v>
      </c>
      <c r="V11" s="137">
        <v>0</v>
      </c>
      <c r="W11" s="138">
        <f>V11*D11</f>
        <v>0</v>
      </c>
      <c r="X11" s="137">
        <v>0</v>
      </c>
      <c r="Y11" s="138">
        <f>X11*D11</f>
        <v>0</v>
      </c>
      <c r="Z11" s="137">
        <v>0</v>
      </c>
      <c r="AA11" s="138">
        <f>Z11*D11</f>
        <v>0</v>
      </c>
      <c r="AB11" s="137">
        <v>0</v>
      </c>
      <c r="AC11" s="138">
        <f>AB11*D11</f>
        <v>0</v>
      </c>
      <c r="AD11" s="137">
        <v>0</v>
      </c>
      <c r="AE11" s="138">
        <f>AD11*D11</f>
        <v>0</v>
      </c>
      <c r="AF11" s="137">
        <v>0</v>
      </c>
      <c r="AG11" s="138">
        <f>AF11*D11</f>
        <v>0</v>
      </c>
      <c r="AH11" s="137">
        <v>1</v>
      </c>
      <c r="AI11" s="138">
        <f>AH11*D11</f>
        <v>2361.85</v>
      </c>
      <c r="AJ11" s="137">
        <v>0</v>
      </c>
      <c r="AK11" s="138">
        <f>AJ11*D11</f>
        <v>0</v>
      </c>
      <c r="AL11" s="137">
        <v>0</v>
      </c>
      <c r="AM11" s="138">
        <f>AL11*D11</f>
        <v>0</v>
      </c>
      <c r="AN11" s="137">
        <v>0</v>
      </c>
      <c r="AO11" s="138">
        <f>AN11*D11</f>
        <v>0</v>
      </c>
    </row>
    <row r="12" spans="1:41" ht="28.8" x14ac:dyDescent="0.3">
      <c r="A12" s="99">
        <v>490.33333333333297</v>
      </c>
      <c r="B12" s="133" t="s">
        <v>538</v>
      </c>
      <c r="C12" s="137" t="s">
        <v>529</v>
      </c>
      <c r="D12" s="138">
        <v>925.72</v>
      </c>
      <c r="E12" s="138">
        <v>925.72</v>
      </c>
      <c r="F12" s="137">
        <v>0</v>
      </c>
      <c r="G12" s="138">
        <f t="shared" si="0"/>
        <v>0</v>
      </c>
      <c r="H12" s="137">
        <v>0</v>
      </c>
      <c r="I12" s="138">
        <f t="shared" si="1"/>
        <v>0</v>
      </c>
      <c r="J12" s="137">
        <v>0</v>
      </c>
      <c r="K12" s="138">
        <f t="shared" si="2"/>
        <v>0</v>
      </c>
      <c r="L12" s="137">
        <v>0</v>
      </c>
      <c r="M12" s="138">
        <f>L12*D12</f>
        <v>0</v>
      </c>
      <c r="N12" s="137">
        <v>0</v>
      </c>
      <c r="O12" s="138">
        <f>N12*D12</f>
        <v>0</v>
      </c>
      <c r="P12" s="137">
        <v>0</v>
      </c>
      <c r="Q12" s="138">
        <f>P12*D12</f>
        <v>0</v>
      </c>
      <c r="R12" s="137">
        <v>0</v>
      </c>
      <c r="S12" s="138">
        <f>R12*D12</f>
        <v>0</v>
      </c>
      <c r="T12" s="137">
        <v>0</v>
      </c>
      <c r="U12" s="138">
        <f>T12*D12</f>
        <v>0</v>
      </c>
      <c r="V12" s="137">
        <v>0</v>
      </c>
      <c r="W12" s="138">
        <f>V12*D12</f>
        <v>0</v>
      </c>
      <c r="X12" s="137">
        <v>0</v>
      </c>
      <c r="Y12" s="138">
        <f>X12*D12</f>
        <v>0</v>
      </c>
      <c r="Z12" s="137">
        <v>0</v>
      </c>
      <c r="AA12" s="138">
        <f>Z12*D12</f>
        <v>0</v>
      </c>
      <c r="AB12" s="137">
        <v>0</v>
      </c>
      <c r="AC12" s="138">
        <f>AB12*D12</f>
        <v>0</v>
      </c>
      <c r="AD12" s="137">
        <v>0</v>
      </c>
      <c r="AE12" s="138">
        <f>AD12*D12</f>
        <v>0</v>
      </c>
      <c r="AF12" s="137">
        <v>0</v>
      </c>
      <c r="AG12" s="138">
        <f>AF12*D12</f>
        <v>0</v>
      </c>
      <c r="AH12" s="137">
        <v>1</v>
      </c>
      <c r="AI12" s="138">
        <f>AH12*D12</f>
        <v>925.72</v>
      </c>
      <c r="AJ12" s="137">
        <v>0</v>
      </c>
      <c r="AK12" s="138">
        <f>AJ12*D12</f>
        <v>0</v>
      </c>
      <c r="AL12" s="137">
        <v>0</v>
      </c>
      <c r="AM12" s="138">
        <f>AL12*D12</f>
        <v>0</v>
      </c>
      <c r="AN12" s="137">
        <v>0</v>
      </c>
      <c r="AO12" s="138">
        <f>AN12*D12</f>
        <v>0</v>
      </c>
    </row>
    <row r="13" spans="1:41" x14ac:dyDescent="0.3">
      <c r="A13" s="99">
        <v>496.33333333333297</v>
      </c>
      <c r="B13" s="133" t="s">
        <v>539</v>
      </c>
      <c r="C13" s="137" t="s">
        <v>529</v>
      </c>
      <c r="D13" s="138">
        <v>4728.79</v>
      </c>
      <c r="E13" s="138">
        <v>4728.79</v>
      </c>
      <c r="F13" s="137">
        <v>0</v>
      </c>
      <c r="G13" s="138">
        <f t="shared" si="0"/>
        <v>0</v>
      </c>
      <c r="H13" s="137">
        <v>0</v>
      </c>
      <c r="I13" s="138">
        <f t="shared" si="1"/>
        <v>0</v>
      </c>
      <c r="J13" s="137">
        <v>0</v>
      </c>
      <c r="K13" s="138">
        <f t="shared" si="2"/>
        <v>0</v>
      </c>
      <c r="L13" s="137">
        <v>0</v>
      </c>
      <c r="M13" s="138">
        <f>L13*D13</f>
        <v>0</v>
      </c>
      <c r="N13" s="137">
        <v>0</v>
      </c>
      <c r="O13" s="138">
        <f>N13*D13</f>
        <v>0</v>
      </c>
      <c r="P13" s="137">
        <v>0</v>
      </c>
      <c r="Q13" s="138">
        <f>P13*D13</f>
        <v>0</v>
      </c>
      <c r="R13" s="137">
        <v>0</v>
      </c>
      <c r="S13" s="138">
        <f>R13*D13</f>
        <v>0</v>
      </c>
      <c r="T13" s="137">
        <v>0</v>
      </c>
      <c r="U13" s="138">
        <f>T13*D13</f>
        <v>0</v>
      </c>
      <c r="V13" s="137">
        <v>0</v>
      </c>
      <c r="W13" s="138">
        <f>V13*D13</f>
        <v>0</v>
      </c>
      <c r="X13" s="137">
        <v>0</v>
      </c>
      <c r="Y13" s="138">
        <f>X13*D13</f>
        <v>0</v>
      </c>
      <c r="Z13" s="137">
        <v>0</v>
      </c>
      <c r="AA13" s="138">
        <f>Z13*D13</f>
        <v>0</v>
      </c>
      <c r="AB13" s="137">
        <v>0</v>
      </c>
      <c r="AC13" s="138">
        <f>AB13*D13</f>
        <v>0</v>
      </c>
      <c r="AD13" s="137">
        <v>0</v>
      </c>
      <c r="AE13" s="138">
        <f>AD13*D13</f>
        <v>0</v>
      </c>
      <c r="AF13" s="137">
        <v>0</v>
      </c>
      <c r="AG13" s="138">
        <f>AF13*D13</f>
        <v>0</v>
      </c>
      <c r="AH13" s="137">
        <v>0</v>
      </c>
      <c r="AI13" s="138">
        <f>AH13*D13</f>
        <v>0</v>
      </c>
      <c r="AJ13" s="137">
        <v>0</v>
      </c>
      <c r="AK13" s="138">
        <f>AJ13*D13</f>
        <v>0</v>
      </c>
      <c r="AL13" s="137">
        <v>0</v>
      </c>
      <c r="AM13" s="138">
        <f>AL13*D13</f>
        <v>0</v>
      </c>
      <c r="AN13" s="137">
        <v>0</v>
      </c>
      <c r="AO13" s="138">
        <f>AN13*D13</f>
        <v>0</v>
      </c>
    </row>
    <row r="14" spans="1:41" ht="28.8" x14ac:dyDescent="0.3">
      <c r="A14" s="99">
        <v>502.33333333333297</v>
      </c>
      <c r="B14" s="133" t="s">
        <v>540</v>
      </c>
      <c r="C14" s="137" t="s">
        <v>529</v>
      </c>
      <c r="D14" s="138">
        <v>1000</v>
      </c>
      <c r="E14" s="138">
        <v>8000</v>
      </c>
      <c r="F14" s="137">
        <v>8</v>
      </c>
      <c r="G14" s="138">
        <f t="shared" si="0"/>
        <v>8000</v>
      </c>
      <c r="H14" s="137">
        <v>0</v>
      </c>
      <c r="I14" s="138">
        <f t="shared" si="1"/>
        <v>0</v>
      </c>
      <c r="J14" s="137">
        <v>0</v>
      </c>
      <c r="K14" s="138">
        <f t="shared" si="2"/>
        <v>0</v>
      </c>
      <c r="L14" s="137">
        <v>0</v>
      </c>
      <c r="M14" s="138">
        <f>L14*D14</f>
        <v>0</v>
      </c>
      <c r="N14" s="137">
        <v>0</v>
      </c>
      <c r="O14" s="138">
        <f>N14*D14</f>
        <v>0</v>
      </c>
      <c r="P14" s="137">
        <v>0</v>
      </c>
      <c r="Q14" s="138">
        <f>P14*D14</f>
        <v>0</v>
      </c>
      <c r="R14" s="137">
        <v>0</v>
      </c>
      <c r="S14" s="138">
        <f>R14*D14</f>
        <v>0</v>
      </c>
      <c r="T14" s="137">
        <v>0</v>
      </c>
      <c r="U14" s="138">
        <f>T14*D14</f>
        <v>0</v>
      </c>
      <c r="V14" s="137">
        <v>0</v>
      </c>
      <c r="W14" s="138">
        <f>V14*D14</f>
        <v>0</v>
      </c>
      <c r="X14" s="137">
        <v>0</v>
      </c>
      <c r="Y14" s="138">
        <f>X14*D14</f>
        <v>0</v>
      </c>
      <c r="Z14" s="137">
        <v>0</v>
      </c>
      <c r="AA14" s="138">
        <f>Z14*D14</f>
        <v>0</v>
      </c>
      <c r="AB14" s="137">
        <v>0</v>
      </c>
      <c r="AC14" s="138">
        <f>AB14*D14</f>
        <v>0</v>
      </c>
      <c r="AD14" s="137">
        <v>0</v>
      </c>
      <c r="AE14" s="138">
        <f>AD14*D14</f>
        <v>0</v>
      </c>
      <c r="AF14" s="137">
        <v>0</v>
      </c>
      <c r="AG14" s="138">
        <f>AF14*D14</f>
        <v>0</v>
      </c>
      <c r="AH14" s="137">
        <v>0</v>
      </c>
      <c r="AI14" s="138">
        <f>AH14*D14</f>
        <v>0</v>
      </c>
      <c r="AJ14" s="137">
        <v>0</v>
      </c>
      <c r="AK14" s="138">
        <f>AJ14*D14</f>
        <v>0</v>
      </c>
      <c r="AL14" s="137">
        <v>0</v>
      </c>
      <c r="AM14" s="138">
        <f>AL14*D14</f>
        <v>0</v>
      </c>
      <c r="AN14" s="137">
        <v>0</v>
      </c>
      <c r="AO14" s="138">
        <f>AN14*D14</f>
        <v>0</v>
      </c>
    </row>
    <row r="15" spans="1:41" ht="28.8" x14ac:dyDescent="0.3">
      <c r="A15" s="99">
        <v>508.33333333333297</v>
      </c>
      <c r="B15" s="133" t="s">
        <v>541</v>
      </c>
      <c r="C15" s="137" t="s">
        <v>529</v>
      </c>
      <c r="D15" s="138">
        <v>2149</v>
      </c>
      <c r="E15" s="138">
        <v>10745</v>
      </c>
      <c r="F15" s="137">
        <v>5</v>
      </c>
      <c r="G15" s="138">
        <f t="shared" si="0"/>
        <v>10745</v>
      </c>
      <c r="H15" s="137">
        <v>0</v>
      </c>
      <c r="I15" s="138">
        <f t="shared" si="1"/>
        <v>0</v>
      </c>
      <c r="J15" s="137">
        <v>0</v>
      </c>
      <c r="K15" s="138">
        <f t="shared" si="2"/>
        <v>0</v>
      </c>
      <c r="L15" s="137">
        <v>0</v>
      </c>
      <c r="M15" s="138">
        <f>L15*D15</f>
        <v>0</v>
      </c>
      <c r="N15" s="137">
        <v>0</v>
      </c>
      <c r="O15" s="138">
        <f>N15*D15</f>
        <v>0</v>
      </c>
      <c r="P15" s="137">
        <v>0</v>
      </c>
      <c r="Q15" s="138">
        <f>P15*D15</f>
        <v>0</v>
      </c>
      <c r="R15" s="137">
        <v>0</v>
      </c>
      <c r="S15" s="138">
        <f>R15*D15</f>
        <v>0</v>
      </c>
      <c r="T15" s="137">
        <v>0</v>
      </c>
      <c r="U15" s="138">
        <f>T15*D15</f>
        <v>0</v>
      </c>
      <c r="V15" s="137">
        <v>0</v>
      </c>
      <c r="W15" s="138">
        <f>V15*D15</f>
        <v>0</v>
      </c>
      <c r="X15" s="137">
        <v>0</v>
      </c>
      <c r="Y15" s="138">
        <f>X15*D15</f>
        <v>0</v>
      </c>
      <c r="Z15" s="137">
        <v>0</v>
      </c>
      <c r="AA15" s="138">
        <f>Z15*D15</f>
        <v>0</v>
      </c>
      <c r="AB15" s="137">
        <v>0</v>
      </c>
      <c r="AC15" s="138">
        <f>AB15*D15</f>
        <v>0</v>
      </c>
      <c r="AD15" s="137">
        <v>0</v>
      </c>
      <c r="AE15" s="138">
        <f>AD15*D15</f>
        <v>0</v>
      </c>
      <c r="AF15" s="137">
        <v>0</v>
      </c>
      <c r="AG15" s="138">
        <f>AF15*D15</f>
        <v>0</v>
      </c>
      <c r="AH15" s="137">
        <v>0</v>
      </c>
      <c r="AI15" s="138">
        <f>AH15*D15</f>
        <v>0</v>
      </c>
      <c r="AJ15" s="137">
        <v>0</v>
      </c>
      <c r="AK15" s="138">
        <f>AJ15*D15</f>
        <v>0</v>
      </c>
      <c r="AL15" s="137">
        <v>0</v>
      </c>
      <c r="AM15" s="138">
        <f>AL15*D15</f>
        <v>0</v>
      </c>
      <c r="AN15" s="137">
        <v>0</v>
      </c>
      <c r="AO15" s="138">
        <f>AN15*D15</f>
        <v>0</v>
      </c>
    </row>
    <row r="16" spans="1:41" ht="57.6" x14ac:dyDescent="0.3">
      <c r="A16" s="99">
        <v>514.33333333333303</v>
      </c>
      <c r="B16" s="103" t="s">
        <v>542</v>
      </c>
      <c r="C16" s="137" t="s">
        <v>529</v>
      </c>
      <c r="D16" s="138">
        <v>145.82</v>
      </c>
      <c r="E16" s="138">
        <v>7436.82</v>
      </c>
      <c r="F16" s="137">
        <v>0</v>
      </c>
      <c r="G16" s="138">
        <f t="shared" si="0"/>
        <v>0</v>
      </c>
      <c r="H16" s="137">
        <v>3</v>
      </c>
      <c r="I16" s="138">
        <f t="shared" si="1"/>
        <v>437.46</v>
      </c>
      <c r="J16" s="137">
        <v>5</v>
      </c>
      <c r="K16" s="138">
        <f t="shared" si="2"/>
        <v>729.09999999999991</v>
      </c>
      <c r="L16" s="137">
        <v>1</v>
      </c>
      <c r="M16" s="138">
        <f>L16*D16</f>
        <v>145.82</v>
      </c>
      <c r="N16" s="137">
        <v>0</v>
      </c>
      <c r="O16" s="138">
        <f>N16*D16</f>
        <v>0</v>
      </c>
      <c r="P16" s="137">
        <v>1</v>
      </c>
      <c r="Q16" s="138">
        <f>P16*D16</f>
        <v>145.82</v>
      </c>
      <c r="R16" s="137">
        <v>1</v>
      </c>
      <c r="S16" s="138">
        <f>R16*D16</f>
        <v>145.82</v>
      </c>
      <c r="T16" s="137">
        <v>2</v>
      </c>
      <c r="U16" s="138">
        <f>T16*D16</f>
        <v>291.64</v>
      </c>
      <c r="V16" s="137">
        <v>1</v>
      </c>
      <c r="W16" s="138">
        <f>V16*D16</f>
        <v>145.82</v>
      </c>
      <c r="X16" s="137">
        <v>0</v>
      </c>
      <c r="Y16" s="138">
        <f>X16*D16</f>
        <v>0</v>
      </c>
      <c r="Z16" s="137">
        <v>0</v>
      </c>
      <c r="AA16" s="138">
        <f>Z16*D16</f>
        <v>0</v>
      </c>
      <c r="AB16" s="137">
        <v>1</v>
      </c>
      <c r="AC16" s="138">
        <f>AB16*D16</f>
        <v>145.82</v>
      </c>
      <c r="AD16" s="137">
        <v>0</v>
      </c>
      <c r="AE16" s="138">
        <f>AD16*D16</f>
        <v>0</v>
      </c>
      <c r="AF16" s="137">
        <v>0</v>
      </c>
      <c r="AG16" s="138">
        <f>AF16*D16</f>
        <v>0</v>
      </c>
      <c r="AH16" s="137">
        <v>0</v>
      </c>
      <c r="AI16" s="138">
        <f>AH16*D16</f>
        <v>0</v>
      </c>
      <c r="AJ16" s="137">
        <v>0</v>
      </c>
      <c r="AK16" s="138">
        <f>AJ16*D16</f>
        <v>0</v>
      </c>
      <c r="AL16" s="137">
        <v>0</v>
      </c>
      <c r="AM16" s="138">
        <f>AL16*D16</f>
        <v>0</v>
      </c>
      <c r="AN16" s="137">
        <v>0</v>
      </c>
      <c r="AO16" s="138">
        <f>AN16*D16</f>
        <v>0</v>
      </c>
    </row>
    <row r="17" spans="1:41" ht="57.6" x14ac:dyDescent="0.3">
      <c r="A17" s="99">
        <v>520.33333333333303</v>
      </c>
      <c r="B17" s="103" t="s">
        <v>543</v>
      </c>
      <c r="C17" s="137" t="s">
        <v>529</v>
      </c>
      <c r="D17" s="138">
        <v>152.08000000000001</v>
      </c>
      <c r="E17" s="138">
        <v>4106.16</v>
      </c>
      <c r="F17" s="137">
        <v>5</v>
      </c>
      <c r="G17" s="138">
        <f t="shared" si="0"/>
        <v>760.40000000000009</v>
      </c>
      <c r="H17" s="137">
        <v>3</v>
      </c>
      <c r="I17" s="138">
        <f t="shared" si="1"/>
        <v>456.24</v>
      </c>
      <c r="J17" s="137">
        <v>0</v>
      </c>
      <c r="K17" s="138">
        <f t="shared" si="2"/>
        <v>0</v>
      </c>
      <c r="L17" s="137">
        <v>0</v>
      </c>
      <c r="M17" s="138">
        <f>L17*D17</f>
        <v>0</v>
      </c>
      <c r="N17" s="137">
        <v>0</v>
      </c>
      <c r="O17" s="138">
        <f>N17*D17</f>
        <v>0</v>
      </c>
      <c r="P17" s="137">
        <v>0</v>
      </c>
      <c r="Q17" s="138">
        <f>P17*D17</f>
        <v>0</v>
      </c>
      <c r="R17" s="137">
        <v>0</v>
      </c>
      <c r="S17" s="138">
        <f>R17*D17</f>
        <v>0</v>
      </c>
      <c r="T17" s="137">
        <v>0</v>
      </c>
      <c r="U17" s="138">
        <f>T17*D17</f>
        <v>0</v>
      </c>
      <c r="V17" s="137">
        <v>1</v>
      </c>
      <c r="W17" s="138">
        <f>V17*D17</f>
        <v>152.08000000000001</v>
      </c>
      <c r="X17" s="137">
        <v>0</v>
      </c>
      <c r="Y17" s="138">
        <f>X17*D17</f>
        <v>0</v>
      </c>
      <c r="Z17" s="137">
        <v>0</v>
      </c>
      <c r="AA17" s="138">
        <f>Z17*D17</f>
        <v>0</v>
      </c>
      <c r="AB17" s="137">
        <v>0</v>
      </c>
      <c r="AC17" s="138">
        <f>AB17*D17</f>
        <v>0</v>
      </c>
      <c r="AD17" s="137">
        <v>0</v>
      </c>
      <c r="AE17" s="138">
        <f>AD17*D17</f>
        <v>0</v>
      </c>
      <c r="AF17" s="137">
        <v>0</v>
      </c>
      <c r="AG17" s="138">
        <f>AF17*D17</f>
        <v>0</v>
      </c>
      <c r="AH17" s="137">
        <v>0</v>
      </c>
      <c r="AI17" s="138">
        <f>AH17*D17</f>
        <v>0</v>
      </c>
      <c r="AJ17" s="137">
        <v>0</v>
      </c>
      <c r="AK17" s="138">
        <f>AJ17*D17</f>
        <v>0</v>
      </c>
      <c r="AL17" s="137">
        <v>0</v>
      </c>
      <c r="AM17" s="138">
        <f>AL17*D17</f>
        <v>0</v>
      </c>
      <c r="AN17" s="137">
        <v>0</v>
      </c>
      <c r="AO17" s="138">
        <f>AN17*D17</f>
        <v>0</v>
      </c>
    </row>
    <row r="18" spans="1:41" x14ac:dyDescent="0.3">
      <c r="A18" s="99">
        <v>526.33333333333303</v>
      </c>
      <c r="B18" s="103" t="s">
        <v>544</v>
      </c>
      <c r="C18" s="137" t="s">
        <v>529</v>
      </c>
      <c r="D18" s="138">
        <v>87.99</v>
      </c>
      <c r="E18" s="138">
        <v>1407.84</v>
      </c>
      <c r="F18" s="137">
        <v>0</v>
      </c>
      <c r="G18" s="138">
        <f t="shared" si="0"/>
        <v>0</v>
      </c>
      <c r="H18" s="137">
        <v>0</v>
      </c>
      <c r="I18" s="138">
        <f t="shared" si="1"/>
        <v>0</v>
      </c>
      <c r="J18" s="137">
        <v>3</v>
      </c>
      <c r="K18" s="138">
        <f t="shared" si="2"/>
        <v>263.96999999999997</v>
      </c>
      <c r="L18" s="137">
        <v>1</v>
      </c>
      <c r="M18" s="138">
        <f>L18*D18</f>
        <v>87.99</v>
      </c>
      <c r="N18" s="137">
        <v>0</v>
      </c>
      <c r="O18" s="138">
        <f>N18*D18</f>
        <v>0</v>
      </c>
      <c r="P18" s="137">
        <v>0</v>
      </c>
      <c r="Q18" s="138">
        <f>P18*D18</f>
        <v>0</v>
      </c>
      <c r="R18" s="137">
        <v>0</v>
      </c>
      <c r="S18" s="138">
        <f>R18*D18</f>
        <v>0</v>
      </c>
      <c r="T18" s="137">
        <v>0</v>
      </c>
      <c r="U18" s="138">
        <f>T18*D18</f>
        <v>0</v>
      </c>
      <c r="V18" s="137">
        <v>0</v>
      </c>
      <c r="W18" s="138">
        <f>V18*D18</f>
        <v>0</v>
      </c>
      <c r="X18" s="137">
        <v>0</v>
      </c>
      <c r="Y18" s="138">
        <f>X18*D18</f>
        <v>0</v>
      </c>
      <c r="Z18" s="137">
        <v>0</v>
      </c>
      <c r="AA18" s="138">
        <f>Z18*D18</f>
        <v>0</v>
      </c>
      <c r="AB18" s="137">
        <v>1</v>
      </c>
      <c r="AC18" s="138">
        <f>AB18*D18</f>
        <v>87.99</v>
      </c>
      <c r="AD18" s="137">
        <v>0</v>
      </c>
      <c r="AE18" s="138">
        <f>AD18*D18</f>
        <v>0</v>
      </c>
      <c r="AF18" s="137">
        <v>0</v>
      </c>
      <c r="AG18" s="138">
        <f>AF18*D18</f>
        <v>0</v>
      </c>
      <c r="AH18" s="137">
        <v>0</v>
      </c>
      <c r="AI18" s="138">
        <f>AH18*D18</f>
        <v>0</v>
      </c>
      <c r="AJ18" s="137">
        <v>0</v>
      </c>
      <c r="AK18" s="138">
        <f>AJ18*D18</f>
        <v>0</v>
      </c>
      <c r="AL18" s="137">
        <v>0</v>
      </c>
      <c r="AM18" s="138">
        <f>AL18*D18</f>
        <v>0</v>
      </c>
      <c r="AN18" s="137">
        <v>0</v>
      </c>
      <c r="AO18" s="138">
        <f>AN18*D18</f>
        <v>0</v>
      </c>
    </row>
    <row r="19" spans="1:41" ht="216" x14ac:dyDescent="0.3">
      <c r="A19" s="99">
        <v>532.33333333333303</v>
      </c>
      <c r="B19" s="103" t="s">
        <v>545</v>
      </c>
      <c r="C19" s="137" t="s">
        <v>529</v>
      </c>
      <c r="D19" s="138">
        <v>1459.11</v>
      </c>
      <c r="E19" s="138">
        <v>45232.41</v>
      </c>
      <c r="F19" s="137">
        <v>0</v>
      </c>
      <c r="G19" s="138">
        <f t="shared" si="0"/>
        <v>0</v>
      </c>
      <c r="H19" s="137">
        <v>0</v>
      </c>
      <c r="I19" s="138">
        <f t="shared" si="1"/>
        <v>0</v>
      </c>
      <c r="J19" s="137">
        <v>5</v>
      </c>
      <c r="K19" s="138">
        <f t="shared" si="2"/>
        <v>7295.5499999999993</v>
      </c>
      <c r="L19" s="137">
        <v>1</v>
      </c>
      <c r="M19" s="138">
        <f>L19*D19</f>
        <v>1459.11</v>
      </c>
      <c r="N19" s="137">
        <v>1</v>
      </c>
      <c r="O19" s="138">
        <f>N19*D19</f>
        <v>1459.11</v>
      </c>
      <c r="P19" s="137">
        <v>0</v>
      </c>
      <c r="Q19" s="138">
        <f>P19*D19</f>
        <v>0</v>
      </c>
      <c r="R19" s="137">
        <v>1</v>
      </c>
      <c r="S19" s="138">
        <f>R19*D19</f>
        <v>1459.11</v>
      </c>
      <c r="T19" s="137">
        <v>0</v>
      </c>
      <c r="U19" s="138">
        <f>T19*D19</f>
        <v>0</v>
      </c>
      <c r="V19" s="137">
        <v>1</v>
      </c>
      <c r="W19" s="138">
        <f>V19*D19</f>
        <v>1459.11</v>
      </c>
      <c r="X19" s="137">
        <v>0</v>
      </c>
      <c r="Y19" s="138">
        <f>X19*D19</f>
        <v>0</v>
      </c>
      <c r="Z19" s="137">
        <v>0</v>
      </c>
      <c r="AA19" s="138">
        <f>Z19*D19</f>
        <v>0</v>
      </c>
      <c r="AB19" s="137">
        <v>0</v>
      </c>
      <c r="AC19" s="138">
        <f>AB19*D19</f>
        <v>0</v>
      </c>
      <c r="AD19" s="137">
        <v>0</v>
      </c>
      <c r="AE19" s="138">
        <f>AD19*D19</f>
        <v>0</v>
      </c>
      <c r="AF19" s="137">
        <v>0</v>
      </c>
      <c r="AG19" s="138">
        <f>AF19*D19</f>
        <v>0</v>
      </c>
      <c r="AH19" s="137">
        <v>2</v>
      </c>
      <c r="AI19" s="138">
        <f>AH19*D19</f>
        <v>2918.22</v>
      </c>
      <c r="AJ19" s="137">
        <v>0</v>
      </c>
      <c r="AK19" s="138">
        <f>AJ19*D19</f>
        <v>0</v>
      </c>
      <c r="AL19" s="137">
        <v>0</v>
      </c>
      <c r="AM19" s="138">
        <f>AL19*D19</f>
        <v>0</v>
      </c>
      <c r="AN19" s="137">
        <v>0</v>
      </c>
      <c r="AO19" s="138">
        <f>AN19*D19</f>
        <v>0</v>
      </c>
    </row>
    <row r="20" spans="1:41" ht="86.4" x14ac:dyDescent="0.3">
      <c r="A20" s="99">
        <v>538.33333333333303</v>
      </c>
      <c r="B20" s="103" t="s">
        <v>546</v>
      </c>
      <c r="C20" s="137" t="s">
        <v>529</v>
      </c>
      <c r="D20" s="138">
        <v>2400</v>
      </c>
      <c r="E20" s="138">
        <v>7200</v>
      </c>
      <c r="F20" s="137">
        <v>0</v>
      </c>
      <c r="G20" s="138">
        <f t="shared" si="0"/>
        <v>0</v>
      </c>
      <c r="H20" s="137">
        <v>0</v>
      </c>
      <c r="I20" s="138">
        <f t="shared" si="1"/>
        <v>0</v>
      </c>
      <c r="J20" s="137">
        <v>0</v>
      </c>
      <c r="K20" s="138">
        <f t="shared" si="2"/>
        <v>0</v>
      </c>
      <c r="L20" s="137">
        <v>0</v>
      </c>
      <c r="M20" s="138">
        <f>L20*D20</f>
        <v>0</v>
      </c>
      <c r="N20" s="137">
        <v>0</v>
      </c>
      <c r="O20" s="138">
        <f>N20*D20</f>
        <v>0</v>
      </c>
      <c r="P20" s="137">
        <v>0</v>
      </c>
      <c r="Q20" s="138">
        <f>P20*D20</f>
        <v>0</v>
      </c>
      <c r="R20" s="137">
        <v>0</v>
      </c>
      <c r="S20" s="138">
        <f>R20*D20</f>
        <v>0</v>
      </c>
      <c r="T20" s="137">
        <v>1</v>
      </c>
      <c r="U20" s="138">
        <f>T20*D20</f>
        <v>2400</v>
      </c>
      <c r="V20" s="137">
        <v>0</v>
      </c>
      <c r="W20" s="138">
        <f>V20*D20</f>
        <v>0</v>
      </c>
      <c r="X20" s="137">
        <v>0</v>
      </c>
      <c r="Y20" s="138">
        <f>X20*D20</f>
        <v>0</v>
      </c>
      <c r="Z20" s="137">
        <v>0</v>
      </c>
      <c r="AA20" s="138">
        <f>Z20*D20</f>
        <v>0</v>
      </c>
      <c r="AB20" s="137">
        <v>0</v>
      </c>
      <c r="AC20" s="138">
        <f>AB20*D20</f>
        <v>0</v>
      </c>
      <c r="AD20" s="137">
        <v>0</v>
      </c>
      <c r="AE20" s="138">
        <f>AD20*D20</f>
        <v>0</v>
      </c>
      <c r="AF20" s="137">
        <v>0</v>
      </c>
      <c r="AG20" s="138">
        <f>AF20*D20</f>
        <v>0</v>
      </c>
      <c r="AH20" s="137">
        <v>0</v>
      </c>
      <c r="AI20" s="138">
        <f>AH20*D20</f>
        <v>0</v>
      </c>
      <c r="AJ20" s="137">
        <v>1</v>
      </c>
      <c r="AK20" s="138">
        <f>AJ20*D20</f>
        <v>2400</v>
      </c>
      <c r="AL20" s="137">
        <v>0</v>
      </c>
      <c r="AM20" s="138">
        <f>AL20*D20</f>
        <v>0</v>
      </c>
      <c r="AN20" s="137">
        <v>0</v>
      </c>
      <c r="AO20" s="138">
        <f>AN20*D20</f>
        <v>0</v>
      </c>
    </row>
    <row r="21" spans="1:41" ht="57.6" x14ac:dyDescent="0.3">
      <c r="A21" s="99">
        <v>544.33333333333303</v>
      </c>
      <c r="B21" s="133" t="s">
        <v>547</v>
      </c>
      <c r="C21" s="137" t="s">
        <v>529</v>
      </c>
      <c r="D21" s="138">
        <v>1050</v>
      </c>
      <c r="E21" s="138">
        <v>82950</v>
      </c>
      <c r="F21" s="137">
        <v>0</v>
      </c>
      <c r="G21" s="138">
        <f t="shared" si="0"/>
        <v>0</v>
      </c>
      <c r="H21" s="137">
        <v>10</v>
      </c>
      <c r="I21" s="138">
        <f t="shared" si="1"/>
        <v>10500</v>
      </c>
      <c r="J21" s="137">
        <v>5</v>
      </c>
      <c r="K21" s="138">
        <f t="shared" si="2"/>
        <v>5250</v>
      </c>
      <c r="L21" s="137">
        <v>1</v>
      </c>
      <c r="M21" s="138">
        <f>L21*D21</f>
        <v>1050</v>
      </c>
      <c r="N21" s="137">
        <v>2</v>
      </c>
      <c r="O21" s="138">
        <f>N21*D21</f>
        <v>2100</v>
      </c>
      <c r="P21" s="137">
        <v>1</v>
      </c>
      <c r="Q21" s="138">
        <f>P21*D21</f>
        <v>1050</v>
      </c>
      <c r="R21" s="137">
        <v>0</v>
      </c>
      <c r="S21" s="138">
        <f>R21*D21</f>
        <v>0</v>
      </c>
      <c r="T21" s="137">
        <v>1</v>
      </c>
      <c r="U21" s="138">
        <f>T21*D21</f>
        <v>1050</v>
      </c>
      <c r="V21" s="137">
        <v>1</v>
      </c>
      <c r="W21" s="138">
        <f>V21*D21</f>
        <v>1050</v>
      </c>
      <c r="X21" s="137">
        <v>0</v>
      </c>
      <c r="Y21" s="138">
        <f>X21*D21</f>
        <v>0</v>
      </c>
      <c r="Z21" s="137">
        <v>0</v>
      </c>
      <c r="AA21" s="138">
        <f>Z21*D21</f>
        <v>0</v>
      </c>
      <c r="AB21" s="137">
        <v>1</v>
      </c>
      <c r="AC21" s="138">
        <f>AB21*D21</f>
        <v>1050</v>
      </c>
      <c r="AD21" s="137">
        <v>0</v>
      </c>
      <c r="AE21" s="138">
        <f>AD21*D21</f>
        <v>0</v>
      </c>
      <c r="AF21" s="137">
        <v>0</v>
      </c>
      <c r="AG21" s="138">
        <f>AF21*D21</f>
        <v>0</v>
      </c>
      <c r="AH21" s="137">
        <v>2</v>
      </c>
      <c r="AI21" s="138">
        <f>AH21*D21</f>
        <v>2100</v>
      </c>
      <c r="AJ21" s="137">
        <v>1</v>
      </c>
      <c r="AK21" s="138">
        <f>AJ21*D21</f>
        <v>1050</v>
      </c>
      <c r="AL21" s="137">
        <v>0</v>
      </c>
      <c r="AM21" s="138">
        <f>AL21*D21</f>
        <v>0</v>
      </c>
      <c r="AN21" s="137">
        <v>1</v>
      </c>
      <c r="AO21" s="138">
        <f>AN21*D21</f>
        <v>1050</v>
      </c>
    </row>
    <row r="22" spans="1:41" ht="129.6" x14ac:dyDescent="0.3">
      <c r="A22" s="99">
        <v>550.33333333333303</v>
      </c>
      <c r="B22" s="133" t="s">
        <v>548</v>
      </c>
      <c r="C22" s="137" t="s">
        <v>529</v>
      </c>
      <c r="D22" s="138">
        <v>4500</v>
      </c>
      <c r="E22" s="138">
        <v>4500</v>
      </c>
      <c r="F22" s="137">
        <v>0</v>
      </c>
      <c r="G22" s="138">
        <f t="shared" si="0"/>
        <v>0</v>
      </c>
      <c r="H22" s="137">
        <v>0</v>
      </c>
      <c r="I22" s="138">
        <f t="shared" si="1"/>
        <v>0</v>
      </c>
      <c r="J22" s="137">
        <v>0</v>
      </c>
      <c r="K22" s="138">
        <f t="shared" si="2"/>
        <v>0</v>
      </c>
      <c r="L22" s="137">
        <v>0</v>
      </c>
      <c r="M22" s="138">
        <f>L22*D22</f>
        <v>0</v>
      </c>
      <c r="N22" s="137">
        <v>0</v>
      </c>
      <c r="O22" s="138">
        <f>N22*D22</f>
        <v>0</v>
      </c>
      <c r="P22" s="137">
        <v>0</v>
      </c>
      <c r="Q22" s="138">
        <f>P22*D22</f>
        <v>0</v>
      </c>
      <c r="R22" s="137">
        <v>0</v>
      </c>
      <c r="S22" s="138">
        <f>R22*D22</f>
        <v>0</v>
      </c>
      <c r="T22" s="137">
        <v>0</v>
      </c>
      <c r="U22" s="138">
        <f>T22*D22</f>
        <v>0</v>
      </c>
      <c r="V22" s="137">
        <v>0</v>
      </c>
      <c r="W22" s="138">
        <f>V22*D22</f>
        <v>0</v>
      </c>
      <c r="X22" s="137">
        <v>0</v>
      </c>
      <c r="Y22" s="138">
        <f>X22*D22</f>
        <v>0</v>
      </c>
      <c r="Z22" s="137">
        <v>0</v>
      </c>
      <c r="AA22" s="138">
        <f>Z22*D22</f>
        <v>0</v>
      </c>
      <c r="AB22" s="137">
        <v>0</v>
      </c>
      <c r="AC22" s="138">
        <f>AB22*D22</f>
        <v>0</v>
      </c>
      <c r="AD22" s="137">
        <v>0</v>
      </c>
      <c r="AE22" s="138">
        <f>AD22*D22</f>
        <v>0</v>
      </c>
      <c r="AF22" s="137">
        <v>1</v>
      </c>
      <c r="AG22" s="138">
        <f>AF22*D22</f>
        <v>4500</v>
      </c>
      <c r="AH22" s="137">
        <v>0</v>
      </c>
      <c r="AI22" s="138">
        <f>AH22*D22</f>
        <v>0</v>
      </c>
      <c r="AJ22" s="137">
        <v>0</v>
      </c>
      <c r="AK22" s="138">
        <f>AJ22*D22</f>
        <v>0</v>
      </c>
      <c r="AL22" s="137">
        <v>0</v>
      </c>
      <c r="AM22" s="138">
        <f>AL22*D22</f>
        <v>0</v>
      </c>
      <c r="AN22" s="137">
        <v>0</v>
      </c>
      <c r="AO22" s="138">
        <f>AN22*D22</f>
        <v>0</v>
      </c>
    </row>
    <row r="23" spans="1:41" ht="43.2" x14ac:dyDescent="0.3">
      <c r="A23" s="99">
        <v>556.33333333333303</v>
      </c>
      <c r="B23" s="133" t="s">
        <v>549</v>
      </c>
      <c r="C23" s="137" t="s">
        <v>529</v>
      </c>
      <c r="D23" s="138">
        <v>81.8</v>
      </c>
      <c r="E23" s="138">
        <v>409</v>
      </c>
      <c r="F23" s="137">
        <v>0</v>
      </c>
      <c r="G23" s="138">
        <f t="shared" si="0"/>
        <v>0</v>
      </c>
      <c r="H23" s="137">
        <v>0</v>
      </c>
      <c r="I23" s="138">
        <f t="shared" si="1"/>
        <v>0</v>
      </c>
      <c r="J23" s="137">
        <v>0</v>
      </c>
      <c r="K23" s="138">
        <f t="shared" si="2"/>
        <v>0</v>
      </c>
      <c r="L23" s="137">
        <v>0</v>
      </c>
      <c r="M23" s="138">
        <f>L23*D23</f>
        <v>0</v>
      </c>
      <c r="N23" s="137">
        <v>0</v>
      </c>
      <c r="O23" s="138">
        <f>N23*D23</f>
        <v>0</v>
      </c>
      <c r="P23" s="137">
        <v>0</v>
      </c>
      <c r="Q23" s="138">
        <f>P23*D23</f>
        <v>0</v>
      </c>
      <c r="R23" s="137">
        <v>0</v>
      </c>
      <c r="S23" s="138">
        <f>R23*D23</f>
        <v>0</v>
      </c>
      <c r="T23" s="137">
        <v>0</v>
      </c>
      <c r="U23" s="138">
        <f>T23*D23</f>
        <v>0</v>
      </c>
      <c r="V23" s="137">
        <v>0</v>
      </c>
      <c r="W23" s="138">
        <f>V23*D23</f>
        <v>0</v>
      </c>
      <c r="X23" s="137">
        <v>0</v>
      </c>
      <c r="Y23" s="138">
        <f>X23*D23</f>
        <v>0</v>
      </c>
      <c r="Z23" s="137">
        <v>0</v>
      </c>
      <c r="AA23" s="138">
        <f>Z23*D23</f>
        <v>0</v>
      </c>
      <c r="AB23" s="137">
        <v>0</v>
      </c>
      <c r="AC23" s="138">
        <f>AB23*D23</f>
        <v>0</v>
      </c>
      <c r="AD23" s="137">
        <v>2</v>
      </c>
      <c r="AE23" s="138">
        <f>AD23*D23</f>
        <v>163.6</v>
      </c>
      <c r="AF23" s="137">
        <v>0</v>
      </c>
      <c r="AG23" s="138">
        <f>AF23*D23</f>
        <v>0</v>
      </c>
      <c r="AH23" s="137">
        <v>0</v>
      </c>
      <c r="AI23" s="138">
        <f>AH23*D23</f>
        <v>0</v>
      </c>
      <c r="AJ23" s="137">
        <v>0</v>
      </c>
      <c r="AK23" s="138">
        <f>AJ23*D23</f>
        <v>0</v>
      </c>
      <c r="AL23" s="137">
        <v>0</v>
      </c>
      <c r="AM23" s="138">
        <f>AL23*D23</f>
        <v>0</v>
      </c>
      <c r="AN23" s="137">
        <v>0</v>
      </c>
      <c r="AO23" s="138">
        <f>AN23*D23</f>
        <v>0</v>
      </c>
    </row>
    <row r="24" spans="1:41" x14ac:dyDescent="0.3">
      <c r="A24" s="99">
        <v>562.33333333333303</v>
      </c>
      <c r="B24" s="103" t="s">
        <v>550</v>
      </c>
      <c r="C24" s="137" t="s">
        <v>529</v>
      </c>
      <c r="D24" s="138">
        <v>83.36</v>
      </c>
      <c r="E24" s="138">
        <v>2917.6</v>
      </c>
      <c r="F24" s="137">
        <v>0</v>
      </c>
      <c r="G24" s="138">
        <f t="shared" si="0"/>
        <v>0</v>
      </c>
      <c r="H24" s="137">
        <v>10</v>
      </c>
      <c r="I24" s="138">
        <f t="shared" si="1"/>
        <v>833.6</v>
      </c>
      <c r="J24" s="137">
        <v>3</v>
      </c>
      <c r="K24" s="138">
        <f t="shared" si="2"/>
        <v>250.07999999999998</v>
      </c>
      <c r="L24" s="137">
        <v>3</v>
      </c>
      <c r="M24" s="138">
        <f>L24*D24</f>
        <v>250.07999999999998</v>
      </c>
      <c r="N24" s="137">
        <v>0</v>
      </c>
      <c r="O24" s="138">
        <f>N24*D24</f>
        <v>0</v>
      </c>
      <c r="P24" s="137">
        <v>0</v>
      </c>
      <c r="Q24" s="138">
        <f>P24*D24</f>
        <v>0</v>
      </c>
      <c r="R24" s="137">
        <v>0</v>
      </c>
      <c r="S24" s="138">
        <f>R24*D24</f>
        <v>0</v>
      </c>
      <c r="T24" s="137">
        <v>0</v>
      </c>
      <c r="U24" s="138">
        <f>T24*D24</f>
        <v>0</v>
      </c>
      <c r="V24" s="137">
        <v>0</v>
      </c>
      <c r="W24" s="138">
        <f>V24*D24</f>
        <v>0</v>
      </c>
      <c r="X24" s="137">
        <v>0</v>
      </c>
      <c r="Y24" s="138">
        <f>X24*D24</f>
        <v>0</v>
      </c>
      <c r="Z24" s="137">
        <v>0</v>
      </c>
      <c r="AA24" s="138">
        <f>Z24*D24</f>
        <v>0</v>
      </c>
      <c r="AB24" s="137">
        <v>0</v>
      </c>
      <c r="AC24" s="138">
        <f>AB24*D24</f>
        <v>0</v>
      </c>
      <c r="AD24" s="137">
        <v>0</v>
      </c>
      <c r="AE24" s="138">
        <f>AD24*D24</f>
        <v>0</v>
      </c>
      <c r="AF24" s="137">
        <v>0</v>
      </c>
      <c r="AG24" s="138">
        <f>AF24*D24</f>
        <v>0</v>
      </c>
      <c r="AH24" s="137">
        <v>0</v>
      </c>
      <c r="AI24" s="138">
        <f>AH24*D24</f>
        <v>0</v>
      </c>
      <c r="AJ24" s="137">
        <v>0</v>
      </c>
      <c r="AK24" s="138">
        <f>AJ24*D24</f>
        <v>0</v>
      </c>
      <c r="AL24" s="137">
        <v>0</v>
      </c>
      <c r="AM24" s="138">
        <f>AL24*D24</f>
        <v>0</v>
      </c>
      <c r="AN24" s="137">
        <v>0</v>
      </c>
      <c r="AO24" s="138">
        <f>AN24*D24</f>
        <v>0</v>
      </c>
    </row>
    <row r="25" spans="1:41" x14ac:dyDescent="0.3">
      <c r="A25" s="99">
        <v>568.33333333333303</v>
      </c>
      <c r="B25" s="133" t="s">
        <v>551</v>
      </c>
      <c r="C25" s="137" t="s">
        <v>529</v>
      </c>
      <c r="D25" s="138">
        <v>115.49</v>
      </c>
      <c r="E25" s="138">
        <v>5774.5</v>
      </c>
      <c r="F25" s="137">
        <v>25</v>
      </c>
      <c r="G25" s="138">
        <f t="shared" si="0"/>
        <v>2887.25</v>
      </c>
      <c r="H25" s="137">
        <v>0</v>
      </c>
      <c r="I25" s="138">
        <f t="shared" si="1"/>
        <v>0</v>
      </c>
      <c r="J25" s="137">
        <v>0</v>
      </c>
      <c r="K25" s="138">
        <f t="shared" si="2"/>
        <v>0</v>
      </c>
      <c r="L25" s="137">
        <v>0</v>
      </c>
      <c r="M25" s="138">
        <f>L25*D25</f>
        <v>0</v>
      </c>
      <c r="N25" s="137">
        <v>0</v>
      </c>
      <c r="O25" s="138">
        <f>N25*D25</f>
        <v>0</v>
      </c>
      <c r="P25" s="137">
        <v>0</v>
      </c>
      <c r="Q25" s="138">
        <f>P25*D25</f>
        <v>0</v>
      </c>
      <c r="R25" s="137">
        <v>0</v>
      </c>
      <c r="S25" s="138">
        <f>R25*D25</f>
        <v>0</v>
      </c>
      <c r="T25" s="137">
        <v>0</v>
      </c>
      <c r="U25" s="138">
        <f>T25*D25</f>
        <v>0</v>
      </c>
      <c r="V25" s="137">
        <v>0</v>
      </c>
      <c r="W25" s="138">
        <f>V25*D25</f>
        <v>0</v>
      </c>
      <c r="X25" s="137">
        <v>0</v>
      </c>
      <c r="Y25" s="138">
        <f>X25*D25</f>
        <v>0</v>
      </c>
      <c r="Z25" s="137">
        <v>0</v>
      </c>
      <c r="AA25" s="138">
        <f>Z25*D25</f>
        <v>0</v>
      </c>
      <c r="AB25" s="137">
        <v>0</v>
      </c>
      <c r="AC25" s="138">
        <f>AB25*D25</f>
        <v>0</v>
      </c>
      <c r="AD25" s="137">
        <v>0</v>
      </c>
      <c r="AE25" s="138">
        <f>AD25*D25</f>
        <v>0</v>
      </c>
      <c r="AF25" s="137">
        <v>0</v>
      </c>
      <c r="AG25" s="138">
        <f>AF25*D25</f>
        <v>0</v>
      </c>
      <c r="AH25" s="137">
        <v>0</v>
      </c>
      <c r="AI25" s="138">
        <f>AH25*D25</f>
        <v>0</v>
      </c>
      <c r="AJ25" s="137">
        <v>0</v>
      </c>
      <c r="AK25" s="138">
        <f>AJ25*D25</f>
        <v>0</v>
      </c>
      <c r="AL25" s="137">
        <v>0</v>
      </c>
      <c r="AM25" s="138">
        <f>AL25*D25</f>
        <v>0</v>
      </c>
      <c r="AN25" s="137">
        <v>0</v>
      </c>
      <c r="AO25" s="138">
        <f>AN25*D25</f>
        <v>0</v>
      </c>
    </row>
    <row r="26" spans="1:41" ht="28.8" x14ac:dyDescent="0.3">
      <c r="A26" s="99">
        <v>574.33333333333303</v>
      </c>
      <c r="B26" s="103" t="s">
        <v>552</v>
      </c>
      <c r="C26" s="137" t="s">
        <v>529</v>
      </c>
      <c r="D26" s="138">
        <v>292.60000000000002</v>
      </c>
      <c r="E26" s="138">
        <v>7022.4</v>
      </c>
      <c r="F26" s="137">
        <v>0</v>
      </c>
      <c r="G26" s="138">
        <f t="shared" si="0"/>
        <v>0</v>
      </c>
      <c r="H26" s="137">
        <v>0</v>
      </c>
      <c r="I26" s="138">
        <f t="shared" si="1"/>
        <v>0</v>
      </c>
      <c r="J26" s="137">
        <v>3</v>
      </c>
      <c r="K26" s="138">
        <f t="shared" si="2"/>
        <v>877.80000000000007</v>
      </c>
      <c r="L26" s="137">
        <v>0</v>
      </c>
      <c r="M26" s="138">
        <f>L26*D26</f>
        <v>0</v>
      </c>
      <c r="N26" s="137">
        <v>0</v>
      </c>
      <c r="O26" s="138">
        <f>N26*D26</f>
        <v>0</v>
      </c>
      <c r="P26" s="137">
        <v>0</v>
      </c>
      <c r="Q26" s="138">
        <f>P26*D26</f>
        <v>0</v>
      </c>
      <c r="R26" s="137">
        <v>0</v>
      </c>
      <c r="S26" s="138">
        <f>R26*D26</f>
        <v>0</v>
      </c>
      <c r="T26" s="137">
        <v>0</v>
      </c>
      <c r="U26" s="138">
        <f>T26*D26</f>
        <v>0</v>
      </c>
      <c r="V26" s="137">
        <v>0</v>
      </c>
      <c r="W26" s="138">
        <f>V26*D26</f>
        <v>0</v>
      </c>
      <c r="X26" s="137">
        <v>0</v>
      </c>
      <c r="Y26" s="138">
        <f>X26*D26</f>
        <v>0</v>
      </c>
      <c r="Z26" s="137">
        <v>0</v>
      </c>
      <c r="AA26" s="138">
        <f>Z26*D26</f>
        <v>0</v>
      </c>
      <c r="AB26" s="137">
        <v>0</v>
      </c>
      <c r="AC26" s="138">
        <f>AB26*D26</f>
        <v>0</v>
      </c>
      <c r="AD26" s="137">
        <v>0</v>
      </c>
      <c r="AE26" s="138">
        <f>AD26*D26</f>
        <v>0</v>
      </c>
      <c r="AF26" s="137">
        <v>0</v>
      </c>
      <c r="AG26" s="138">
        <f>AF26*D26</f>
        <v>0</v>
      </c>
      <c r="AH26" s="137">
        <v>2</v>
      </c>
      <c r="AI26" s="138">
        <f>AH26*D26</f>
        <v>585.20000000000005</v>
      </c>
      <c r="AJ26" s="137">
        <v>0</v>
      </c>
      <c r="AK26" s="138">
        <f>AJ26*D26</f>
        <v>0</v>
      </c>
      <c r="AL26" s="137">
        <v>0</v>
      </c>
      <c r="AM26" s="138">
        <f>AL26*D26</f>
        <v>0</v>
      </c>
      <c r="AN26" s="137">
        <v>0</v>
      </c>
      <c r="AO26" s="138">
        <f>AN26*D26</f>
        <v>0</v>
      </c>
    </row>
    <row r="27" spans="1:41" ht="28.8" x14ac:dyDescent="0.3">
      <c r="A27" s="99">
        <v>580.33333333333303</v>
      </c>
      <c r="B27" s="133" t="s">
        <v>553</v>
      </c>
      <c r="C27" s="137" t="s">
        <v>529</v>
      </c>
      <c r="D27" s="138">
        <v>624.97</v>
      </c>
      <c r="E27" s="138">
        <v>3124.85</v>
      </c>
      <c r="F27" s="137">
        <v>0</v>
      </c>
      <c r="G27" s="138">
        <f t="shared" si="0"/>
        <v>0</v>
      </c>
      <c r="H27" s="137">
        <v>0</v>
      </c>
      <c r="I27" s="138">
        <f t="shared" si="1"/>
        <v>0</v>
      </c>
      <c r="J27" s="137">
        <v>0</v>
      </c>
      <c r="K27" s="138">
        <f t="shared" si="2"/>
        <v>0</v>
      </c>
      <c r="L27" s="137">
        <v>0</v>
      </c>
      <c r="M27" s="138">
        <f>L27*D27</f>
        <v>0</v>
      </c>
      <c r="N27" s="137">
        <v>0</v>
      </c>
      <c r="O27" s="138">
        <f>N27*D27</f>
        <v>0</v>
      </c>
      <c r="P27" s="137">
        <v>0</v>
      </c>
      <c r="Q27" s="138">
        <f>P27*D27</f>
        <v>0</v>
      </c>
      <c r="R27" s="137">
        <v>0</v>
      </c>
      <c r="S27" s="138">
        <f>R27*D27</f>
        <v>0</v>
      </c>
      <c r="T27" s="137">
        <v>0</v>
      </c>
      <c r="U27" s="138">
        <f>T27*D27</f>
        <v>0</v>
      </c>
      <c r="V27" s="137">
        <v>0</v>
      </c>
      <c r="W27" s="138">
        <f>V27*D27</f>
        <v>0</v>
      </c>
      <c r="X27" s="137">
        <v>0</v>
      </c>
      <c r="Y27" s="138">
        <f>X27*D27</f>
        <v>0</v>
      </c>
      <c r="Z27" s="137">
        <v>0</v>
      </c>
      <c r="AA27" s="138">
        <f>Z27*D27</f>
        <v>0</v>
      </c>
      <c r="AB27" s="137">
        <v>0</v>
      </c>
      <c r="AC27" s="138">
        <f>AB27*D27</f>
        <v>0</v>
      </c>
      <c r="AD27" s="137">
        <v>0</v>
      </c>
      <c r="AE27" s="138">
        <f>AD27*D27</f>
        <v>0</v>
      </c>
      <c r="AF27" s="137">
        <v>0</v>
      </c>
      <c r="AG27" s="138">
        <f>AF27*D27</f>
        <v>0</v>
      </c>
      <c r="AH27" s="137">
        <v>0</v>
      </c>
      <c r="AI27" s="138">
        <f>AH27*D27</f>
        <v>0</v>
      </c>
      <c r="AJ27" s="137">
        <v>0</v>
      </c>
      <c r="AK27" s="138">
        <f>AJ27*D27</f>
        <v>0</v>
      </c>
      <c r="AL27" s="137">
        <v>0</v>
      </c>
      <c r="AM27" s="138">
        <f>AL27*D27</f>
        <v>0</v>
      </c>
      <c r="AN27" s="137">
        <v>0</v>
      </c>
      <c r="AO27" s="138">
        <f>AN27*D27</f>
        <v>0</v>
      </c>
    </row>
    <row r="28" spans="1:41" ht="28.8" x14ac:dyDescent="0.3">
      <c r="A28" s="99">
        <v>586.33333333333303</v>
      </c>
      <c r="B28" s="103" t="s">
        <v>554</v>
      </c>
      <c r="C28" s="137" t="s">
        <v>529</v>
      </c>
      <c r="D28" s="138">
        <v>7.7</v>
      </c>
      <c r="E28" s="138">
        <v>1593.9</v>
      </c>
      <c r="F28" s="137">
        <v>20</v>
      </c>
      <c r="G28" s="138">
        <f t="shared" si="0"/>
        <v>154</v>
      </c>
      <c r="H28" s="137">
        <v>25</v>
      </c>
      <c r="I28" s="138">
        <f t="shared" si="1"/>
        <v>192.5</v>
      </c>
      <c r="J28" s="137">
        <v>15</v>
      </c>
      <c r="K28" s="138">
        <f t="shared" si="2"/>
        <v>115.5</v>
      </c>
      <c r="L28" s="137">
        <v>5</v>
      </c>
      <c r="M28" s="138">
        <f>L28*D28</f>
        <v>38.5</v>
      </c>
      <c r="N28" s="137">
        <v>5</v>
      </c>
      <c r="O28" s="138">
        <f>N28*D28</f>
        <v>38.5</v>
      </c>
      <c r="P28" s="137">
        <v>6</v>
      </c>
      <c r="Q28" s="138">
        <f>P28*D28</f>
        <v>46.2</v>
      </c>
      <c r="R28" s="137">
        <v>3</v>
      </c>
      <c r="S28" s="138">
        <f>R28*D28</f>
        <v>23.1</v>
      </c>
      <c r="T28" s="137">
        <v>3</v>
      </c>
      <c r="U28" s="138">
        <f>T28*D28</f>
        <v>23.1</v>
      </c>
      <c r="V28" s="137">
        <v>2</v>
      </c>
      <c r="W28" s="138">
        <f>V28*D28</f>
        <v>15.4</v>
      </c>
      <c r="X28" s="137">
        <v>0</v>
      </c>
      <c r="Y28" s="138">
        <f>X28*D28</f>
        <v>0</v>
      </c>
      <c r="Z28" s="137">
        <v>0</v>
      </c>
      <c r="AA28" s="138">
        <f>Z28*D28</f>
        <v>0</v>
      </c>
      <c r="AB28" s="137">
        <v>0</v>
      </c>
      <c r="AC28" s="138">
        <f>AB28*D28</f>
        <v>0</v>
      </c>
      <c r="AD28" s="137">
        <v>0</v>
      </c>
      <c r="AE28" s="138">
        <f>AD28*D28</f>
        <v>0</v>
      </c>
      <c r="AF28" s="137">
        <v>2</v>
      </c>
      <c r="AG28" s="138">
        <f>AF28*D28</f>
        <v>15.4</v>
      </c>
      <c r="AH28" s="137">
        <v>2</v>
      </c>
      <c r="AI28" s="138">
        <f>AH28*D28</f>
        <v>15.4</v>
      </c>
      <c r="AJ28" s="137">
        <v>10</v>
      </c>
      <c r="AK28" s="138">
        <f>AJ28*D28</f>
        <v>77</v>
      </c>
      <c r="AL28" s="137">
        <v>0</v>
      </c>
      <c r="AM28" s="138">
        <f>AL28*D28</f>
        <v>0</v>
      </c>
      <c r="AN28" s="137">
        <v>2</v>
      </c>
      <c r="AO28" s="138">
        <f>AN28*D28</f>
        <v>15.4</v>
      </c>
    </row>
    <row r="29" spans="1:41" ht="244.8" x14ac:dyDescent="0.3">
      <c r="A29" s="99">
        <v>592.33333333333303</v>
      </c>
      <c r="B29" s="133" t="s">
        <v>555</v>
      </c>
      <c r="C29" s="137" t="s">
        <v>529</v>
      </c>
      <c r="D29" s="138">
        <v>4050</v>
      </c>
      <c r="E29" s="138">
        <v>8100</v>
      </c>
      <c r="F29" s="137">
        <v>0</v>
      </c>
      <c r="G29" s="138">
        <f t="shared" si="0"/>
        <v>0</v>
      </c>
      <c r="H29" s="137">
        <v>0</v>
      </c>
      <c r="I29" s="138">
        <f t="shared" si="1"/>
        <v>0</v>
      </c>
      <c r="J29" s="137">
        <v>0</v>
      </c>
      <c r="K29" s="138">
        <f t="shared" si="2"/>
        <v>0</v>
      </c>
      <c r="L29" s="137">
        <v>0</v>
      </c>
      <c r="M29" s="138">
        <f>L29*D29</f>
        <v>0</v>
      </c>
      <c r="N29" s="137">
        <v>0</v>
      </c>
      <c r="O29" s="138">
        <f>N29*D29</f>
        <v>0</v>
      </c>
      <c r="P29" s="137">
        <v>0</v>
      </c>
      <c r="Q29" s="138">
        <f>P29*D29</f>
        <v>0</v>
      </c>
      <c r="R29" s="137">
        <v>0</v>
      </c>
      <c r="S29" s="138">
        <f>R29*D29</f>
        <v>0</v>
      </c>
      <c r="T29" s="137">
        <v>0</v>
      </c>
      <c r="U29" s="138">
        <f>T29*D29</f>
        <v>0</v>
      </c>
      <c r="V29" s="137">
        <v>0</v>
      </c>
      <c r="W29" s="138">
        <f>V29*D29</f>
        <v>0</v>
      </c>
      <c r="X29" s="137">
        <v>0</v>
      </c>
      <c r="Y29" s="138">
        <f>X29*D29</f>
        <v>0</v>
      </c>
      <c r="Z29" s="137">
        <v>0</v>
      </c>
      <c r="AA29" s="138">
        <f>Z29*D29</f>
        <v>0</v>
      </c>
      <c r="AB29" s="137">
        <v>1</v>
      </c>
      <c r="AC29" s="138">
        <f>AB29*D29</f>
        <v>4050</v>
      </c>
      <c r="AD29" s="137">
        <v>0</v>
      </c>
      <c r="AE29" s="138">
        <f>AD29*D29</f>
        <v>0</v>
      </c>
      <c r="AF29" s="137">
        <v>0</v>
      </c>
      <c r="AG29" s="138">
        <f>AF29*D29</f>
        <v>0</v>
      </c>
      <c r="AH29" s="137">
        <v>0</v>
      </c>
      <c r="AI29" s="138">
        <f>AH29*D29</f>
        <v>0</v>
      </c>
      <c r="AJ29" s="137">
        <v>0</v>
      </c>
      <c r="AK29" s="138">
        <f>AJ29*D29</f>
        <v>0</v>
      </c>
      <c r="AL29" s="137">
        <v>0</v>
      </c>
      <c r="AM29" s="138">
        <f>AL29*D29</f>
        <v>0</v>
      </c>
      <c r="AN29" s="137">
        <v>0</v>
      </c>
      <c r="AO29" s="138">
        <f>AN29*D29</f>
        <v>0</v>
      </c>
    </row>
    <row r="30" spans="1:41" ht="28.8" x14ac:dyDescent="0.3">
      <c r="A30" s="99">
        <v>598.33333333333303</v>
      </c>
      <c r="B30" s="103" t="s">
        <v>556</v>
      </c>
      <c r="C30" s="137" t="s">
        <v>529</v>
      </c>
      <c r="D30" s="138">
        <v>3234.99</v>
      </c>
      <c r="E30" s="138">
        <v>90579.72</v>
      </c>
      <c r="F30" s="137">
        <v>0</v>
      </c>
      <c r="G30" s="138">
        <f t="shared" si="0"/>
        <v>0</v>
      </c>
      <c r="H30" s="137">
        <v>0</v>
      </c>
      <c r="I30" s="138">
        <f t="shared" si="1"/>
        <v>0</v>
      </c>
      <c r="J30" s="137">
        <v>5</v>
      </c>
      <c r="K30" s="138">
        <f t="shared" si="2"/>
        <v>16174.949999999999</v>
      </c>
      <c r="L30" s="137">
        <v>0</v>
      </c>
      <c r="M30" s="138">
        <f>L30*D30</f>
        <v>0</v>
      </c>
      <c r="N30" s="137">
        <v>0</v>
      </c>
      <c r="O30" s="138">
        <f>N30*D30</f>
        <v>0</v>
      </c>
      <c r="P30" s="137">
        <v>0</v>
      </c>
      <c r="Q30" s="138">
        <f>P30*D30</f>
        <v>0</v>
      </c>
      <c r="R30" s="137">
        <v>0</v>
      </c>
      <c r="S30" s="138">
        <f>R30*D30</f>
        <v>0</v>
      </c>
      <c r="T30" s="137">
        <v>0</v>
      </c>
      <c r="U30" s="138">
        <f>T30*D30</f>
        <v>0</v>
      </c>
      <c r="V30" s="137">
        <v>0</v>
      </c>
      <c r="W30" s="138">
        <f>V30*D30</f>
        <v>0</v>
      </c>
      <c r="X30" s="137">
        <v>0</v>
      </c>
      <c r="Y30" s="138">
        <f>X30*D30</f>
        <v>0</v>
      </c>
      <c r="Z30" s="137">
        <v>0</v>
      </c>
      <c r="AA30" s="138">
        <f>Z30*D30</f>
        <v>0</v>
      </c>
      <c r="AB30" s="137">
        <v>0</v>
      </c>
      <c r="AC30" s="138">
        <f>AB30*D30</f>
        <v>0</v>
      </c>
      <c r="AD30" s="137">
        <v>0</v>
      </c>
      <c r="AE30" s="138">
        <f>AD30*D30</f>
        <v>0</v>
      </c>
      <c r="AF30" s="137">
        <v>2</v>
      </c>
      <c r="AG30" s="138">
        <f>AF30*D30</f>
        <v>6469.98</v>
      </c>
      <c r="AH30" s="137">
        <v>2</v>
      </c>
      <c r="AI30" s="138">
        <f>AH30*D30</f>
        <v>6469.98</v>
      </c>
      <c r="AJ30" s="137">
        <v>0</v>
      </c>
      <c r="AK30" s="138">
        <f>AJ30*D30</f>
        <v>0</v>
      </c>
      <c r="AL30" s="137">
        <v>0</v>
      </c>
      <c r="AM30" s="138">
        <f>AL30*D30</f>
        <v>0</v>
      </c>
      <c r="AN30" s="137">
        <v>0</v>
      </c>
      <c r="AO30" s="138">
        <f>AN30*D30</f>
        <v>0</v>
      </c>
    </row>
    <row r="31" spans="1:41" ht="28.8" x14ac:dyDescent="0.3">
      <c r="A31" s="99">
        <v>604.33333333333303</v>
      </c>
      <c r="B31" s="103" t="s">
        <v>557</v>
      </c>
      <c r="C31" s="137" t="s">
        <v>529</v>
      </c>
      <c r="D31" s="138">
        <v>3399.99</v>
      </c>
      <c r="E31" s="138">
        <v>3399.99</v>
      </c>
      <c r="F31" s="137">
        <v>0</v>
      </c>
      <c r="G31" s="138">
        <f t="shared" si="0"/>
        <v>0</v>
      </c>
      <c r="H31" s="137">
        <v>0</v>
      </c>
      <c r="I31" s="138">
        <f t="shared" si="1"/>
        <v>0</v>
      </c>
      <c r="J31" s="137">
        <v>0</v>
      </c>
      <c r="K31" s="138">
        <f t="shared" si="2"/>
        <v>0</v>
      </c>
      <c r="L31" s="137">
        <v>0</v>
      </c>
      <c r="M31" s="138">
        <f>L31*D31</f>
        <v>0</v>
      </c>
      <c r="N31" s="137">
        <v>0</v>
      </c>
      <c r="O31" s="138">
        <f>N31*D31</f>
        <v>0</v>
      </c>
      <c r="P31" s="137">
        <v>0</v>
      </c>
      <c r="Q31" s="138">
        <f>P31*D31</f>
        <v>0</v>
      </c>
      <c r="R31" s="137">
        <v>0</v>
      </c>
      <c r="S31" s="138">
        <f>R31*D31</f>
        <v>0</v>
      </c>
      <c r="T31" s="137">
        <v>0</v>
      </c>
      <c r="U31" s="138">
        <f>T31*D31</f>
        <v>0</v>
      </c>
      <c r="V31" s="137">
        <v>0</v>
      </c>
      <c r="W31" s="138">
        <f>V31*D31</f>
        <v>0</v>
      </c>
      <c r="X31" s="137">
        <v>0</v>
      </c>
      <c r="Y31" s="138">
        <f>X31*D31</f>
        <v>0</v>
      </c>
      <c r="Z31" s="137">
        <v>0</v>
      </c>
      <c r="AA31" s="138">
        <f>Z31*D31</f>
        <v>0</v>
      </c>
      <c r="AB31" s="137">
        <v>0</v>
      </c>
      <c r="AC31" s="138">
        <f>AB31*D31</f>
        <v>0</v>
      </c>
      <c r="AD31" s="137">
        <v>0</v>
      </c>
      <c r="AE31" s="138">
        <f>AD31*D31</f>
        <v>0</v>
      </c>
      <c r="AF31" s="137">
        <v>0</v>
      </c>
      <c r="AG31" s="138">
        <f>AF31*D31</f>
        <v>0</v>
      </c>
      <c r="AH31" s="137">
        <v>0</v>
      </c>
      <c r="AI31" s="138">
        <f>AH31*D31</f>
        <v>0</v>
      </c>
      <c r="AJ31" s="137">
        <v>0</v>
      </c>
      <c r="AK31" s="138">
        <f>AJ31*D31</f>
        <v>0</v>
      </c>
      <c r="AL31" s="137">
        <v>0</v>
      </c>
      <c r="AM31" s="138">
        <f>AL31*D31</f>
        <v>0</v>
      </c>
      <c r="AN31" s="137">
        <v>0</v>
      </c>
      <c r="AO31" s="138">
        <f>AN31*D31</f>
        <v>0</v>
      </c>
    </row>
    <row r="32" spans="1:41" ht="72" x14ac:dyDescent="0.3">
      <c r="A32" s="99">
        <v>610.33333333333303</v>
      </c>
      <c r="B32" s="103" t="s">
        <v>558</v>
      </c>
      <c r="C32" s="137" t="s">
        <v>529</v>
      </c>
      <c r="D32" s="138">
        <v>2989.97</v>
      </c>
      <c r="E32" s="138">
        <v>155478.44</v>
      </c>
      <c r="F32" s="137">
        <v>0</v>
      </c>
      <c r="G32" s="138">
        <f t="shared" si="0"/>
        <v>0</v>
      </c>
      <c r="H32" s="137">
        <v>5</v>
      </c>
      <c r="I32" s="138">
        <f t="shared" si="1"/>
        <v>14949.849999999999</v>
      </c>
      <c r="J32" s="137">
        <v>0</v>
      </c>
      <c r="K32" s="138">
        <f t="shared" si="2"/>
        <v>0</v>
      </c>
      <c r="L32" s="137">
        <v>0</v>
      </c>
      <c r="M32" s="138">
        <f>L32*D32</f>
        <v>0</v>
      </c>
      <c r="N32" s="137">
        <v>3</v>
      </c>
      <c r="O32" s="138">
        <f>N32*D32</f>
        <v>8969.91</v>
      </c>
      <c r="P32" s="137">
        <v>0</v>
      </c>
      <c r="Q32" s="138">
        <f>P32*D32</f>
        <v>0</v>
      </c>
      <c r="R32" s="137">
        <v>0</v>
      </c>
      <c r="S32" s="138">
        <f>R32*D32</f>
        <v>0</v>
      </c>
      <c r="T32" s="137">
        <v>0</v>
      </c>
      <c r="U32" s="138">
        <f>T32*D32</f>
        <v>0</v>
      </c>
      <c r="V32" s="137">
        <v>1</v>
      </c>
      <c r="W32" s="138">
        <f>V32*D32</f>
        <v>2989.97</v>
      </c>
      <c r="X32" s="137">
        <v>0</v>
      </c>
      <c r="Y32" s="138">
        <f>X32*D32</f>
        <v>0</v>
      </c>
      <c r="Z32" s="137">
        <v>0</v>
      </c>
      <c r="AA32" s="138">
        <f>Z32*D32</f>
        <v>0</v>
      </c>
      <c r="AB32" s="137">
        <v>1</v>
      </c>
      <c r="AC32" s="138">
        <f>AB32*D32</f>
        <v>2989.97</v>
      </c>
      <c r="AD32" s="137">
        <v>2</v>
      </c>
      <c r="AE32" s="138">
        <f>AD32*D32</f>
        <v>5979.94</v>
      </c>
      <c r="AF32" s="137">
        <v>0</v>
      </c>
      <c r="AG32" s="138">
        <f>AF32*D32</f>
        <v>0</v>
      </c>
      <c r="AH32" s="137">
        <v>0</v>
      </c>
      <c r="AI32" s="138">
        <f>AH32*D32</f>
        <v>0</v>
      </c>
      <c r="AJ32" s="137">
        <v>5</v>
      </c>
      <c r="AK32" s="138">
        <f>AJ32*D32</f>
        <v>14949.849999999999</v>
      </c>
      <c r="AL32" s="137">
        <v>0</v>
      </c>
      <c r="AM32" s="138">
        <f>AL32*D32</f>
        <v>0</v>
      </c>
      <c r="AN32" s="137">
        <v>0</v>
      </c>
      <c r="AO32" s="138">
        <f>AN32*D32</f>
        <v>0</v>
      </c>
    </row>
    <row r="33" spans="1:41" ht="129.6" x14ac:dyDescent="0.3">
      <c r="A33" s="99">
        <v>616.33333333333303</v>
      </c>
      <c r="B33" s="103" t="s">
        <v>559</v>
      </c>
      <c r="C33" s="137" t="s">
        <v>529</v>
      </c>
      <c r="D33" s="138">
        <v>1650</v>
      </c>
      <c r="E33" s="138">
        <v>115500</v>
      </c>
      <c r="F33" s="137">
        <v>0</v>
      </c>
      <c r="G33" s="138">
        <f t="shared" si="0"/>
        <v>0</v>
      </c>
      <c r="H33" s="137">
        <v>5</v>
      </c>
      <c r="I33" s="138">
        <f t="shared" si="1"/>
        <v>8250</v>
      </c>
      <c r="J33" s="137">
        <v>15</v>
      </c>
      <c r="K33" s="138">
        <f t="shared" si="2"/>
        <v>24750</v>
      </c>
      <c r="L33" s="137">
        <v>0</v>
      </c>
      <c r="M33" s="138">
        <f>L33*D33</f>
        <v>0</v>
      </c>
      <c r="N33" s="137">
        <v>3</v>
      </c>
      <c r="O33" s="138">
        <f>N33*D33</f>
        <v>4950</v>
      </c>
      <c r="P33" s="137">
        <v>1</v>
      </c>
      <c r="Q33" s="138">
        <f>P33*D33</f>
        <v>1650</v>
      </c>
      <c r="R33" s="137">
        <v>1</v>
      </c>
      <c r="S33" s="138">
        <f>R33*D33</f>
        <v>1650</v>
      </c>
      <c r="T33" s="137">
        <v>2</v>
      </c>
      <c r="U33" s="138">
        <f>T33*D33</f>
        <v>3300</v>
      </c>
      <c r="V33" s="137">
        <v>1</v>
      </c>
      <c r="W33" s="138">
        <f>V33*D33</f>
        <v>1650</v>
      </c>
      <c r="X33" s="137">
        <v>0</v>
      </c>
      <c r="Y33" s="138">
        <f>X33*D33</f>
        <v>0</v>
      </c>
      <c r="Z33" s="137">
        <v>0</v>
      </c>
      <c r="AA33" s="138">
        <f>Z33*D33</f>
        <v>0</v>
      </c>
      <c r="AB33" s="137">
        <v>1</v>
      </c>
      <c r="AC33" s="138">
        <f>AB33*D33</f>
        <v>1650</v>
      </c>
      <c r="AD33" s="137">
        <v>0</v>
      </c>
      <c r="AE33" s="138">
        <f>AD33*D33</f>
        <v>0</v>
      </c>
      <c r="AF33" s="137">
        <v>0</v>
      </c>
      <c r="AG33" s="138">
        <f>AF33*D33</f>
        <v>0</v>
      </c>
      <c r="AH33" s="137">
        <v>2</v>
      </c>
      <c r="AI33" s="138">
        <f>AH33*D33</f>
        <v>3300</v>
      </c>
      <c r="AJ33" s="137">
        <v>6</v>
      </c>
      <c r="AK33" s="138">
        <f>AJ33*D33</f>
        <v>9900</v>
      </c>
      <c r="AL33" s="137">
        <v>1</v>
      </c>
      <c r="AM33" s="138">
        <f>AL33*D33</f>
        <v>1650</v>
      </c>
      <c r="AN33" s="137">
        <v>1</v>
      </c>
      <c r="AO33" s="138">
        <f>AN33*D33</f>
        <v>1650</v>
      </c>
    </row>
    <row r="34" spans="1:41" ht="144" x14ac:dyDescent="0.3">
      <c r="A34" s="99">
        <v>622.33333333333303</v>
      </c>
      <c r="B34" s="103" t="s">
        <v>560</v>
      </c>
      <c r="C34" s="137" t="s">
        <v>529</v>
      </c>
      <c r="D34" s="138">
        <v>2203.9899999999998</v>
      </c>
      <c r="E34" s="138">
        <v>33059.85</v>
      </c>
      <c r="F34" s="137">
        <v>0</v>
      </c>
      <c r="G34" s="138">
        <f t="shared" si="0"/>
        <v>0</v>
      </c>
      <c r="H34" s="137">
        <v>3</v>
      </c>
      <c r="I34" s="138">
        <f t="shared" si="1"/>
        <v>6611.9699999999993</v>
      </c>
      <c r="J34" s="137">
        <v>0</v>
      </c>
      <c r="K34" s="138">
        <f t="shared" si="2"/>
        <v>0</v>
      </c>
      <c r="L34" s="137">
        <v>3</v>
      </c>
      <c r="M34" s="138">
        <f>L34*D34</f>
        <v>6611.9699999999993</v>
      </c>
      <c r="N34" s="137">
        <v>0</v>
      </c>
      <c r="O34" s="138">
        <f>N34*D34</f>
        <v>0</v>
      </c>
      <c r="P34" s="137">
        <v>0</v>
      </c>
      <c r="Q34" s="138">
        <f>P34*D34</f>
        <v>0</v>
      </c>
      <c r="R34" s="137">
        <v>0</v>
      </c>
      <c r="S34" s="138">
        <f>R34*D34</f>
        <v>0</v>
      </c>
      <c r="T34" s="137">
        <v>0</v>
      </c>
      <c r="U34" s="138">
        <f>T34*D34</f>
        <v>0</v>
      </c>
      <c r="V34" s="137">
        <v>0</v>
      </c>
      <c r="W34" s="138">
        <f>V34*D34</f>
        <v>0</v>
      </c>
      <c r="X34" s="137">
        <v>0</v>
      </c>
      <c r="Y34" s="138">
        <f>X34*D34</f>
        <v>0</v>
      </c>
      <c r="Z34" s="137">
        <v>0</v>
      </c>
      <c r="AA34" s="138">
        <f>Z34*D34</f>
        <v>0</v>
      </c>
      <c r="AB34" s="137">
        <v>0</v>
      </c>
      <c r="AC34" s="138">
        <f>AB34*D34</f>
        <v>0</v>
      </c>
      <c r="AD34" s="137">
        <v>0</v>
      </c>
      <c r="AE34" s="138">
        <f>AD34*D34</f>
        <v>0</v>
      </c>
      <c r="AF34" s="137">
        <v>0</v>
      </c>
      <c r="AG34" s="138">
        <f>AF34*D34</f>
        <v>0</v>
      </c>
      <c r="AH34" s="137">
        <v>0</v>
      </c>
      <c r="AI34" s="138">
        <f>AH34*D34</f>
        <v>0</v>
      </c>
      <c r="AJ34" s="137">
        <v>0</v>
      </c>
      <c r="AK34" s="138">
        <f>AJ34*D34</f>
        <v>0</v>
      </c>
      <c r="AL34" s="137">
        <v>0</v>
      </c>
      <c r="AM34" s="138">
        <f>AL34*D34</f>
        <v>0</v>
      </c>
      <c r="AN34" s="137">
        <v>0</v>
      </c>
      <c r="AO34" s="138">
        <f>AN34*D34</f>
        <v>0</v>
      </c>
    </row>
    <row r="35" spans="1:41" ht="158.4" x14ac:dyDescent="0.3">
      <c r="A35" s="99">
        <v>628.33333333333303</v>
      </c>
      <c r="B35" s="103" t="s">
        <v>561</v>
      </c>
      <c r="C35" s="137" t="s">
        <v>529</v>
      </c>
      <c r="D35" s="138">
        <v>6099.99</v>
      </c>
      <c r="E35" s="138">
        <v>67099.89</v>
      </c>
      <c r="F35" s="137">
        <v>0</v>
      </c>
      <c r="G35" s="138">
        <f t="shared" si="0"/>
        <v>0</v>
      </c>
      <c r="H35" s="137">
        <v>0</v>
      </c>
      <c r="I35" s="138">
        <f t="shared" si="1"/>
        <v>0</v>
      </c>
      <c r="J35" s="137">
        <v>0</v>
      </c>
      <c r="K35" s="138">
        <f t="shared" si="2"/>
        <v>0</v>
      </c>
      <c r="L35" s="137">
        <v>0</v>
      </c>
      <c r="M35" s="138">
        <f>L35*D35</f>
        <v>0</v>
      </c>
      <c r="N35" s="137">
        <v>0</v>
      </c>
      <c r="O35" s="138">
        <f>N35*D35</f>
        <v>0</v>
      </c>
      <c r="P35" s="137">
        <v>0</v>
      </c>
      <c r="Q35" s="138">
        <f>P35*D35</f>
        <v>0</v>
      </c>
      <c r="R35" s="137">
        <v>0</v>
      </c>
      <c r="S35" s="138">
        <f>R35*D35</f>
        <v>0</v>
      </c>
      <c r="T35" s="137">
        <v>0</v>
      </c>
      <c r="U35" s="138">
        <f>T35*D35</f>
        <v>0</v>
      </c>
      <c r="V35" s="137">
        <v>0</v>
      </c>
      <c r="W35" s="138">
        <f>V35*D35</f>
        <v>0</v>
      </c>
      <c r="X35" s="137">
        <v>0</v>
      </c>
      <c r="Y35" s="138">
        <f>X35*D35</f>
        <v>0</v>
      </c>
      <c r="Z35" s="137">
        <v>0</v>
      </c>
      <c r="AA35" s="138">
        <f>Z35*D35</f>
        <v>0</v>
      </c>
      <c r="AB35" s="137">
        <v>0</v>
      </c>
      <c r="AC35" s="138">
        <f>AB35*D35</f>
        <v>0</v>
      </c>
      <c r="AD35" s="137">
        <v>0</v>
      </c>
      <c r="AE35" s="138">
        <f>AD35*D35</f>
        <v>0</v>
      </c>
      <c r="AF35" s="137">
        <v>0</v>
      </c>
      <c r="AG35" s="138">
        <f>AF35*D35</f>
        <v>0</v>
      </c>
      <c r="AH35" s="137">
        <v>0</v>
      </c>
      <c r="AI35" s="138">
        <f>AH35*D35</f>
        <v>0</v>
      </c>
      <c r="AJ35" s="137">
        <v>0</v>
      </c>
      <c r="AK35" s="138">
        <f>AJ35*D35</f>
        <v>0</v>
      </c>
      <c r="AL35" s="137">
        <v>0</v>
      </c>
      <c r="AM35" s="138">
        <f>AL35*D35</f>
        <v>0</v>
      </c>
      <c r="AN35" s="137">
        <v>0</v>
      </c>
      <c r="AO35" s="138">
        <f>AN35*D35</f>
        <v>0</v>
      </c>
    </row>
    <row r="36" spans="1:41" ht="43.2" x14ac:dyDescent="0.3">
      <c r="A36" s="99">
        <v>634.33333333333303</v>
      </c>
      <c r="B36" s="103" t="s">
        <v>562</v>
      </c>
      <c r="C36" s="137" t="s">
        <v>529</v>
      </c>
      <c r="D36" s="138">
        <v>22.3</v>
      </c>
      <c r="E36" s="138">
        <v>713.6</v>
      </c>
      <c r="F36" s="137">
        <v>10</v>
      </c>
      <c r="G36" s="138">
        <f t="shared" si="0"/>
        <v>223</v>
      </c>
      <c r="H36" s="137">
        <v>0</v>
      </c>
      <c r="I36" s="138">
        <f t="shared" si="1"/>
        <v>0</v>
      </c>
      <c r="J36" s="137">
        <v>5</v>
      </c>
      <c r="K36" s="138">
        <f t="shared" si="2"/>
        <v>111.5</v>
      </c>
      <c r="L36" s="137">
        <v>0</v>
      </c>
      <c r="M36" s="138">
        <f>L36*D36</f>
        <v>0</v>
      </c>
      <c r="N36" s="137">
        <v>5</v>
      </c>
      <c r="O36" s="138">
        <f>N36*D36</f>
        <v>111.5</v>
      </c>
      <c r="P36" s="137">
        <v>1</v>
      </c>
      <c r="Q36" s="138">
        <f>P36*D36</f>
        <v>22.3</v>
      </c>
      <c r="R36" s="137">
        <v>0</v>
      </c>
      <c r="S36" s="138">
        <f>R36*D36</f>
        <v>0</v>
      </c>
      <c r="T36" s="137">
        <v>0</v>
      </c>
      <c r="U36" s="138">
        <f>T36*D36</f>
        <v>0</v>
      </c>
      <c r="V36" s="137">
        <v>0</v>
      </c>
      <c r="W36" s="138">
        <f>V36*D36</f>
        <v>0</v>
      </c>
      <c r="X36" s="137">
        <v>0</v>
      </c>
      <c r="Y36" s="138">
        <f>X36*D36</f>
        <v>0</v>
      </c>
      <c r="Z36" s="137">
        <v>0</v>
      </c>
      <c r="AA36" s="138">
        <f>Z36*D36</f>
        <v>0</v>
      </c>
      <c r="AB36" s="137">
        <v>0</v>
      </c>
      <c r="AC36" s="138">
        <f>AB36*D36</f>
        <v>0</v>
      </c>
      <c r="AD36" s="137">
        <v>0</v>
      </c>
      <c r="AE36" s="138">
        <f>AD36*D36</f>
        <v>0</v>
      </c>
      <c r="AF36" s="137">
        <v>0</v>
      </c>
      <c r="AG36" s="138">
        <f>AF36*D36</f>
        <v>0</v>
      </c>
      <c r="AH36" s="137">
        <v>0</v>
      </c>
      <c r="AI36" s="138">
        <f>AH36*D36</f>
        <v>0</v>
      </c>
      <c r="AJ36" s="137">
        <v>0</v>
      </c>
      <c r="AK36" s="138">
        <f>AJ36*D36</f>
        <v>0</v>
      </c>
      <c r="AL36" s="137">
        <v>0</v>
      </c>
      <c r="AM36" s="138">
        <f>AL36*D36</f>
        <v>0</v>
      </c>
      <c r="AN36" s="137">
        <v>0</v>
      </c>
      <c r="AO36" s="138">
        <f>AN36*D36</f>
        <v>0</v>
      </c>
    </row>
    <row r="37" spans="1:41" ht="43.2" x14ac:dyDescent="0.3">
      <c r="A37" s="99">
        <v>640.33333333333303</v>
      </c>
      <c r="B37" s="103" t="s">
        <v>563</v>
      </c>
      <c r="C37" s="137" t="s">
        <v>529</v>
      </c>
      <c r="D37" s="138">
        <v>28.06</v>
      </c>
      <c r="E37" s="138">
        <v>4180.9399999999996</v>
      </c>
      <c r="F37" s="137">
        <v>10</v>
      </c>
      <c r="G37" s="138">
        <f t="shared" si="0"/>
        <v>280.59999999999997</v>
      </c>
      <c r="H37" s="137">
        <v>25</v>
      </c>
      <c r="I37" s="138">
        <f t="shared" si="1"/>
        <v>701.5</v>
      </c>
      <c r="J37" s="137">
        <v>5</v>
      </c>
      <c r="K37" s="138">
        <f t="shared" si="2"/>
        <v>140.29999999999998</v>
      </c>
      <c r="L37" s="137">
        <v>3</v>
      </c>
      <c r="M37" s="138">
        <f>L37*D37</f>
        <v>84.179999999999993</v>
      </c>
      <c r="N37" s="137">
        <v>5</v>
      </c>
      <c r="O37" s="138">
        <f>N37*D37</f>
        <v>140.29999999999998</v>
      </c>
      <c r="P37" s="137">
        <v>5</v>
      </c>
      <c r="Q37" s="138">
        <f>P37*D37</f>
        <v>140.29999999999998</v>
      </c>
      <c r="R37" s="137">
        <v>0</v>
      </c>
      <c r="S37" s="138">
        <f>R37*D37</f>
        <v>0</v>
      </c>
      <c r="T37" s="137">
        <v>0</v>
      </c>
      <c r="U37" s="138">
        <f>T37*D37</f>
        <v>0</v>
      </c>
      <c r="V37" s="137">
        <v>2</v>
      </c>
      <c r="W37" s="138">
        <f>V37*D37</f>
        <v>56.12</v>
      </c>
      <c r="X37" s="137">
        <v>0</v>
      </c>
      <c r="Y37" s="138">
        <f>X37*D37</f>
        <v>0</v>
      </c>
      <c r="Z37" s="137">
        <v>0</v>
      </c>
      <c r="AA37" s="138">
        <f>Z37*D37</f>
        <v>0</v>
      </c>
      <c r="AB37" s="137">
        <v>0</v>
      </c>
      <c r="AC37" s="138">
        <f>AB37*D37</f>
        <v>0</v>
      </c>
      <c r="AD37" s="137">
        <v>2</v>
      </c>
      <c r="AE37" s="138">
        <f>AD37*D37</f>
        <v>56.12</v>
      </c>
      <c r="AF37" s="137">
        <v>3</v>
      </c>
      <c r="AG37" s="138">
        <f>AF37*D37</f>
        <v>84.179999999999993</v>
      </c>
      <c r="AH37" s="137">
        <v>3</v>
      </c>
      <c r="AI37" s="138">
        <f>AH37*D37</f>
        <v>84.179999999999993</v>
      </c>
      <c r="AJ37" s="137">
        <v>5</v>
      </c>
      <c r="AK37" s="138">
        <f>AJ37*D37</f>
        <v>140.29999999999998</v>
      </c>
      <c r="AL37" s="137">
        <v>0</v>
      </c>
      <c r="AM37" s="138">
        <f>AL37*D37</f>
        <v>0</v>
      </c>
      <c r="AN37" s="137">
        <v>2</v>
      </c>
      <c r="AO37" s="138">
        <f>AN37*D37</f>
        <v>56.12</v>
      </c>
    </row>
    <row r="38" spans="1:41" ht="86.4" x14ac:dyDescent="0.3">
      <c r="A38" s="99">
        <v>646.33333333333303</v>
      </c>
      <c r="B38" s="133" t="s">
        <v>564</v>
      </c>
      <c r="C38" s="137" t="s">
        <v>529</v>
      </c>
      <c r="D38" s="138">
        <v>1290</v>
      </c>
      <c r="E38" s="138">
        <v>9030</v>
      </c>
      <c r="F38" s="137">
        <v>0</v>
      </c>
      <c r="G38" s="138">
        <f t="shared" si="0"/>
        <v>0</v>
      </c>
      <c r="H38" s="137">
        <v>1</v>
      </c>
      <c r="I38" s="138">
        <f t="shared" si="1"/>
        <v>1290</v>
      </c>
      <c r="J38" s="137">
        <v>0</v>
      </c>
      <c r="K38" s="138">
        <f t="shared" si="2"/>
        <v>0</v>
      </c>
      <c r="L38" s="137">
        <v>0</v>
      </c>
      <c r="M38" s="138">
        <f>L38*D38</f>
        <v>0</v>
      </c>
      <c r="N38" s="137">
        <v>0</v>
      </c>
      <c r="O38" s="138">
        <f>N38*D38</f>
        <v>0</v>
      </c>
      <c r="P38" s="137">
        <v>0</v>
      </c>
      <c r="Q38" s="138">
        <f>P38*D38</f>
        <v>0</v>
      </c>
      <c r="R38" s="137">
        <v>0</v>
      </c>
      <c r="S38" s="138">
        <f>R38*D38</f>
        <v>0</v>
      </c>
      <c r="T38" s="137">
        <v>0</v>
      </c>
      <c r="U38" s="138">
        <f>T38*D38</f>
        <v>0</v>
      </c>
      <c r="V38" s="137">
        <v>0</v>
      </c>
      <c r="W38" s="138">
        <f>V38*D38</f>
        <v>0</v>
      </c>
      <c r="X38" s="137">
        <v>0</v>
      </c>
      <c r="Y38" s="138">
        <f>X38*D38</f>
        <v>0</v>
      </c>
      <c r="Z38" s="137">
        <v>0</v>
      </c>
      <c r="AA38" s="138">
        <f>Z38*D38</f>
        <v>0</v>
      </c>
      <c r="AB38" s="137">
        <v>0</v>
      </c>
      <c r="AC38" s="138">
        <f>AB38*D38</f>
        <v>0</v>
      </c>
      <c r="AD38" s="137">
        <v>0</v>
      </c>
      <c r="AE38" s="138">
        <f>AD38*D38</f>
        <v>0</v>
      </c>
      <c r="AF38" s="137">
        <v>0</v>
      </c>
      <c r="AG38" s="138">
        <f>AF38*D38</f>
        <v>0</v>
      </c>
      <c r="AH38" s="137">
        <v>1</v>
      </c>
      <c r="AI38" s="138">
        <f>AH38*D38</f>
        <v>1290</v>
      </c>
      <c r="AJ38" s="137">
        <v>0</v>
      </c>
      <c r="AK38" s="138">
        <f>AJ38*D38</f>
        <v>0</v>
      </c>
      <c r="AL38" s="137">
        <v>0</v>
      </c>
      <c r="AM38" s="138">
        <f>AL38*D38</f>
        <v>0</v>
      </c>
      <c r="AN38" s="137">
        <v>0</v>
      </c>
      <c r="AO38" s="138">
        <f>AN38*D38</f>
        <v>0</v>
      </c>
    </row>
    <row r="39" spans="1:41" ht="28.8" x14ac:dyDescent="0.3">
      <c r="A39" s="99">
        <v>652.33333333333303</v>
      </c>
      <c r="B39" s="103" t="s">
        <v>565</v>
      </c>
      <c r="C39" s="137" t="s">
        <v>529</v>
      </c>
      <c r="D39" s="138">
        <v>148</v>
      </c>
      <c r="E39" s="138">
        <v>3700</v>
      </c>
      <c r="F39" s="137">
        <v>8</v>
      </c>
      <c r="G39" s="138">
        <f t="shared" si="0"/>
        <v>1184</v>
      </c>
      <c r="H39" s="137">
        <v>0</v>
      </c>
      <c r="I39" s="138">
        <f t="shared" si="1"/>
        <v>0</v>
      </c>
      <c r="J39" s="137">
        <v>5</v>
      </c>
      <c r="K39" s="138">
        <f t="shared" si="2"/>
        <v>740</v>
      </c>
      <c r="L39" s="137">
        <v>0</v>
      </c>
      <c r="M39" s="138">
        <f>L39*D39</f>
        <v>0</v>
      </c>
      <c r="N39" s="137">
        <v>2</v>
      </c>
      <c r="O39" s="138">
        <f>N39*D39</f>
        <v>296</v>
      </c>
      <c r="P39" s="137">
        <v>0</v>
      </c>
      <c r="Q39" s="138">
        <f>P39*D39</f>
        <v>0</v>
      </c>
      <c r="R39" s="137">
        <v>0</v>
      </c>
      <c r="S39" s="138">
        <f>R39*D39</f>
        <v>0</v>
      </c>
      <c r="T39" s="137">
        <v>0</v>
      </c>
      <c r="U39" s="138">
        <f>T39*D39</f>
        <v>0</v>
      </c>
      <c r="V39" s="137">
        <v>1</v>
      </c>
      <c r="W39" s="138">
        <f>V39*D39</f>
        <v>148</v>
      </c>
      <c r="X39" s="137">
        <v>0</v>
      </c>
      <c r="Y39" s="138">
        <f>X39*D39</f>
        <v>0</v>
      </c>
      <c r="Z39" s="137">
        <v>0</v>
      </c>
      <c r="AA39" s="138">
        <f>Z39*D39</f>
        <v>0</v>
      </c>
      <c r="AB39" s="137">
        <v>0</v>
      </c>
      <c r="AC39" s="138">
        <f>AB39*D39</f>
        <v>0</v>
      </c>
      <c r="AD39" s="137">
        <v>1</v>
      </c>
      <c r="AE39" s="138">
        <f>AD39*D39</f>
        <v>148</v>
      </c>
      <c r="AF39" s="137">
        <v>0</v>
      </c>
      <c r="AG39" s="138">
        <f>AF39*D39</f>
        <v>0</v>
      </c>
      <c r="AH39" s="137">
        <v>2</v>
      </c>
      <c r="AI39" s="138">
        <f>AH39*D39</f>
        <v>296</v>
      </c>
      <c r="AJ39" s="137">
        <v>0</v>
      </c>
      <c r="AK39" s="138">
        <f>AJ39*D39</f>
        <v>0</v>
      </c>
      <c r="AL39" s="137">
        <v>0</v>
      </c>
      <c r="AM39" s="138">
        <f>AL39*D39</f>
        <v>0</v>
      </c>
      <c r="AN39" s="137">
        <v>0</v>
      </c>
      <c r="AO39" s="138">
        <f>AN39*D39</f>
        <v>0</v>
      </c>
    </row>
    <row r="40" spans="1:41" ht="28.8" x14ac:dyDescent="0.3">
      <c r="A40" s="99">
        <v>658.33333333333303</v>
      </c>
      <c r="B40" s="133" t="s">
        <v>566</v>
      </c>
      <c r="C40" s="137" t="s">
        <v>529</v>
      </c>
      <c r="D40" s="138">
        <v>2170</v>
      </c>
      <c r="E40" s="138">
        <v>13020</v>
      </c>
      <c r="F40" s="137">
        <v>3</v>
      </c>
      <c r="G40" s="138">
        <f t="shared" si="0"/>
        <v>6510</v>
      </c>
      <c r="H40" s="137">
        <v>0</v>
      </c>
      <c r="I40" s="138">
        <f t="shared" si="1"/>
        <v>0</v>
      </c>
      <c r="J40" s="137">
        <v>0</v>
      </c>
      <c r="K40" s="138">
        <f t="shared" si="2"/>
        <v>0</v>
      </c>
      <c r="L40" s="137">
        <v>0</v>
      </c>
      <c r="M40" s="138">
        <f>L40*D40</f>
        <v>0</v>
      </c>
      <c r="N40" s="137">
        <v>0</v>
      </c>
      <c r="O40" s="138">
        <f>N40*D40</f>
        <v>0</v>
      </c>
      <c r="P40" s="137">
        <v>0</v>
      </c>
      <c r="Q40" s="138">
        <f>P40*D40</f>
        <v>0</v>
      </c>
      <c r="R40" s="137">
        <v>0</v>
      </c>
      <c r="S40" s="138">
        <f>R40*D40</f>
        <v>0</v>
      </c>
      <c r="T40" s="137">
        <v>0</v>
      </c>
      <c r="U40" s="138">
        <f>T40*D40</f>
        <v>0</v>
      </c>
      <c r="V40" s="137">
        <v>0</v>
      </c>
      <c r="W40" s="138">
        <f>V40*D40</f>
        <v>0</v>
      </c>
      <c r="X40" s="137">
        <v>0</v>
      </c>
      <c r="Y40" s="138">
        <f>X40*D40</f>
        <v>0</v>
      </c>
      <c r="Z40" s="137">
        <v>0</v>
      </c>
      <c r="AA40" s="138">
        <f>Z40*D40</f>
        <v>0</v>
      </c>
      <c r="AB40" s="137">
        <v>0</v>
      </c>
      <c r="AC40" s="138">
        <f>AB40*D40</f>
        <v>0</v>
      </c>
      <c r="AD40" s="137">
        <v>0</v>
      </c>
      <c r="AE40" s="138">
        <f>AD40*D40</f>
        <v>0</v>
      </c>
      <c r="AF40" s="137">
        <v>0</v>
      </c>
      <c r="AG40" s="138">
        <f>AF40*D40</f>
        <v>0</v>
      </c>
      <c r="AH40" s="137">
        <v>0</v>
      </c>
      <c r="AI40" s="138">
        <f>AH40*D40</f>
        <v>0</v>
      </c>
      <c r="AJ40" s="137">
        <v>0</v>
      </c>
      <c r="AK40" s="138">
        <f>AJ40*D40</f>
        <v>0</v>
      </c>
      <c r="AL40" s="137">
        <v>0</v>
      </c>
      <c r="AM40" s="138">
        <f>AL40*D40</f>
        <v>0</v>
      </c>
      <c r="AN40" s="137">
        <v>0</v>
      </c>
      <c r="AO40" s="138">
        <f>AN40*D40</f>
        <v>0</v>
      </c>
    </row>
    <row r="41" spans="1:41" ht="43.2" x14ac:dyDescent="0.3">
      <c r="A41" s="99">
        <v>664.33333333333303</v>
      </c>
      <c r="B41" s="103" t="s">
        <v>567</v>
      </c>
      <c r="C41" s="137" t="s">
        <v>529</v>
      </c>
      <c r="D41" s="138">
        <v>2089.9899999999998</v>
      </c>
      <c r="E41" s="138">
        <v>35529.83</v>
      </c>
      <c r="F41" s="137">
        <v>0</v>
      </c>
      <c r="G41" s="138">
        <f t="shared" si="0"/>
        <v>0</v>
      </c>
      <c r="H41" s="137">
        <v>0</v>
      </c>
      <c r="I41" s="138">
        <f t="shared" si="1"/>
        <v>0</v>
      </c>
      <c r="J41" s="137">
        <v>0</v>
      </c>
      <c r="K41" s="138">
        <f t="shared" si="2"/>
        <v>0</v>
      </c>
      <c r="L41" s="137">
        <v>1</v>
      </c>
      <c r="M41" s="138">
        <f>L41*D41</f>
        <v>2089.9899999999998</v>
      </c>
      <c r="N41" s="137">
        <v>1</v>
      </c>
      <c r="O41" s="138">
        <f>N41*D41</f>
        <v>2089.9899999999998</v>
      </c>
      <c r="P41" s="137">
        <v>1</v>
      </c>
      <c r="Q41" s="138">
        <f>P41*D41</f>
        <v>2089.9899999999998</v>
      </c>
      <c r="R41" s="137">
        <v>0</v>
      </c>
      <c r="S41" s="138">
        <f>R41*D41</f>
        <v>0</v>
      </c>
      <c r="T41" s="137">
        <v>1</v>
      </c>
      <c r="U41" s="138">
        <f>T41*D41</f>
        <v>2089.9899999999998</v>
      </c>
      <c r="V41" s="137">
        <v>0</v>
      </c>
      <c r="W41" s="138">
        <f>V41*D41</f>
        <v>0</v>
      </c>
      <c r="X41" s="137">
        <v>0</v>
      </c>
      <c r="Y41" s="138">
        <f>X41*D41</f>
        <v>0</v>
      </c>
      <c r="Z41" s="137">
        <v>0</v>
      </c>
      <c r="AA41" s="138">
        <f>Z41*D41</f>
        <v>0</v>
      </c>
      <c r="AB41" s="137">
        <v>0</v>
      </c>
      <c r="AC41" s="138">
        <f>AB41*D41</f>
        <v>0</v>
      </c>
      <c r="AD41" s="137">
        <v>0</v>
      </c>
      <c r="AE41" s="138">
        <f>AD41*D41</f>
        <v>0</v>
      </c>
      <c r="AF41" s="137">
        <v>0</v>
      </c>
      <c r="AG41" s="138">
        <f>AF41*D41</f>
        <v>0</v>
      </c>
      <c r="AH41" s="137">
        <v>3</v>
      </c>
      <c r="AI41" s="138">
        <f>AH41*D41</f>
        <v>6269.9699999999993</v>
      </c>
      <c r="AJ41" s="137">
        <v>1</v>
      </c>
      <c r="AK41" s="138">
        <f>AJ41*D41</f>
        <v>2089.9899999999998</v>
      </c>
      <c r="AL41" s="137">
        <v>0</v>
      </c>
      <c r="AM41" s="138">
        <f>AL41*D41</f>
        <v>0</v>
      </c>
      <c r="AN41" s="137">
        <v>0</v>
      </c>
      <c r="AO41" s="138">
        <f>AN41*D41</f>
        <v>0</v>
      </c>
    </row>
    <row r="42" spans="1:41" ht="57.6" x14ac:dyDescent="0.3">
      <c r="A42" s="99">
        <v>670.33333333333303</v>
      </c>
      <c r="B42" s="103" t="s">
        <v>568</v>
      </c>
      <c r="C42" s="137" t="s">
        <v>529</v>
      </c>
      <c r="D42" s="138">
        <v>82.88</v>
      </c>
      <c r="E42" s="138">
        <v>1657.6</v>
      </c>
      <c r="F42" s="137">
        <v>0</v>
      </c>
      <c r="G42" s="138">
        <f t="shared" si="0"/>
        <v>0</v>
      </c>
      <c r="H42" s="137">
        <v>10</v>
      </c>
      <c r="I42" s="138">
        <f t="shared" si="1"/>
        <v>828.8</v>
      </c>
      <c r="J42" s="137">
        <v>0</v>
      </c>
      <c r="K42" s="138">
        <f t="shared" si="2"/>
        <v>0</v>
      </c>
      <c r="L42" s="137">
        <v>0</v>
      </c>
      <c r="M42" s="138">
        <f>L42*D42</f>
        <v>0</v>
      </c>
      <c r="N42" s="137">
        <v>0</v>
      </c>
      <c r="O42" s="138">
        <f>N42*D42</f>
        <v>0</v>
      </c>
      <c r="P42" s="137">
        <v>0</v>
      </c>
      <c r="Q42" s="138">
        <f>P42*D42</f>
        <v>0</v>
      </c>
      <c r="R42" s="137">
        <v>0</v>
      </c>
      <c r="S42" s="138">
        <f>R42*D42</f>
        <v>0</v>
      </c>
      <c r="T42" s="137">
        <v>0</v>
      </c>
      <c r="U42" s="138">
        <f>T42*D42</f>
        <v>0</v>
      </c>
      <c r="V42" s="137">
        <v>0</v>
      </c>
      <c r="W42" s="138">
        <f>V42*D42</f>
        <v>0</v>
      </c>
      <c r="X42" s="137">
        <v>0</v>
      </c>
      <c r="Y42" s="138">
        <f>X42*D42</f>
        <v>0</v>
      </c>
      <c r="Z42" s="137">
        <v>0</v>
      </c>
      <c r="AA42" s="138">
        <f>Z42*D42</f>
        <v>0</v>
      </c>
      <c r="AB42" s="137">
        <v>0</v>
      </c>
      <c r="AC42" s="138">
        <f>AB42*D42</f>
        <v>0</v>
      </c>
      <c r="AD42" s="137">
        <v>0</v>
      </c>
      <c r="AE42" s="138">
        <f>AD42*D42</f>
        <v>0</v>
      </c>
      <c r="AF42" s="137">
        <v>0</v>
      </c>
      <c r="AG42" s="138">
        <f>AF42*D42</f>
        <v>0</v>
      </c>
      <c r="AH42" s="137">
        <v>0</v>
      </c>
      <c r="AI42" s="138">
        <f>AH42*D42</f>
        <v>0</v>
      </c>
      <c r="AJ42" s="137">
        <v>0</v>
      </c>
      <c r="AK42" s="138">
        <f>AJ42*D42</f>
        <v>0</v>
      </c>
      <c r="AL42" s="137">
        <v>0</v>
      </c>
      <c r="AM42" s="138">
        <f>AL42*D42</f>
        <v>0</v>
      </c>
      <c r="AN42" s="137">
        <v>0</v>
      </c>
      <c r="AO42" s="138">
        <f>AN42*D42</f>
        <v>0</v>
      </c>
    </row>
    <row r="43" spans="1:41" ht="57.6" x14ac:dyDescent="0.3">
      <c r="A43" s="99">
        <v>676.33333333333303</v>
      </c>
      <c r="B43" s="103" t="s">
        <v>569</v>
      </c>
      <c r="C43" s="137" t="s">
        <v>529</v>
      </c>
      <c r="D43" s="138">
        <v>113.82</v>
      </c>
      <c r="E43" s="138">
        <v>2504.04</v>
      </c>
      <c r="F43" s="137">
        <v>1</v>
      </c>
      <c r="G43" s="138">
        <f t="shared" si="0"/>
        <v>113.82</v>
      </c>
      <c r="H43" s="137">
        <v>10</v>
      </c>
      <c r="I43" s="138">
        <f t="shared" si="1"/>
        <v>1138.1999999999998</v>
      </c>
      <c r="J43" s="137">
        <v>0</v>
      </c>
      <c r="K43" s="138">
        <f t="shared" si="2"/>
        <v>0</v>
      </c>
      <c r="L43" s="137">
        <v>0</v>
      </c>
      <c r="M43" s="138">
        <f>L43*D43</f>
        <v>0</v>
      </c>
      <c r="N43" s="137">
        <v>0</v>
      </c>
      <c r="O43" s="138">
        <f>N43*D43</f>
        <v>0</v>
      </c>
      <c r="P43" s="137">
        <v>0</v>
      </c>
      <c r="Q43" s="138">
        <f>P43*D43</f>
        <v>0</v>
      </c>
      <c r="R43" s="137">
        <v>0</v>
      </c>
      <c r="S43" s="138">
        <f>R43*D43</f>
        <v>0</v>
      </c>
      <c r="T43" s="137">
        <v>0</v>
      </c>
      <c r="U43" s="138">
        <f>T43*D43</f>
        <v>0</v>
      </c>
      <c r="V43" s="137">
        <v>0</v>
      </c>
      <c r="W43" s="138">
        <f>V43*D43</f>
        <v>0</v>
      </c>
      <c r="X43" s="137">
        <v>0</v>
      </c>
      <c r="Y43" s="138">
        <f>X43*D43</f>
        <v>0</v>
      </c>
      <c r="Z43" s="137">
        <v>0</v>
      </c>
      <c r="AA43" s="138">
        <f>Z43*D43</f>
        <v>0</v>
      </c>
      <c r="AB43" s="137">
        <v>0</v>
      </c>
      <c r="AC43" s="138">
        <f>AB43*D43</f>
        <v>0</v>
      </c>
      <c r="AD43" s="137">
        <v>1</v>
      </c>
      <c r="AE43" s="138">
        <f>AD43*D43</f>
        <v>113.82</v>
      </c>
      <c r="AF43" s="137">
        <v>0</v>
      </c>
      <c r="AG43" s="138">
        <f>AF43*D43</f>
        <v>0</v>
      </c>
      <c r="AH43" s="137">
        <v>0</v>
      </c>
      <c r="AI43" s="138">
        <f>AH43*D43</f>
        <v>0</v>
      </c>
      <c r="AJ43" s="137">
        <v>0</v>
      </c>
      <c r="AK43" s="138">
        <f>AJ43*D43</f>
        <v>0</v>
      </c>
      <c r="AL43" s="137">
        <v>0</v>
      </c>
      <c r="AM43" s="138">
        <f>AL43*D43</f>
        <v>0</v>
      </c>
      <c r="AN43" s="137">
        <v>0</v>
      </c>
      <c r="AO43" s="138">
        <f>AN43*D43</f>
        <v>0</v>
      </c>
    </row>
    <row r="44" spans="1:41" ht="57.6" x14ac:dyDescent="0.3">
      <c r="A44" s="99">
        <v>682.33333333333303</v>
      </c>
      <c r="B44" s="103" t="s">
        <v>570</v>
      </c>
      <c r="C44" s="137" t="s">
        <v>529</v>
      </c>
      <c r="D44" s="138">
        <v>189.76</v>
      </c>
      <c r="E44" s="138">
        <v>12903.68</v>
      </c>
      <c r="F44" s="137">
        <v>25</v>
      </c>
      <c r="G44" s="138">
        <f t="shared" si="0"/>
        <v>4744</v>
      </c>
      <c r="H44" s="137">
        <v>0</v>
      </c>
      <c r="I44" s="138">
        <f t="shared" si="1"/>
        <v>0</v>
      </c>
      <c r="J44" s="137">
        <v>5</v>
      </c>
      <c r="K44" s="138">
        <f t="shared" si="2"/>
        <v>948.8</v>
      </c>
      <c r="L44" s="137">
        <v>4</v>
      </c>
      <c r="M44" s="138">
        <f>L44*D44</f>
        <v>759.04</v>
      </c>
      <c r="N44" s="137">
        <v>0</v>
      </c>
      <c r="O44" s="138">
        <f>N44*D44</f>
        <v>0</v>
      </c>
      <c r="P44" s="137">
        <v>0</v>
      </c>
      <c r="Q44" s="138">
        <f>P44*D44</f>
        <v>0</v>
      </c>
      <c r="R44" s="137">
        <v>0</v>
      </c>
      <c r="S44" s="138">
        <f>R44*D44</f>
        <v>0</v>
      </c>
      <c r="T44" s="137">
        <v>0</v>
      </c>
      <c r="U44" s="138">
        <f>T44*D44</f>
        <v>0</v>
      </c>
      <c r="V44" s="137">
        <v>0</v>
      </c>
      <c r="W44" s="138">
        <f>V44*D44</f>
        <v>0</v>
      </c>
      <c r="X44" s="137">
        <v>0</v>
      </c>
      <c r="Y44" s="138">
        <f>X44*D44</f>
        <v>0</v>
      </c>
      <c r="Z44" s="137">
        <v>0</v>
      </c>
      <c r="AA44" s="138">
        <f>Z44*D44</f>
        <v>0</v>
      </c>
      <c r="AB44" s="137">
        <v>0</v>
      </c>
      <c r="AC44" s="138">
        <f>AB44*D44</f>
        <v>0</v>
      </c>
      <c r="AD44" s="137">
        <v>0</v>
      </c>
      <c r="AE44" s="138">
        <f>AD44*D44</f>
        <v>0</v>
      </c>
      <c r="AF44" s="137">
        <v>0</v>
      </c>
      <c r="AG44" s="138">
        <f>AF44*D44</f>
        <v>0</v>
      </c>
      <c r="AH44" s="137">
        <v>0</v>
      </c>
      <c r="AI44" s="138">
        <f>AH44*D44</f>
        <v>0</v>
      </c>
      <c r="AJ44" s="137">
        <v>0</v>
      </c>
      <c r="AK44" s="138">
        <f>AJ44*D44</f>
        <v>0</v>
      </c>
      <c r="AL44" s="137">
        <v>0</v>
      </c>
      <c r="AM44" s="138">
        <f>AL44*D44</f>
        <v>0</v>
      </c>
      <c r="AN44" s="137">
        <v>0</v>
      </c>
      <c r="AO44" s="138">
        <f>AN44*D44</f>
        <v>0</v>
      </c>
    </row>
    <row r="45" spans="1:41" x14ac:dyDescent="0.3">
      <c r="A45" s="99">
        <v>688.33333333333303</v>
      </c>
      <c r="B45" s="133" t="s">
        <v>571</v>
      </c>
      <c r="C45" s="137" t="s">
        <v>529</v>
      </c>
      <c r="D45" s="138">
        <v>177.2</v>
      </c>
      <c r="E45" s="138">
        <v>177.2</v>
      </c>
      <c r="F45" s="137">
        <v>1</v>
      </c>
      <c r="G45" s="138">
        <f t="shared" si="0"/>
        <v>177.2</v>
      </c>
      <c r="H45" s="137">
        <v>0</v>
      </c>
      <c r="I45" s="138">
        <f t="shared" si="1"/>
        <v>0</v>
      </c>
      <c r="J45" s="137">
        <v>0</v>
      </c>
      <c r="K45" s="138">
        <f t="shared" si="2"/>
        <v>0</v>
      </c>
      <c r="L45" s="137">
        <v>0</v>
      </c>
      <c r="M45" s="138">
        <f>L45*D45</f>
        <v>0</v>
      </c>
      <c r="N45" s="137">
        <v>0</v>
      </c>
      <c r="O45" s="138">
        <f>N45*D45</f>
        <v>0</v>
      </c>
      <c r="P45" s="137">
        <v>0</v>
      </c>
      <c r="Q45" s="138">
        <f>P45*D45</f>
        <v>0</v>
      </c>
      <c r="R45" s="137">
        <v>0</v>
      </c>
      <c r="S45" s="138">
        <f>R45*D45</f>
        <v>0</v>
      </c>
      <c r="T45" s="137">
        <v>0</v>
      </c>
      <c r="U45" s="138">
        <f>T45*D45</f>
        <v>0</v>
      </c>
      <c r="V45" s="137">
        <v>0</v>
      </c>
      <c r="W45" s="138">
        <f>V45*D45</f>
        <v>0</v>
      </c>
      <c r="X45" s="137">
        <v>0</v>
      </c>
      <c r="Y45" s="138">
        <f>X45*D45</f>
        <v>0</v>
      </c>
      <c r="Z45" s="137">
        <v>0</v>
      </c>
      <c r="AA45" s="138">
        <f>Z45*D45</f>
        <v>0</v>
      </c>
      <c r="AB45" s="137">
        <v>0</v>
      </c>
      <c r="AC45" s="138">
        <f>AB45*D45</f>
        <v>0</v>
      </c>
      <c r="AD45" s="137">
        <v>0</v>
      </c>
      <c r="AE45" s="138">
        <f>AD45*D45</f>
        <v>0</v>
      </c>
      <c r="AF45" s="137">
        <v>0</v>
      </c>
      <c r="AG45" s="138">
        <f>AF45*D45</f>
        <v>0</v>
      </c>
      <c r="AH45" s="137">
        <v>0</v>
      </c>
      <c r="AI45" s="138">
        <f>AH45*D45</f>
        <v>0</v>
      </c>
      <c r="AJ45" s="137">
        <v>0</v>
      </c>
      <c r="AK45" s="138">
        <f>AJ45*D45</f>
        <v>0</v>
      </c>
      <c r="AL45" s="137">
        <v>0</v>
      </c>
      <c r="AM45" s="138">
        <f>AL45*D45</f>
        <v>0</v>
      </c>
      <c r="AN45" s="137">
        <v>0</v>
      </c>
      <c r="AO45" s="138">
        <f>AN45*D45</f>
        <v>0</v>
      </c>
    </row>
    <row r="46" spans="1:41" x14ac:dyDescent="0.3">
      <c r="A46" s="99">
        <v>694.33333333333303</v>
      </c>
      <c r="B46" s="103" t="s">
        <v>572</v>
      </c>
      <c r="C46" s="137" t="s">
        <v>529</v>
      </c>
      <c r="D46" s="138">
        <v>94.22</v>
      </c>
      <c r="E46" s="138">
        <v>3297.7</v>
      </c>
      <c r="F46" s="137">
        <v>4</v>
      </c>
      <c r="G46" s="138">
        <f t="shared" si="0"/>
        <v>376.88</v>
      </c>
      <c r="H46" s="137">
        <v>0</v>
      </c>
      <c r="I46" s="138">
        <f t="shared" si="1"/>
        <v>0</v>
      </c>
      <c r="J46" s="137">
        <v>10</v>
      </c>
      <c r="K46" s="138">
        <f t="shared" si="2"/>
        <v>942.2</v>
      </c>
      <c r="L46" s="137">
        <v>0</v>
      </c>
      <c r="M46" s="138">
        <f>L46*D46</f>
        <v>0</v>
      </c>
      <c r="N46" s="137">
        <v>3</v>
      </c>
      <c r="O46" s="138">
        <f>N46*D46</f>
        <v>282.65999999999997</v>
      </c>
      <c r="P46" s="137">
        <v>0</v>
      </c>
      <c r="Q46" s="138">
        <f>P46*D46</f>
        <v>0</v>
      </c>
      <c r="R46" s="137">
        <v>0</v>
      </c>
      <c r="S46" s="138">
        <f>R46*D46</f>
        <v>0</v>
      </c>
      <c r="T46" s="137">
        <v>0</v>
      </c>
      <c r="U46" s="138">
        <f>T46*D46</f>
        <v>0</v>
      </c>
      <c r="V46" s="137">
        <v>1</v>
      </c>
      <c r="W46" s="138">
        <f>V46*D46</f>
        <v>94.22</v>
      </c>
      <c r="X46" s="137">
        <v>0</v>
      </c>
      <c r="Y46" s="138">
        <f>X46*D46</f>
        <v>0</v>
      </c>
      <c r="Z46" s="137">
        <v>0</v>
      </c>
      <c r="AA46" s="138">
        <f>Z46*D46</f>
        <v>0</v>
      </c>
      <c r="AB46" s="137">
        <v>0</v>
      </c>
      <c r="AC46" s="138">
        <f>AB46*D46</f>
        <v>0</v>
      </c>
      <c r="AD46" s="137">
        <v>1</v>
      </c>
      <c r="AE46" s="138">
        <f>AD46*D46</f>
        <v>94.22</v>
      </c>
      <c r="AF46" s="137">
        <v>0</v>
      </c>
      <c r="AG46" s="138">
        <f>AF46*D46</f>
        <v>0</v>
      </c>
      <c r="AH46" s="137">
        <v>5</v>
      </c>
      <c r="AI46" s="138">
        <f>AH46*D46</f>
        <v>471.1</v>
      </c>
      <c r="AJ46" s="137">
        <v>0</v>
      </c>
      <c r="AK46" s="138">
        <f>AJ46*D46</f>
        <v>0</v>
      </c>
      <c r="AL46" s="137">
        <v>0</v>
      </c>
      <c r="AM46" s="138">
        <f>AL46*D46</f>
        <v>0</v>
      </c>
      <c r="AN46" s="137">
        <v>0</v>
      </c>
      <c r="AO46" s="138">
        <f>AN46*D46</f>
        <v>0</v>
      </c>
    </row>
    <row r="47" spans="1:41" ht="57.6" x14ac:dyDescent="0.3">
      <c r="A47" s="99">
        <v>700.33333333333303</v>
      </c>
      <c r="B47" s="103" t="s">
        <v>573</v>
      </c>
      <c r="C47" s="137" t="s">
        <v>529</v>
      </c>
      <c r="D47" s="138">
        <v>1200</v>
      </c>
      <c r="E47" s="138">
        <v>74400</v>
      </c>
      <c r="F47" s="137">
        <v>0</v>
      </c>
      <c r="G47" s="138">
        <f t="shared" si="0"/>
        <v>0</v>
      </c>
      <c r="H47" s="137">
        <v>0</v>
      </c>
      <c r="I47" s="138">
        <f t="shared" si="1"/>
        <v>0</v>
      </c>
      <c r="J47" s="137">
        <v>30</v>
      </c>
      <c r="K47" s="138">
        <f t="shared" si="2"/>
        <v>36000</v>
      </c>
      <c r="L47" s="137">
        <v>0</v>
      </c>
      <c r="M47" s="138">
        <f>L47*D47</f>
        <v>0</v>
      </c>
      <c r="N47" s="137">
        <v>0</v>
      </c>
      <c r="O47" s="138">
        <f>N47*D47</f>
        <v>0</v>
      </c>
      <c r="P47" s="137">
        <v>0</v>
      </c>
      <c r="Q47" s="138">
        <f>P47*D47</f>
        <v>0</v>
      </c>
      <c r="R47" s="137">
        <v>0</v>
      </c>
      <c r="S47" s="138">
        <f>R47*D47</f>
        <v>0</v>
      </c>
      <c r="T47" s="137">
        <v>0</v>
      </c>
      <c r="U47" s="138">
        <f>T47*D47</f>
        <v>0</v>
      </c>
      <c r="V47" s="137">
        <v>0</v>
      </c>
      <c r="W47" s="138">
        <f>V47*D47</f>
        <v>0</v>
      </c>
      <c r="X47" s="137">
        <v>0</v>
      </c>
      <c r="Y47" s="138">
        <f>X47*D47</f>
        <v>0</v>
      </c>
      <c r="Z47" s="137">
        <v>0</v>
      </c>
      <c r="AA47" s="138">
        <f>Z47*D47</f>
        <v>0</v>
      </c>
      <c r="AB47" s="137">
        <v>0</v>
      </c>
      <c r="AC47" s="138">
        <f>AB47*D47</f>
        <v>0</v>
      </c>
      <c r="AD47" s="137">
        <v>0</v>
      </c>
      <c r="AE47" s="138">
        <f>AD47*D47</f>
        <v>0</v>
      </c>
      <c r="AF47" s="137">
        <v>0</v>
      </c>
      <c r="AG47" s="138">
        <f>AF47*D47</f>
        <v>0</v>
      </c>
      <c r="AH47" s="137">
        <v>0</v>
      </c>
      <c r="AI47" s="138">
        <f>AH47*D47</f>
        <v>0</v>
      </c>
      <c r="AJ47" s="137">
        <v>0</v>
      </c>
      <c r="AK47" s="138">
        <f>AJ47*D47</f>
        <v>0</v>
      </c>
      <c r="AL47" s="137">
        <v>0</v>
      </c>
      <c r="AM47" s="138">
        <f>AL47*D47</f>
        <v>0</v>
      </c>
      <c r="AN47" s="137">
        <v>0</v>
      </c>
      <c r="AO47" s="138">
        <f>AN47*D47</f>
        <v>0</v>
      </c>
    </row>
    <row r="48" spans="1:41" x14ac:dyDescent="0.3">
      <c r="A48" s="99">
        <v>706.33333333333303</v>
      </c>
      <c r="B48" s="103" t="s">
        <v>574</v>
      </c>
      <c r="C48" s="137" t="s">
        <v>529</v>
      </c>
      <c r="D48" s="138">
        <v>170</v>
      </c>
      <c r="E48" s="138">
        <v>5440</v>
      </c>
      <c r="F48" s="137">
        <v>0</v>
      </c>
      <c r="G48" s="138">
        <f t="shared" si="0"/>
        <v>0</v>
      </c>
      <c r="H48" s="137">
        <v>0</v>
      </c>
      <c r="I48" s="138">
        <f t="shared" si="1"/>
        <v>0</v>
      </c>
      <c r="J48" s="137">
        <v>0</v>
      </c>
      <c r="K48" s="138">
        <f t="shared" si="2"/>
        <v>0</v>
      </c>
      <c r="L48" s="137">
        <v>0</v>
      </c>
      <c r="M48" s="138">
        <f>L48*D48</f>
        <v>0</v>
      </c>
      <c r="N48" s="137">
        <v>10</v>
      </c>
      <c r="O48" s="138">
        <f>N48*D48</f>
        <v>1700</v>
      </c>
      <c r="P48" s="137">
        <v>2</v>
      </c>
      <c r="Q48" s="138">
        <f>P48*D48</f>
        <v>340</v>
      </c>
      <c r="R48" s="137">
        <v>0</v>
      </c>
      <c r="S48" s="138">
        <f>R48*D48</f>
        <v>0</v>
      </c>
      <c r="T48" s="137">
        <v>2</v>
      </c>
      <c r="U48" s="138">
        <f>T48*D48</f>
        <v>340</v>
      </c>
      <c r="V48" s="137">
        <v>0</v>
      </c>
      <c r="W48" s="138">
        <f>V48*D48</f>
        <v>0</v>
      </c>
      <c r="X48" s="137">
        <v>0</v>
      </c>
      <c r="Y48" s="138">
        <f>X48*D48</f>
        <v>0</v>
      </c>
      <c r="Z48" s="137">
        <v>0</v>
      </c>
      <c r="AA48" s="138">
        <f>Z48*D48</f>
        <v>0</v>
      </c>
      <c r="AB48" s="137">
        <v>0</v>
      </c>
      <c r="AC48" s="138">
        <f>AB48*D48</f>
        <v>0</v>
      </c>
      <c r="AD48" s="137">
        <v>0</v>
      </c>
      <c r="AE48" s="138">
        <f>AD48*D48</f>
        <v>0</v>
      </c>
      <c r="AF48" s="137">
        <v>0</v>
      </c>
      <c r="AG48" s="138">
        <f>AF48*D48</f>
        <v>0</v>
      </c>
      <c r="AH48" s="137">
        <v>0</v>
      </c>
      <c r="AI48" s="138">
        <f>AH48*D48</f>
        <v>0</v>
      </c>
      <c r="AJ48" s="137">
        <v>0</v>
      </c>
      <c r="AK48" s="138">
        <f>AJ48*D48</f>
        <v>0</v>
      </c>
      <c r="AL48" s="137">
        <v>0</v>
      </c>
      <c r="AM48" s="138">
        <f>AL48*D48</f>
        <v>0</v>
      </c>
      <c r="AN48" s="137">
        <v>2</v>
      </c>
      <c r="AO48" s="138">
        <f>AN48*D48</f>
        <v>340</v>
      </c>
    </row>
    <row r="49" spans="1:41" ht="43.2" x14ac:dyDescent="0.3">
      <c r="A49" s="99">
        <v>712.33333333333303</v>
      </c>
      <c r="B49" s="103" t="s">
        <v>575</v>
      </c>
      <c r="C49" s="137" t="s">
        <v>529</v>
      </c>
      <c r="D49" s="138">
        <v>36</v>
      </c>
      <c r="E49" s="138">
        <v>3528</v>
      </c>
      <c r="F49" s="137">
        <v>0</v>
      </c>
      <c r="G49" s="138">
        <f t="shared" si="0"/>
        <v>0</v>
      </c>
      <c r="H49" s="137">
        <v>0</v>
      </c>
      <c r="I49" s="138">
        <f t="shared" si="1"/>
        <v>0</v>
      </c>
      <c r="J49" s="137">
        <v>15</v>
      </c>
      <c r="K49" s="138">
        <f t="shared" si="2"/>
        <v>540</v>
      </c>
      <c r="L49" s="137">
        <v>10</v>
      </c>
      <c r="M49" s="138">
        <f>L49*D49</f>
        <v>360</v>
      </c>
      <c r="N49" s="137">
        <v>5</v>
      </c>
      <c r="O49" s="138">
        <f>N49*D49</f>
        <v>180</v>
      </c>
      <c r="P49" s="137">
        <v>2</v>
      </c>
      <c r="Q49" s="138">
        <f>P49*D49</f>
        <v>72</v>
      </c>
      <c r="R49" s="137">
        <v>0</v>
      </c>
      <c r="S49" s="138">
        <f>R49*D49</f>
        <v>0</v>
      </c>
      <c r="T49" s="137">
        <v>0</v>
      </c>
      <c r="U49" s="138">
        <f>T49*D49</f>
        <v>0</v>
      </c>
      <c r="V49" s="137">
        <v>0</v>
      </c>
      <c r="W49" s="138">
        <f>V49*D49</f>
        <v>0</v>
      </c>
      <c r="X49" s="137">
        <v>0</v>
      </c>
      <c r="Y49" s="138">
        <f>X49*D49</f>
        <v>0</v>
      </c>
      <c r="Z49" s="137">
        <v>0</v>
      </c>
      <c r="AA49" s="138">
        <f>Z49*D49</f>
        <v>0</v>
      </c>
      <c r="AB49" s="137">
        <v>0</v>
      </c>
      <c r="AC49" s="138">
        <f>AB49*D49</f>
        <v>0</v>
      </c>
      <c r="AD49" s="137">
        <v>0</v>
      </c>
      <c r="AE49" s="138">
        <f>AD49*D49</f>
        <v>0</v>
      </c>
      <c r="AF49" s="137">
        <v>0</v>
      </c>
      <c r="AG49" s="138">
        <f>AF49*D49</f>
        <v>0</v>
      </c>
      <c r="AH49" s="137">
        <v>3</v>
      </c>
      <c r="AI49" s="138">
        <f>AH49*D49</f>
        <v>108</v>
      </c>
      <c r="AJ49" s="137">
        <v>10</v>
      </c>
      <c r="AK49" s="138">
        <f>AJ49*D49</f>
        <v>360</v>
      </c>
      <c r="AL49" s="137">
        <v>0</v>
      </c>
      <c r="AM49" s="138">
        <f>AL49*D49</f>
        <v>0</v>
      </c>
      <c r="AN49" s="137">
        <v>0</v>
      </c>
      <c r="AO49" s="138">
        <f>AN49*D49</f>
        <v>0</v>
      </c>
    </row>
    <row r="50" spans="1:41" x14ac:dyDescent="0.3">
      <c r="A50" s="99">
        <v>718.33333333333303</v>
      </c>
      <c r="B50" s="133" t="s">
        <v>576</v>
      </c>
      <c r="C50" s="137" t="s">
        <v>529</v>
      </c>
      <c r="D50" s="138">
        <v>428.75</v>
      </c>
      <c r="E50" s="138">
        <v>1286.25</v>
      </c>
      <c r="F50" s="137">
        <v>0</v>
      </c>
      <c r="G50" s="138">
        <f t="shared" si="0"/>
        <v>0</v>
      </c>
      <c r="H50" s="137">
        <v>0</v>
      </c>
      <c r="I50" s="138">
        <f t="shared" si="1"/>
        <v>0</v>
      </c>
      <c r="J50" s="137">
        <v>0</v>
      </c>
      <c r="K50" s="138">
        <f t="shared" si="2"/>
        <v>0</v>
      </c>
      <c r="L50" s="137">
        <v>0</v>
      </c>
      <c r="M50" s="138">
        <f>L50*D50</f>
        <v>0</v>
      </c>
      <c r="N50" s="137">
        <v>0</v>
      </c>
      <c r="O50" s="138">
        <f>N50*D50</f>
        <v>0</v>
      </c>
      <c r="P50" s="137">
        <v>0</v>
      </c>
      <c r="Q50" s="138">
        <f>P50*D50</f>
        <v>0</v>
      </c>
      <c r="R50" s="137">
        <v>0</v>
      </c>
      <c r="S50" s="138">
        <f>R50*D50</f>
        <v>0</v>
      </c>
      <c r="T50" s="137">
        <v>0</v>
      </c>
      <c r="U50" s="138">
        <f>T50*D50</f>
        <v>0</v>
      </c>
      <c r="V50" s="137">
        <v>0</v>
      </c>
      <c r="W50" s="138">
        <f>V50*D50</f>
        <v>0</v>
      </c>
      <c r="X50" s="137">
        <v>0</v>
      </c>
      <c r="Y50" s="138">
        <f>X50*D50</f>
        <v>0</v>
      </c>
      <c r="Z50" s="137">
        <v>0</v>
      </c>
      <c r="AA50" s="138">
        <f>Z50*D50</f>
        <v>0</v>
      </c>
      <c r="AB50" s="137">
        <v>0</v>
      </c>
      <c r="AC50" s="138">
        <f>AB50*D50</f>
        <v>0</v>
      </c>
      <c r="AD50" s="137">
        <v>0</v>
      </c>
      <c r="AE50" s="138">
        <f>AD50*D50</f>
        <v>0</v>
      </c>
      <c r="AF50" s="137">
        <v>0</v>
      </c>
      <c r="AG50" s="138">
        <f>AF50*D50</f>
        <v>0</v>
      </c>
      <c r="AH50" s="137">
        <v>1</v>
      </c>
      <c r="AI50" s="138">
        <f>AH50*D50</f>
        <v>428.75</v>
      </c>
      <c r="AJ50" s="137">
        <v>0</v>
      </c>
      <c r="AK50" s="138">
        <f>AJ50*D50</f>
        <v>0</v>
      </c>
      <c r="AL50" s="137">
        <v>0</v>
      </c>
      <c r="AM50" s="138">
        <f>AL50*D50</f>
        <v>0</v>
      </c>
      <c r="AN50" s="137">
        <v>0</v>
      </c>
      <c r="AO50" s="138">
        <f>AN50*D50</f>
        <v>0</v>
      </c>
    </row>
    <row r="51" spans="1:41" ht="28.8" x14ac:dyDescent="0.3">
      <c r="A51" s="99">
        <v>724.33333333333303</v>
      </c>
      <c r="B51" s="103" t="s">
        <v>577</v>
      </c>
      <c r="C51" s="137" t="s">
        <v>529</v>
      </c>
      <c r="D51" s="138">
        <v>156.29</v>
      </c>
      <c r="E51" s="138">
        <v>3282.09</v>
      </c>
      <c r="F51" s="137">
        <v>0</v>
      </c>
      <c r="G51" s="138">
        <f t="shared" si="0"/>
        <v>0</v>
      </c>
      <c r="H51" s="137">
        <v>3</v>
      </c>
      <c r="I51" s="138">
        <f t="shared" si="1"/>
        <v>468.87</v>
      </c>
      <c r="J51" s="137">
        <v>3</v>
      </c>
      <c r="K51" s="138">
        <f t="shared" si="2"/>
        <v>468.87</v>
      </c>
      <c r="L51" s="137">
        <v>5</v>
      </c>
      <c r="M51" s="138">
        <f>L51*D51</f>
        <v>781.44999999999993</v>
      </c>
      <c r="N51" s="137">
        <v>0</v>
      </c>
      <c r="O51" s="138">
        <f>N51*D51</f>
        <v>0</v>
      </c>
      <c r="P51" s="137">
        <v>1</v>
      </c>
      <c r="Q51" s="138">
        <f>P51*D51</f>
        <v>156.29</v>
      </c>
      <c r="R51" s="137">
        <v>0</v>
      </c>
      <c r="S51" s="138">
        <f>R51*D51</f>
        <v>0</v>
      </c>
      <c r="T51" s="137">
        <v>0</v>
      </c>
      <c r="U51" s="138">
        <f>T51*D51</f>
        <v>0</v>
      </c>
      <c r="V51" s="137">
        <v>0</v>
      </c>
      <c r="W51" s="138">
        <f>V51*D51</f>
        <v>0</v>
      </c>
      <c r="X51" s="137">
        <v>0</v>
      </c>
      <c r="Y51" s="138">
        <f>X51*D51</f>
        <v>0</v>
      </c>
      <c r="Z51" s="137">
        <v>0</v>
      </c>
      <c r="AA51" s="138">
        <f>Z51*D51</f>
        <v>0</v>
      </c>
      <c r="AB51" s="137">
        <v>0</v>
      </c>
      <c r="AC51" s="138">
        <f>AB51*D51</f>
        <v>0</v>
      </c>
      <c r="AD51" s="137">
        <v>0</v>
      </c>
      <c r="AE51" s="138">
        <f>AD51*D51</f>
        <v>0</v>
      </c>
      <c r="AF51" s="137">
        <v>0</v>
      </c>
      <c r="AG51" s="138">
        <f>AF51*D51</f>
        <v>0</v>
      </c>
      <c r="AH51" s="137">
        <v>0</v>
      </c>
      <c r="AI51" s="138">
        <f>AH51*D51</f>
        <v>0</v>
      </c>
      <c r="AJ51" s="137">
        <v>0</v>
      </c>
      <c r="AK51" s="138">
        <f>AJ51*D51</f>
        <v>0</v>
      </c>
      <c r="AL51" s="137">
        <v>0</v>
      </c>
      <c r="AM51" s="138">
        <f>AL51*D51</f>
        <v>0</v>
      </c>
      <c r="AN51" s="137">
        <v>0</v>
      </c>
      <c r="AO51" s="138">
        <f>AN51*D51</f>
        <v>0</v>
      </c>
    </row>
    <row r="52" spans="1:41" x14ac:dyDescent="0.3">
      <c r="G52" s="39"/>
      <c r="Q52" s="39"/>
    </row>
    <row r="53" spans="1:41" s="27" customFormat="1" x14ac:dyDescent="0.3">
      <c r="C53" s="25"/>
      <c r="D53" s="42"/>
      <c r="E53" s="42">
        <f>SUM(G53+I53+K53+M53+O53+Q53+S53+U53+W53+Y53+AA53+AC53+AE53+AG53+AI53+AK53+AM53+AO53)</f>
        <v>348156.48000000004</v>
      </c>
      <c r="F53" s="25"/>
      <c r="G53" s="42">
        <f>SUM(G3:G52)</f>
        <v>39537.789999999994</v>
      </c>
      <c r="H53" s="25"/>
      <c r="I53" s="42">
        <f>SUM(I3:I52)</f>
        <v>47918.98</v>
      </c>
      <c r="J53" s="25"/>
      <c r="K53" s="42">
        <f>SUM(K3:K52)</f>
        <v>97502.66</v>
      </c>
      <c r="L53" s="25"/>
      <c r="M53" s="42">
        <f>SUM(M3:M52)</f>
        <v>18984.780000000002</v>
      </c>
      <c r="N53" s="25"/>
      <c r="O53" s="42">
        <f>SUM(O3:O52)</f>
        <v>22317.969999999998</v>
      </c>
      <c r="P53" s="25"/>
      <c r="Q53" s="42">
        <f>SUM(Q3:Q52)</f>
        <v>5712.9000000000005</v>
      </c>
      <c r="R53" s="25"/>
      <c r="S53" s="42">
        <f>SUM(S3:S52)</f>
        <v>3278.0299999999997</v>
      </c>
      <c r="T53" s="25"/>
      <c r="U53" s="42">
        <f>SUM(U3:U52)</f>
        <v>9494.73</v>
      </c>
      <c r="V53" s="25"/>
      <c r="W53" s="42">
        <f>SUM(W3:W52)</f>
        <v>7760.7199999999993</v>
      </c>
      <c r="X53" s="25"/>
      <c r="Y53" s="42">
        <f>SUM(Y3:Y52)</f>
        <v>0</v>
      </c>
      <c r="Z53" s="25"/>
      <c r="AA53" s="42">
        <f>SUM(AA3:AA52)</f>
        <v>0</v>
      </c>
      <c r="AB53" s="25"/>
      <c r="AC53" s="42">
        <f>SUM(AC3:AC52)</f>
        <v>12047.449999999999</v>
      </c>
      <c r="AD53" s="25"/>
      <c r="AE53" s="42">
        <f>SUM(AE3:AE52)</f>
        <v>6657.9</v>
      </c>
      <c r="AF53" s="25"/>
      <c r="AG53" s="42">
        <f>SUM(AG3:AG52)</f>
        <v>11069.56</v>
      </c>
      <c r="AH53" s="25"/>
      <c r="AI53" s="42">
        <f>SUM(AI3:AI52)</f>
        <v>30144.35</v>
      </c>
      <c r="AJ53" s="25"/>
      <c r="AK53" s="42">
        <f>SUM(AK3:AK52)</f>
        <v>30967.14</v>
      </c>
      <c r="AL53" s="25"/>
      <c r="AM53" s="42">
        <f>SUM(AM3:AM52)</f>
        <v>1650</v>
      </c>
      <c r="AN53" s="25"/>
      <c r="AO53" s="42">
        <f>SUM(AO3:AO52)</f>
        <v>3111.52</v>
      </c>
    </row>
  </sheetData>
  <autoFilter ref="A2:AO51" xr:uid="{00000000-0009-0000-0000-000000000000}">
    <sortState xmlns:xlrd2="http://schemas.microsoft.com/office/spreadsheetml/2017/richdata2" ref="A3:AO51">
      <sortCondition ref="B2"/>
    </sortState>
  </autoFilter>
  <pageMargins left="0.511811024" right="0.511811024" top="0.78740157499999996" bottom="0.78740157499999996" header="0.31496062000000002" footer="0.31496062000000002"/>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F6A9-C44C-4FD9-8583-35BD87D68601}">
  <dimension ref="A1:K813"/>
  <sheetViews>
    <sheetView zoomScale="90" zoomScaleNormal="90" workbookViewId="0">
      <pane xSplit="5" ySplit="2" topLeftCell="F3" activePane="bottomRight" state="frozen"/>
      <selection pane="topRight" activeCell="G1" sqref="G1"/>
      <selection pane="bottomLeft" activeCell="A3" sqref="A3"/>
      <selection pane="bottomRight" activeCell="A2" sqref="A2"/>
    </sheetView>
  </sheetViews>
  <sheetFormatPr defaultRowHeight="14.4" x14ac:dyDescent="0.3"/>
  <cols>
    <col min="1" max="1" width="6.77734375" style="35" customWidth="1"/>
    <col min="2" max="2" width="77" style="35" customWidth="1"/>
    <col min="3" max="3" width="9.109375" style="35" customWidth="1"/>
    <col min="4" max="4" width="14.44140625" style="40" customWidth="1"/>
    <col min="5" max="5" width="17.33203125" style="39" customWidth="1"/>
    <col min="6" max="6" width="9.6640625" style="35" customWidth="1"/>
    <col min="7" max="7" width="17.109375" style="35" customWidth="1"/>
    <col min="8" max="8" width="9.109375" style="35" customWidth="1"/>
    <col min="9" max="9" width="14.6640625" style="35" customWidth="1"/>
    <col min="10" max="10" width="12.33203125" style="34" customWidth="1"/>
    <col min="11" max="11" width="16.33203125" style="34" customWidth="1"/>
    <col min="12" max="12" width="10.109375" style="35" customWidth="1"/>
    <col min="13" max="13" width="15.109375" style="35" customWidth="1"/>
    <col min="14" max="16384" width="8.88671875" style="35"/>
  </cols>
  <sheetData>
    <row r="1" spans="1:11" x14ac:dyDescent="0.3">
      <c r="A1" s="154"/>
      <c r="B1" s="154"/>
      <c r="C1" s="23"/>
      <c r="D1" s="24"/>
      <c r="E1" s="24"/>
      <c r="H1" s="155"/>
      <c r="I1" s="155"/>
      <c r="J1" s="155"/>
      <c r="K1" s="155"/>
    </row>
    <row r="2" spans="1:11" ht="28.8" x14ac:dyDescent="0.3">
      <c r="A2" s="97" t="s">
        <v>2015</v>
      </c>
      <c r="B2" s="107" t="s">
        <v>0</v>
      </c>
      <c r="C2" s="107" t="s">
        <v>1</v>
      </c>
      <c r="D2" s="107" t="s">
        <v>4</v>
      </c>
      <c r="E2" s="107" t="s">
        <v>5</v>
      </c>
      <c r="F2" s="107" t="s">
        <v>578</v>
      </c>
      <c r="G2" s="107" t="s">
        <v>203</v>
      </c>
      <c r="H2" s="107" t="s">
        <v>579</v>
      </c>
      <c r="I2" s="107" t="s">
        <v>580</v>
      </c>
      <c r="J2" s="107" t="s">
        <v>581</v>
      </c>
      <c r="K2" s="107" t="s">
        <v>582</v>
      </c>
    </row>
    <row r="3" spans="1:11" ht="28.8" x14ac:dyDescent="0.3">
      <c r="A3" s="99">
        <v>725</v>
      </c>
      <c r="B3" s="103" t="s">
        <v>583</v>
      </c>
      <c r="C3" s="100" t="s">
        <v>584</v>
      </c>
      <c r="D3" s="139">
        <v>3.2</v>
      </c>
      <c r="E3" s="138">
        <v>32</v>
      </c>
      <c r="F3" s="137">
        <v>0</v>
      </c>
      <c r="G3" s="139">
        <f>F3*D3</f>
        <v>0</v>
      </c>
      <c r="H3" s="137">
        <v>10</v>
      </c>
      <c r="I3" s="138">
        <f>H3*D3</f>
        <v>32</v>
      </c>
      <c r="J3" s="137">
        <v>0</v>
      </c>
      <c r="K3" s="139">
        <f>J3*D3</f>
        <v>0</v>
      </c>
    </row>
    <row r="4" spans="1:11" ht="28.8" x14ac:dyDescent="0.3">
      <c r="A4" s="99">
        <v>726</v>
      </c>
      <c r="B4" s="103" t="s">
        <v>585</v>
      </c>
      <c r="C4" s="100" t="s">
        <v>584</v>
      </c>
      <c r="D4" s="139">
        <v>11.3</v>
      </c>
      <c r="E4" s="138">
        <v>113</v>
      </c>
      <c r="F4" s="137">
        <v>0</v>
      </c>
      <c r="G4" s="139">
        <f t="shared" ref="G4:G67" si="0">F4*D4</f>
        <v>0</v>
      </c>
      <c r="H4" s="137">
        <v>10</v>
      </c>
      <c r="I4" s="138">
        <f t="shared" ref="I4:I67" si="1">H4*D4</f>
        <v>113</v>
      </c>
      <c r="J4" s="137">
        <v>0</v>
      </c>
      <c r="K4" s="139">
        <f t="shared" ref="K4:K67" si="2">J4*D4</f>
        <v>0</v>
      </c>
    </row>
    <row r="5" spans="1:11" ht="28.8" x14ac:dyDescent="0.3">
      <c r="A5" s="99">
        <v>727</v>
      </c>
      <c r="B5" s="103" t="s">
        <v>586</v>
      </c>
      <c r="C5" s="100" t="s">
        <v>584</v>
      </c>
      <c r="D5" s="139">
        <v>17.11</v>
      </c>
      <c r="E5" s="138">
        <v>171.1</v>
      </c>
      <c r="F5" s="137">
        <v>0</v>
      </c>
      <c r="G5" s="139">
        <f t="shared" si="0"/>
        <v>0</v>
      </c>
      <c r="H5" s="137">
        <v>10</v>
      </c>
      <c r="I5" s="138">
        <f t="shared" si="1"/>
        <v>171.1</v>
      </c>
      <c r="J5" s="137">
        <v>0</v>
      </c>
      <c r="K5" s="139">
        <f t="shared" si="2"/>
        <v>0</v>
      </c>
    </row>
    <row r="6" spans="1:11" ht="28.8" x14ac:dyDescent="0.3">
      <c r="A6" s="99">
        <v>728</v>
      </c>
      <c r="B6" s="103" t="s">
        <v>587</v>
      </c>
      <c r="C6" s="100" t="s">
        <v>66</v>
      </c>
      <c r="D6" s="139">
        <v>1</v>
      </c>
      <c r="E6" s="138">
        <v>100</v>
      </c>
      <c r="F6" s="137">
        <v>100</v>
      </c>
      <c r="G6" s="139">
        <f t="shared" si="0"/>
        <v>100</v>
      </c>
      <c r="H6" s="137">
        <v>0</v>
      </c>
      <c r="I6" s="138">
        <f t="shared" si="1"/>
        <v>0</v>
      </c>
      <c r="J6" s="137">
        <v>0</v>
      </c>
      <c r="K6" s="139">
        <f t="shared" si="2"/>
        <v>0</v>
      </c>
    </row>
    <row r="7" spans="1:11" ht="28.8" x14ac:dyDescent="0.3">
      <c r="A7" s="99">
        <v>729</v>
      </c>
      <c r="B7" s="103" t="s">
        <v>588</v>
      </c>
      <c r="C7" s="100" t="s">
        <v>66</v>
      </c>
      <c r="D7" s="139">
        <v>0.7</v>
      </c>
      <c r="E7" s="138">
        <v>84</v>
      </c>
      <c r="F7" s="137">
        <v>100</v>
      </c>
      <c r="G7" s="139">
        <f t="shared" si="0"/>
        <v>70</v>
      </c>
      <c r="H7" s="137">
        <v>20</v>
      </c>
      <c r="I7" s="138">
        <f t="shared" si="1"/>
        <v>14</v>
      </c>
      <c r="J7" s="137">
        <v>0</v>
      </c>
      <c r="K7" s="139">
        <f t="shared" si="2"/>
        <v>0</v>
      </c>
    </row>
    <row r="8" spans="1:11" x14ac:dyDescent="0.3">
      <c r="A8" s="99">
        <v>730</v>
      </c>
      <c r="B8" s="103" t="s">
        <v>589</v>
      </c>
      <c r="C8" s="100" t="s">
        <v>66</v>
      </c>
      <c r="D8" s="139">
        <v>0.39</v>
      </c>
      <c r="E8" s="138">
        <v>46.8</v>
      </c>
      <c r="F8" s="137">
        <v>100</v>
      </c>
      <c r="G8" s="139">
        <f t="shared" si="0"/>
        <v>39</v>
      </c>
      <c r="H8" s="137">
        <v>20</v>
      </c>
      <c r="I8" s="138">
        <f t="shared" si="1"/>
        <v>7.8000000000000007</v>
      </c>
      <c r="J8" s="137">
        <v>0</v>
      </c>
      <c r="K8" s="139">
        <f t="shared" si="2"/>
        <v>0</v>
      </c>
    </row>
    <row r="9" spans="1:11" ht="28.8" x14ac:dyDescent="0.3">
      <c r="A9" s="99">
        <v>731</v>
      </c>
      <c r="B9" s="103" t="s">
        <v>590</v>
      </c>
      <c r="C9" s="100" t="s">
        <v>66</v>
      </c>
      <c r="D9" s="139">
        <v>0.28999999999999998</v>
      </c>
      <c r="E9" s="138">
        <v>78.3</v>
      </c>
      <c r="F9" s="137">
        <v>250</v>
      </c>
      <c r="G9" s="139">
        <f t="shared" si="0"/>
        <v>72.5</v>
      </c>
      <c r="H9" s="137">
        <v>20</v>
      </c>
      <c r="I9" s="138">
        <f t="shared" si="1"/>
        <v>5.8</v>
      </c>
      <c r="J9" s="137">
        <v>0</v>
      </c>
      <c r="K9" s="139">
        <f t="shared" si="2"/>
        <v>0</v>
      </c>
    </row>
    <row r="10" spans="1:11" x14ac:dyDescent="0.3">
      <c r="A10" s="99">
        <v>732</v>
      </c>
      <c r="B10" s="103" t="s">
        <v>591</v>
      </c>
      <c r="C10" s="100" t="s">
        <v>66</v>
      </c>
      <c r="D10" s="139">
        <v>1.4</v>
      </c>
      <c r="E10" s="138">
        <v>140</v>
      </c>
      <c r="F10" s="137">
        <v>100</v>
      </c>
      <c r="G10" s="139">
        <f t="shared" si="0"/>
        <v>140</v>
      </c>
      <c r="H10" s="137">
        <v>0</v>
      </c>
      <c r="I10" s="138">
        <f t="shared" si="1"/>
        <v>0</v>
      </c>
      <c r="J10" s="137">
        <v>0</v>
      </c>
      <c r="K10" s="139">
        <f t="shared" si="2"/>
        <v>0</v>
      </c>
    </row>
    <row r="11" spans="1:11" ht="28.8" x14ac:dyDescent="0.3">
      <c r="A11" s="99">
        <v>733</v>
      </c>
      <c r="B11" s="103" t="s">
        <v>592</v>
      </c>
      <c r="C11" s="100" t="s">
        <v>66</v>
      </c>
      <c r="D11" s="139">
        <v>0.3</v>
      </c>
      <c r="E11" s="138">
        <v>81</v>
      </c>
      <c r="F11" s="137">
        <v>250</v>
      </c>
      <c r="G11" s="139">
        <f t="shared" si="0"/>
        <v>75</v>
      </c>
      <c r="H11" s="137">
        <v>20</v>
      </c>
      <c r="I11" s="138">
        <f t="shared" si="1"/>
        <v>6</v>
      </c>
      <c r="J11" s="137">
        <v>0</v>
      </c>
      <c r="K11" s="139">
        <f t="shared" si="2"/>
        <v>0</v>
      </c>
    </row>
    <row r="12" spans="1:11" ht="28.8" x14ac:dyDescent="0.3">
      <c r="A12" s="99">
        <v>734</v>
      </c>
      <c r="B12" s="103" t="s">
        <v>593</v>
      </c>
      <c r="C12" s="100" t="s">
        <v>66</v>
      </c>
      <c r="D12" s="139">
        <v>0.28999999999999998</v>
      </c>
      <c r="E12" s="138">
        <v>29</v>
      </c>
      <c r="F12" s="137">
        <v>100</v>
      </c>
      <c r="G12" s="139">
        <f t="shared" si="0"/>
        <v>28.999999999999996</v>
      </c>
      <c r="H12" s="137">
        <v>0</v>
      </c>
      <c r="I12" s="138">
        <f t="shared" si="1"/>
        <v>0</v>
      </c>
      <c r="J12" s="137">
        <v>0</v>
      </c>
      <c r="K12" s="139">
        <f t="shared" si="2"/>
        <v>0</v>
      </c>
    </row>
    <row r="13" spans="1:11" x14ac:dyDescent="0.3">
      <c r="A13" s="99">
        <v>735</v>
      </c>
      <c r="B13" s="103" t="s">
        <v>594</v>
      </c>
      <c r="C13" s="100" t="s">
        <v>232</v>
      </c>
      <c r="D13" s="139">
        <v>8</v>
      </c>
      <c r="E13" s="138">
        <v>2400</v>
      </c>
      <c r="F13" s="137">
        <v>300</v>
      </c>
      <c r="G13" s="139">
        <f t="shared" si="0"/>
        <v>2400</v>
      </c>
      <c r="H13" s="137">
        <v>0</v>
      </c>
      <c r="I13" s="138">
        <f t="shared" si="1"/>
        <v>0</v>
      </c>
      <c r="J13" s="137">
        <v>0</v>
      </c>
      <c r="K13" s="139">
        <f t="shared" si="2"/>
        <v>0</v>
      </c>
    </row>
    <row r="14" spans="1:11" x14ac:dyDescent="0.3">
      <c r="A14" s="99">
        <v>736</v>
      </c>
      <c r="B14" s="103" t="s">
        <v>595</v>
      </c>
      <c r="C14" s="100" t="s">
        <v>232</v>
      </c>
      <c r="D14" s="139">
        <v>8</v>
      </c>
      <c r="E14" s="138">
        <v>4000</v>
      </c>
      <c r="F14" s="137">
        <v>500</v>
      </c>
      <c r="G14" s="139">
        <f t="shared" si="0"/>
        <v>4000</v>
      </c>
      <c r="H14" s="137">
        <v>0</v>
      </c>
      <c r="I14" s="138">
        <f t="shared" si="1"/>
        <v>0</v>
      </c>
      <c r="J14" s="137">
        <v>0</v>
      </c>
      <c r="K14" s="139">
        <f t="shared" si="2"/>
        <v>0</v>
      </c>
    </row>
    <row r="15" spans="1:11" x14ac:dyDescent="0.3">
      <c r="A15" s="99">
        <v>737</v>
      </c>
      <c r="B15" s="103" t="s">
        <v>596</v>
      </c>
      <c r="C15" s="100" t="s">
        <v>232</v>
      </c>
      <c r="D15" s="139">
        <v>8</v>
      </c>
      <c r="E15" s="138">
        <v>2000</v>
      </c>
      <c r="F15" s="137">
        <v>250</v>
      </c>
      <c r="G15" s="139">
        <f t="shared" si="0"/>
        <v>2000</v>
      </c>
      <c r="H15" s="137">
        <v>0</v>
      </c>
      <c r="I15" s="138">
        <f t="shared" si="1"/>
        <v>0</v>
      </c>
      <c r="J15" s="137">
        <v>0</v>
      </c>
      <c r="K15" s="139">
        <f t="shared" si="2"/>
        <v>0</v>
      </c>
    </row>
    <row r="16" spans="1:11" x14ac:dyDescent="0.3">
      <c r="A16" s="99">
        <v>738</v>
      </c>
      <c r="B16" s="103" t="s">
        <v>597</v>
      </c>
      <c r="C16" s="100" t="s">
        <v>232</v>
      </c>
      <c r="D16" s="139">
        <v>8</v>
      </c>
      <c r="E16" s="138">
        <v>4400</v>
      </c>
      <c r="F16" s="137">
        <v>550</v>
      </c>
      <c r="G16" s="139">
        <f t="shared" si="0"/>
        <v>4400</v>
      </c>
      <c r="H16" s="137">
        <v>0</v>
      </c>
      <c r="I16" s="138">
        <f t="shared" si="1"/>
        <v>0</v>
      </c>
      <c r="J16" s="137">
        <v>0</v>
      </c>
      <c r="K16" s="139">
        <f t="shared" si="2"/>
        <v>0</v>
      </c>
    </row>
    <row r="17" spans="1:11" x14ac:dyDescent="0.3">
      <c r="A17" s="99">
        <v>739</v>
      </c>
      <c r="B17" s="103" t="s">
        <v>598</v>
      </c>
      <c r="C17" s="100" t="s">
        <v>232</v>
      </c>
      <c r="D17" s="139">
        <v>8</v>
      </c>
      <c r="E17" s="138">
        <v>1200</v>
      </c>
      <c r="F17" s="137">
        <v>150</v>
      </c>
      <c r="G17" s="139">
        <f t="shared" si="0"/>
        <v>1200</v>
      </c>
      <c r="H17" s="137">
        <v>0</v>
      </c>
      <c r="I17" s="138">
        <f t="shared" si="1"/>
        <v>0</v>
      </c>
      <c r="J17" s="137">
        <v>0</v>
      </c>
      <c r="K17" s="139">
        <f t="shared" si="2"/>
        <v>0</v>
      </c>
    </row>
    <row r="18" spans="1:11" x14ac:dyDescent="0.3">
      <c r="A18" s="99">
        <v>740</v>
      </c>
      <c r="B18" s="103" t="s">
        <v>599</v>
      </c>
      <c r="C18" s="100" t="s">
        <v>232</v>
      </c>
      <c r="D18" s="139">
        <v>7.9</v>
      </c>
      <c r="E18" s="138">
        <v>26860</v>
      </c>
      <c r="F18" s="137">
        <v>3400</v>
      </c>
      <c r="G18" s="139">
        <f t="shared" si="0"/>
        <v>26860</v>
      </c>
      <c r="H18" s="137">
        <v>0</v>
      </c>
      <c r="I18" s="138">
        <f t="shared" si="1"/>
        <v>0</v>
      </c>
      <c r="J18" s="137">
        <v>0</v>
      </c>
      <c r="K18" s="139">
        <f t="shared" si="2"/>
        <v>0</v>
      </c>
    </row>
    <row r="19" spans="1:11" ht="28.8" x14ac:dyDescent="0.3">
      <c r="A19" s="99">
        <v>741</v>
      </c>
      <c r="B19" s="103" t="s">
        <v>600</v>
      </c>
      <c r="C19" s="100" t="s">
        <v>66</v>
      </c>
      <c r="D19" s="139">
        <v>3.5</v>
      </c>
      <c r="E19" s="138">
        <v>87.5</v>
      </c>
      <c r="F19" s="137">
        <v>25</v>
      </c>
      <c r="G19" s="139">
        <f t="shared" si="0"/>
        <v>87.5</v>
      </c>
      <c r="H19" s="137">
        <v>0</v>
      </c>
      <c r="I19" s="138">
        <f t="shared" si="1"/>
        <v>0</v>
      </c>
      <c r="J19" s="137">
        <v>0</v>
      </c>
      <c r="K19" s="139">
        <f t="shared" si="2"/>
        <v>0</v>
      </c>
    </row>
    <row r="20" spans="1:11" ht="28.8" x14ac:dyDescent="0.3">
      <c r="A20" s="99">
        <v>742</v>
      </c>
      <c r="B20" s="103" t="s">
        <v>601</v>
      </c>
      <c r="C20" s="100" t="s">
        <v>66</v>
      </c>
      <c r="D20" s="139">
        <v>1.74</v>
      </c>
      <c r="E20" s="138">
        <v>87</v>
      </c>
      <c r="F20" s="137">
        <v>0</v>
      </c>
      <c r="G20" s="139">
        <f t="shared" si="0"/>
        <v>0</v>
      </c>
      <c r="H20" s="137">
        <v>50</v>
      </c>
      <c r="I20" s="138">
        <f t="shared" si="1"/>
        <v>87</v>
      </c>
      <c r="J20" s="137">
        <v>0</v>
      </c>
      <c r="K20" s="139">
        <f t="shared" si="2"/>
        <v>0</v>
      </c>
    </row>
    <row r="21" spans="1:11" x14ac:dyDescent="0.3">
      <c r="A21" s="99">
        <v>743</v>
      </c>
      <c r="B21" s="103" t="s">
        <v>602</v>
      </c>
      <c r="C21" s="100" t="s">
        <v>66</v>
      </c>
      <c r="D21" s="139">
        <v>1.61</v>
      </c>
      <c r="E21" s="138">
        <v>80.5</v>
      </c>
      <c r="F21" s="137">
        <v>0</v>
      </c>
      <c r="G21" s="139">
        <f t="shared" si="0"/>
        <v>0</v>
      </c>
      <c r="H21" s="137">
        <v>50</v>
      </c>
      <c r="I21" s="138">
        <f t="shared" si="1"/>
        <v>80.5</v>
      </c>
      <c r="J21" s="137">
        <v>0</v>
      </c>
      <c r="K21" s="139">
        <f t="shared" si="2"/>
        <v>0</v>
      </c>
    </row>
    <row r="22" spans="1:11" x14ac:dyDescent="0.3">
      <c r="A22" s="99">
        <v>744</v>
      </c>
      <c r="B22" s="103" t="s">
        <v>603</v>
      </c>
      <c r="C22" s="100" t="s">
        <v>66</v>
      </c>
      <c r="D22" s="139">
        <v>2.2000000000000002</v>
      </c>
      <c r="E22" s="138">
        <v>26.4</v>
      </c>
      <c r="F22" s="137">
        <v>0</v>
      </c>
      <c r="G22" s="139">
        <f t="shared" si="0"/>
        <v>0</v>
      </c>
      <c r="H22" s="137">
        <v>12</v>
      </c>
      <c r="I22" s="138">
        <f t="shared" si="1"/>
        <v>26.400000000000002</v>
      </c>
      <c r="J22" s="137">
        <v>0</v>
      </c>
      <c r="K22" s="139">
        <f t="shared" si="2"/>
        <v>0</v>
      </c>
    </row>
    <row r="23" spans="1:11" ht="28.8" x14ac:dyDescent="0.3">
      <c r="A23" s="99">
        <v>745</v>
      </c>
      <c r="B23" s="103" t="s">
        <v>604</v>
      </c>
      <c r="C23" s="100" t="s">
        <v>66</v>
      </c>
      <c r="D23" s="139">
        <v>6.5</v>
      </c>
      <c r="E23" s="138">
        <v>175.5</v>
      </c>
      <c r="F23" s="137">
        <v>15</v>
      </c>
      <c r="G23" s="139">
        <f t="shared" si="0"/>
        <v>97.5</v>
      </c>
      <c r="H23" s="137">
        <v>12</v>
      </c>
      <c r="I23" s="138">
        <f t="shared" si="1"/>
        <v>78</v>
      </c>
      <c r="J23" s="137">
        <v>0</v>
      </c>
      <c r="K23" s="139">
        <f t="shared" si="2"/>
        <v>0</v>
      </c>
    </row>
    <row r="24" spans="1:11" ht="28.8" x14ac:dyDescent="0.3">
      <c r="A24" s="99">
        <v>746</v>
      </c>
      <c r="B24" s="103" t="s">
        <v>605</v>
      </c>
      <c r="C24" s="100" t="s">
        <v>66</v>
      </c>
      <c r="D24" s="139">
        <v>6.9</v>
      </c>
      <c r="E24" s="138">
        <v>241.5</v>
      </c>
      <c r="F24" s="137">
        <v>25</v>
      </c>
      <c r="G24" s="139">
        <f t="shared" si="0"/>
        <v>172.5</v>
      </c>
      <c r="H24" s="137">
        <v>10</v>
      </c>
      <c r="I24" s="138">
        <f t="shared" si="1"/>
        <v>69</v>
      </c>
      <c r="J24" s="137">
        <v>0</v>
      </c>
      <c r="K24" s="139">
        <f t="shared" si="2"/>
        <v>0</v>
      </c>
    </row>
    <row r="25" spans="1:11" ht="28.8" x14ac:dyDescent="0.3">
      <c r="A25" s="99">
        <v>747</v>
      </c>
      <c r="B25" s="103" t="s">
        <v>606</v>
      </c>
      <c r="C25" s="100" t="s">
        <v>66</v>
      </c>
      <c r="D25" s="139">
        <v>9.6999999999999993</v>
      </c>
      <c r="E25" s="138">
        <v>339.5</v>
      </c>
      <c r="F25" s="137">
        <v>25</v>
      </c>
      <c r="G25" s="139">
        <f t="shared" si="0"/>
        <v>242.49999999999997</v>
      </c>
      <c r="H25" s="137">
        <v>10</v>
      </c>
      <c r="I25" s="138">
        <f t="shared" si="1"/>
        <v>97</v>
      </c>
      <c r="J25" s="137">
        <v>0</v>
      </c>
      <c r="K25" s="139">
        <f t="shared" si="2"/>
        <v>0</v>
      </c>
    </row>
    <row r="26" spans="1:11" ht="28.8" x14ac:dyDescent="0.3">
      <c r="A26" s="99">
        <v>748</v>
      </c>
      <c r="B26" s="103" t="s">
        <v>607</v>
      </c>
      <c r="C26" s="100" t="s">
        <v>66</v>
      </c>
      <c r="D26" s="139">
        <v>14</v>
      </c>
      <c r="E26" s="138">
        <v>350</v>
      </c>
      <c r="F26" s="137">
        <v>15</v>
      </c>
      <c r="G26" s="139">
        <f t="shared" si="0"/>
        <v>210</v>
      </c>
      <c r="H26" s="137">
        <v>10</v>
      </c>
      <c r="I26" s="138">
        <f t="shared" si="1"/>
        <v>140</v>
      </c>
      <c r="J26" s="137">
        <v>0</v>
      </c>
      <c r="K26" s="139">
        <f t="shared" si="2"/>
        <v>0</v>
      </c>
    </row>
    <row r="27" spans="1:11" x14ac:dyDescent="0.3">
      <c r="A27" s="99">
        <v>749</v>
      </c>
      <c r="B27" s="103" t="s">
        <v>608</v>
      </c>
      <c r="C27" s="100" t="s">
        <v>66</v>
      </c>
      <c r="D27" s="139">
        <v>4</v>
      </c>
      <c r="E27" s="138">
        <v>40</v>
      </c>
      <c r="F27" s="137">
        <v>0</v>
      </c>
      <c r="G27" s="139">
        <f t="shared" si="0"/>
        <v>0</v>
      </c>
      <c r="H27" s="137">
        <v>10</v>
      </c>
      <c r="I27" s="138">
        <f t="shared" si="1"/>
        <v>40</v>
      </c>
      <c r="J27" s="137">
        <v>0</v>
      </c>
      <c r="K27" s="139">
        <f t="shared" si="2"/>
        <v>0</v>
      </c>
    </row>
    <row r="28" spans="1:11" x14ac:dyDescent="0.3">
      <c r="A28" s="99">
        <v>750</v>
      </c>
      <c r="B28" s="103" t="s">
        <v>609</v>
      </c>
      <c r="C28" s="100" t="s">
        <v>66</v>
      </c>
      <c r="D28" s="139">
        <v>9.5</v>
      </c>
      <c r="E28" s="138">
        <v>114</v>
      </c>
      <c r="F28" s="137">
        <v>0</v>
      </c>
      <c r="G28" s="139">
        <f t="shared" si="0"/>
        <v>0</v>
      </c>
      <c r="H28" s="137">
        <v>12</v>
      </c>
      <c r="I28" s="138">
        <f t="shared" si="1"/>
        <v>114</v>
      </c>
      <c r="J28" s="137">
        <v>0</v>
      </c>
      <c r="K28" s="139">
        <f t="shared" si="2"/>
        <v>0</v>
      </c>
    </row>
    <row r="29" spans="1:11" x14ac:dyDescent="0.3">
      <c r="A29" s="99">
        <v>751</v>
      </c>
      <c r="B29" s="103" t="s">
        <v>610</v>
      </c>
      <c r="C29" s="100" t="s">
        <v>66</v>
      </c>
      <c r="D29" s="139">
        <v>4</v>
      </c>
      <c r="E29" s="138">
        <v>400</v>
      </c>
      <c r="F29" s="137">
        <v>100</v>
      </c>
      <c r="G29" s="139">
        <f t="shared" si="0"/>
        <v>400</v>
      </c>
      <c r="H29" s="137">
        <v>0</v>
      </c>
      <c r="I29" s="138">
        <f t="shared" si="1"/>
        <v>0</v>
      </c>
      <c r="J29" s="137">
        <v>0</v>
      </c>
      <c r="K29" s="139">
        <f t="shared" si="2"/>
        <v>0</v>
      </c>
    </row>
    <row r="30" spans="1:11" x14ac:dyDescent="0.3">
      <c r="A30" s="99">
        <v>752</v>
      </c>
      <c r="B30" s="103" t="s">
        <v>611</v>
      </c>
      <c r="C30" s="100" t="s">
        <v>66</v>
      </c>
      <c r="D30" s="139">
        <v>4.2</v>
      </c>
      <c r="E30" s="138">
        <v>84</v>
      </c>
      <c r="F30" s="137">
        <v>0</v>
      </c>
      <c r="G30" s="139">
        <f t="shared" si="0"/>
        <v>0</v>
      </c>
      <c r="H30" s="137">
        <v>0</v>
      </c>
      <c r="I30" s="138">
        <f t="shared" si="1"/>
        <v>0</v>
      </c>
      <c r="J30" s="137">
        <v>20</v>
      </c>
      <c r="K30" s="139">
        <f t="shared" si="2"/>
        <v>84</v>
      </c>
    </row>
    <row r="31" spans="1:11" x14ac:dyDescent="0.3">
      <c r="A31" s="99">
        <v>753</v>
      </c>
      <c r="B31" s="103" t="s">
        <v>612</v>
      </c>
      <c r="C31" s="100" t="s">
        <v>66</v>
      </c>
      <c r="D31" s="139">
        <v>4</v>
      </c>
      <c r="E31" s="138">
        <v>80</v>
      </c>
      <c r="F31" s="137">
        <v>0</v>
      </c>
      <c r="G31" s="139">
        <f t="shared" si="0"/>
        <v>0</v>
      </c>
      <c r="H31" s="137">
        <v>0</v>
      </c>
      <c r="I31" s="138">
        <f t="shared" si="1"/>
        <v>0</v>
      </c>
      <c r="J31" s="137">
        <v>20</v>
      </c>
      <c r="K31" s="139">
        <f t="shared" si="2"/>
        <v>80</v>
      </c>
    </row>
    <row r="32" spans="1:11" ht="43.2" x14ac:dyDescent="0.3">
      <c r="A32" s="99">
        <v>754</v>
      </c>
      <c r="B32" s="103" t="s">
        <v>613</v>
      </c>
      <c r="C32" s="100" t="s">
        <v>66</v>
      </c>
      <c r="D32" s="139">
        <v>48</v>
      </c>
      <c r="E32" s="138">
        <v>1200</v>
      </c>
      <c r="F32" s="137">
        <v>0</v>
      </c>
      <c r="G32" s="139">
        <f t="shared" si="0"/>
        <v>0</v>
      </c>
      <c r="H32" s="137">
        <v>10</v>
      </c>
      <c r="I32" s="138">
        <f t="shared" si="1"/>
        <v>480</v>
      </c>
      <c r="J32" s="137">
        <v>15</v>
      </c>
      <c r="K32" s="139">
        <f t="shared" si="2"/>
        <v>720</v>
      </c>
    </row>
    <row r="33" spans="1:11" ht="28.8" x14ac:dyDescent="0.3">
      <c r="A33" s="99">
        <v>755</v>
      </c>
      <c r="B33" s="103" t="s">
        <v>614</v>
      </c>
      <c r="C33" s="100" t="s">
        <v>66</v>
      </c>
      <c r="D33" s="139">
        <v>114.9</v>
      </c>
      <c r="E33" s="138">
        <v>5745</v>
      </c>
      <c r="F33" s="137">
        <v>0</v>
      </c>
      <c r="G33" s="139">
        <f t="shared" si="0"/>
        <v>0</v>
      </c>
      <c r="H33" s="137">
        <v>0</v>
      </c>
      <c r="I33" s="138">
        <f t="shared" si="1"/>
        <v>0</v>
      </c>
      <c r="J33" s="137">
        <v>50</v>
      </c>
      <c r="K33" s="139">
        <f t="shared" si="2"/>
        <v>5745</v>
      </c>
    </row>
    <row r="34" spans="1:11" x14ac:dyDescent="0.3">
      <c r="A34" s="99">
        <v>756</v>
      </c>
      <c r="B34" s="103" t="s">
        <v>615</v>
      </c>
      <c r="C34" s="100" t="s">
        <v>66</v>
      </c>
      <c r="D34" s="139">
        <v>28.9</v>
      </c>
      <c r="E34" s="138">
        <v>1618.4</v>
      </c>
      <c r="F34" s="137">
        <v>15</v>
      </c>
      <c r="G34" s="139">
        <f t="shared" si="0"/>
        <v>433.5</v>
      </c>
      <c r="H34" s="137">
        <v>36</v>
      </c>
      <c r="I34" s="138">
        <f t="shared" si="1"/>
        <v>1040.3999999999999</v>
      </c>
      <c r="J34" s="137">
        <v>5</v>
      </c>
      <c r="K34" s="139">
        <f t="shared" si="2"/>
        <v>144.5</v>
      </c>
    </row>
    <row r="35" spans="1:11" x14ac:dyDescent="0.3">
      <c r="A35" s="99">
        <v>757</v>
      </c>
      <c r="B35" s="103" t="s">
        <v>616</v>
      </c>
      <c r="C35" s="100" t="s">
        <v>66</v>
      </c>
      <c r="D35" s="139">
        <v>48.5</v>
      </c>
      <c r="E35" s="138">
        <v>48.5</v>
      </c>
      <c r="F35" s="137">
        <v>1</v>
      </c>
      <c r="G35" s="139">
        <f t="shared" si="0"/>
        <v>48.5</v>
      </c>
      <c r="H35" s="137">
        <v>0</v>
      </c>
      <c r="I35" s="138">
        <f t="shared" si="1"/>
        <v>0</v>
      </c>
      <c r="J35" s="137">
        <v>0</v>
      </c>
      <c r="K35" s="139">
        <f t="shared" si="2"/>
        <v>0</v>
      </c>
    </row>
    <row r="36" spans="1:11" x14ac:dyDescent="0.3">
      <c r="A36" s="99">
        <v>758</v>
      </c>
      <c r="B36" s="103" t="s">
        <v>617</v>
      </c>
      <c r="C36" s="100" t="s">
        <v>66</v>
      </c>
      <c r="D36" s="139">
        <v>34.200000000000003</v>
      </c>
      <c r="E36" s="138">
        <v>171</v>
      </c>
      <c r="F36" s="137">
        <v>5</v>
      </c>
      <c r="G36" s="139">
        <f t="shared" si="0"/>
        <v>171</v>
      </c>
      <c r="H36" s="137">
        <v>0</v>
      </c>
      <c r="I36" s="138">
        <f t="shared" si="1"/>
        <v>0</v>
      </c>
      <c r="J36" s="137">
        <v>0</v>
      </c>
      <c r="K36" s="139">
        <f t="shared" si="2"/>
        <v>0</v>
      </c>
    </row>
    <row r="37" spans="1:11" x14ac:dyDescent="0.3">
      <c r="A37" s="99">
        <v>759</v>
      </c>
      <c r="B37" s="103" t="s">
        <v>618</v>
      </c>
      <c r="C37" s="100" t="s">
        <v>66</v>
      </c>
      <c r="D37" s="139">
        <v>41.5</v>
      </c>
      <c r="E37" s="138">
        <v>498</v>
      </c>
      <c r="F37" s="137">
        <v>5</v>
      </c>
      <c r="G37" s="139">
        <f t="shared" si="0"/>
        <v>207.5</v>
      </c>
      <c r="H37" s="137">
        <v>2</v>
      </c>
      <c r="I37" s="138">
        <f t="shared" si="1"/>
        <v>83</v>
      </c>
      <c r="J37" s="137">
        <v>5</v>
      </c>
      <c r="K37" s="139">
        <f t="shared" si="2"/>
        <v>207.5</v>
      </c>
    </row>
    <row r="38" spans="1:11" x14ac:dyDescent="0.3">
      <c r="A38" s="99">
        <v>760</v>
      </c>
      <c r="B38" s="103" t="s">
        <v>619</v>
      </c>
      <c r="C38" s="100" t="s">
        <v>66</v>
      </c>
      <c r="D38" s="139">
        <v>28</v>
      </c>
      <c r="E38" s="138">
        <v>280</v>
      </c>
      <c r="F38" s="137">
        <v>5</v>
      </c>
      <c r="G38" s="139">
        <f t="shared" si="0"/>
        <v>140</v>
      </c>
      <c r="H38" s="137">
        <v>0</v>
      </c>
      <c r="I38" s="138">
        <f t="shared" si="1"/>
        <v>0</v>
      </c>
      <c r="J38" s="137">
        <v>5</v>
      </c>
      <c r="K38" s="139">
        <f t="shared" si="2"/>
        <v>140</v>
      </c>
    </row>
    <row r="39" spans="1:11" ht="28.8" x14ac:dyDescent="0.3">
      <c r="A39" s="99">
        <v>761</v>
      </c>
      <c r="B39" s="103" t="s">
        <v>620</v>
      </c>
      <c r="C39" s="100" t="s">
        <v>66</v>
      </c>
      <c r="D39" s="139">
        <v>18.2</v>
      </c>
      <c r="E39" s="138">
        <v>273</v>
      </c>
      <c r="F39" s="137">
        <v>5</v>
      </c>
      <c r="G39" s="139">
        <f t="shared" si="0"/>
        <v>91</v>
      </c>
      <c r="H39" s="137">
        <v>0</v>
      </c>
      <c r="I39" s="138">
        <f t="shared" si="1"/>
        <v>0</v>
      </c>
      <c r="J39" s="137">
        <v>10</v>
      </c>
      <c r="K39" s="139">
        <f t="shared" si="2"/>
        <v>182</v>
      </c>
    </row>
    <row r="40" spans="1:11" x14ac:dyDescent="0.3">
      <c r="A40" s="99">
        <v>762</v>
      </c>
      <c r="B40" s="103" t="s">
        <v>621</v>
      </c>
      <c r="C40" s="100" t="s">
        <v>66</v>
      </c>
      <c r="D40" s="139">
        <v>23.09</v>
      </c>
      <c r="E40" s="138">
        <v>738.88</v>
      </c>
      <c r="F40" s="137">
        <v>0</v>
      </c>
      <c r="G40" s="139">
        <f t="shared" si="0"/>
        <v>0</v>
      </c>
      <c r="H40" s="137">
        <v>22</v>
      </c>
      <c r="I40" s="138">
        <f t="shared" si="1"/>
        <v>507.98</v>
      </c>
      <c r="J40" s="137">
        <v>10</v>
      </c>
      <c r="K40" s="139">
        <f t="shared" si="2"/>
        <v>230.9</v>
      </c>
    </row>
    <row r="41" spans="1:11" x14ac:dyDescent="0.3">
      <c r="A41" s="99">
        <v>763</v>
      </c>
      <c r="B41" s="103" t="s">
        <v>622</v>
      </c>
      <c r="C41" s="100" t="s">
        <v>66</v>
      </c>
      <c r="D41" s="139">
        <v>7.2</v>
      </c>
      <c r="E41" s="138">
        <v>792</v>
      </c>
      <c r="F41" s="137">
        <v>100</v>
      </c>
      <c r="G41" s="139">
        <f t="shared" si="0"/>
        <v>720</v>
      </c>
      <c r="H41" s="137">
        <v>10</v>
      </c>
      <c r="I41" s="138">
        <f t="shared" si="1"/>
        <v>72</v>
      </c>
      <c r="J41" s="137">
        <v>0</v>
      </c>
      <c r="K41" s="139">
        <f t="shared" si="2"/>
        <v>0</v>
      </c>
    </row>
    <row r="42" spans="1:11" x14ac:dyDescent="0.3">
      <c r="A42" s="99">
        <v>764</v>
      </c>
      <c r="B42" s="103" t="s">
        <v>623</v>
      </c>
      <c r="C42" s="100" t="s">
        <v>66</v>
      </c>
      <c r="D42" s="139">
        <v>0.88</v>
      </c>
      <c r="E42" s="138">
        <v>96.8</v>
      </c>
      <c r="F42" s="137">
        <v>100</v>
      </c>
      <c r="G42" s="139">
        <f t="shared" si="0"/>
        <v>88</v>
      </c>
      <c r="H42" s="137">
        <v>0</v>
      </c>
      <c r="I42" s="138">
        <f t="shared" si="1"/>
        <v>0</v>
      </c>
      <c r="J42" s="137">
        <v>10</v>
      </c>
      <c r="K42" s="139">
        <f t="shared" si="2"/>
        <v>8.8000000000000007</v>
      </c>
    </row>
    <row r="43" spans="1:11" x14ac:dyDescent="0.3">
      <c r="A43" s="99">
        <v>765</v>
      </c>
      <c r="B43" s="103" t="s">
        <v>624</v>
      </c>
      <c r="C43" s="100" t="s">
        <v>66</v>
      </c>
      <c r="D43" s="139">
        <v>0.66</v>
      </c>
      <c r="E43" s="138">
        <v>26.4</v>
      </c>
      <c r="F43" s="137">
        <v>0</v>
      </c>
      <c r="G43" s="139">
        <f t="shared" si="0"/>
        <v>0</v>
      </c>
      <c r="H43" s="137">
        <v>20</v>
      </c>
      <c r="I43" s="138">
        <f t="shared" si="1"/>
        <v>13.200000000000001</v>
      </c>
      <c r="J43" s="137">
        <v>20</v>
      </c>
      <c r="K43" s="139">
        <f t="shared" si="2"/>
        <v>13.200000000000001</v>
      </c>
    </row>
    <row r="44" spans="1:11" x14ac:dyDescent="0.3">
      <c r="A44" s="99">
        <v>766</v>
      </c>
      <c r="B44" s="103" t="s">
        <v>625</v>
      </c>
      <c r="C44" s="100" t="s">
        <v>66</v>
      </c>
      <c r="D44" s="139">
        <v>0.68</v>
      </c>
      <c r="E44" s="138">
        <v>61.2</v>
      </c>
      <c r="F44" s="137">
        <v>50</v>
      </c>
      <c r="G44" s="139">
        <f t="shared" si="0"/>
        <v>34</v>
      </c>
      <c r="H44" s="137">
        <v>20</v>
      </c>
      <c r="I44" s="138">
        <f t="shared" si="1"/>
        <v>13.600000000000001</v>
      </c>
      <c r="J44" s="137">
        <v>20</v>
      </c>
      <c r="K44" s="139">
        <f t="shared" si="2"/>
        <v>13.600000000000001</v>
      </c>
    </row>
    <row r="45" spans="1:11" x14ac:dyDescent="0.3">
      <c r="A45" s="99">
        <v>767</v>
      </c>
      <c r="B45" s="103" t="s">
        <v>626</v>
      </c>
      <c r="C45" s="100" t="s">
        <v>66</v>
      </c>
      <c r="D45" s="139">
        <v>0.7</v>
      </c>
      <c r="E45" s="138">
        <v>77</v>
      </c>
      <c r="F45" s="137">
        <v>70</v>
      </c>
      <c r="G45" s="139">
        <f t="shared" si="0"/>
        <v>49</v>
      </c>
      <c r="H45" s="137">
        <v>20</v>
      </c>
      <c r="I45" s="138">
        <f t="shared" si="1"/>
        <v>14</v>
      </c>
      <c r="J45" s="137">
        <v>20</v>
      </c>
      <c r="K45" s="139">
        <f t="shared" si="2"/>
        <v>14</v>
      </c>
    </row>
    <row r="46" spans="1:11" ht="28.8" x14ac:dyDescent="0.3">
      <c r="A46" s="99">
        <v>768</v>
      </c>
      <c r="B46" s="103" t="s">
        <v>627</v>
      </c>
      <c r="C46" s="100" t="s">
        <v>232</v>
      </c>
      <c r="D46" s="139">
        <v>14</v>
      </c>
      <c r="E46" s="138">
        <v>1050</v>
      </c>
      <c r="F46" s="137">
        <v>25</v>
      </c>
      <c r="G46" s="139">
        <f t="shared" si="0"/>
        <v>350</v>
      </c>
      <c r="H46" s="137">
        <v>0</v>
      </c>
      <c r="I46" s="138">
        <f t="shared" si="1"/>
        <v>0</v>
      </c>
      <c r="J46" s="137">
        <v>50</v>
      </c>
      <c r="K46" s="139">
        <f t="shared" si="2"/>
        <v>700</v>
      </c>
    </row>
    <row r="47" spans="1:11" x14ac:dyDescent="0.3">
      <c r="A47" s="99">
        <v>769</v>
      </c>
      <c r="B47" s="103" t="s">
        <v>628</v>
      </c>
      <c r="C47" s="100" t="s">
        <v>232</v>
      </c>
      <c r="D47" s="139">
        <v>16.2</v>
      </c>
      <c r="E47" s="138">
        <v>453.6</v>
      </c>
      <c r="F47" s="137">
        <v>0</v>
      </c>
      <c r="G47" s="139">
        <f t="shared" si="0"/>
        <v>0</v>
      </c>
      <c r="H47" s="137">
        <v>3</v>
      </c>
      <c r="I47" s="138">
        <f t="shared" si="1"/>
        <v>48.599999999999994</v>
      </c>
      <c r="J47" s="137">
        <v>25</v>
      </c>
      <c r="K47" s="139">
        <f t="shared" si="2"/>
        <v>405</v>
      </c>
    </row>
    <row r="48" spans="1:11" x14ac:dyDescent="0.3">
      <c r="A48" s="99">
        <v>770</v>
      </c>
      <c r="B48" s="103" t="s">
        <v>629</v>
      </c>
      <c r="C48" s="100" t="s">
        <v>232</v>
      </c>
      <c r="D48" s="139">
        <v>24.09</v>
      </c>
      <c r="E48" s="138">
        <v>1927.2</v>
      </c>
      <c r="F48" s="137">
        <v>0</v>
      </c>
      <c r="G48" s="139">
        <f t="shared" si="0"/>
        <v>0</v>
      </c>
      <c r="H48" s="137">
        <v>30</v>
      </c>
      <c r="I48" s="138">
        <f t="shared" si="1"/>
        <v>722.7</v>
      </c>
      <c r="J48" s="137">
        <v>50</v>
      </c>
      <c r="K48" s="139">
        <f t="shared" si="2"/>
        <v>1204.5</v>
      </c>
    </row>
    <row r="49" spans="1:11" x14ac:dyDescent="0.3">
      <c r="A49" s="99">
        <v>771</v>
      </c>
      <c r="B49" s="103" t="s">
        <v>630</v>
      </c>
      <c r="C49" s="100" t="s">
        <v>232</v>
      </c>
      <c r="D49" s="139">
        <v>21.09</v>
      </c>
      <c r="E49" s="138">
        <v>2847.15</v>
      </c>
      <c r="F49" s="137">
        <v>55</v>
      </c>
      <c r="G49" s="139">
        <f t="shared" si="0"/>
        <v>1159.95</v>
      </c>
      <c r="H49" s="137">
        <v>5</v>
      </c>
      <c r="I49" s="138">
        <f t="shared" si="1"/>
        <v>105.45</v>
      </c>
      <c r="J49" s="137">
        <v>75</v>
      </c>
      <c r="K49" s="139">
        <f t="shared" si="2"/>
        <v>1581.75</v>
      </c>
    </row>
    <row r="50" spans="1:11" x14ac:dyDescent="0.3">
      <c r="A50" s="99">
        <v>772</v>
      </c>
      <c r="B50" s="103" t="s">
        <v>631</v>
      </c>
      <c r="C50" s="100" t="s">
        <v>232</v>
      </c>
      <c r="D50" s="139">
        <v>19</v>
      </c>
      <c r="E50" s="138">
        <v>1520</v>
      </c>
      <c r="F50" s="137">
        <v>0</v>
      </c>
      <c r="G50" s="139">
        <f t="shared" si="0"/>
        <v>0</v>
      </c>
      <c r="H50" s="137">
        <v>0</v>
      </c>
      <c r="I50" s="138">
        <f t="shared" si="1"/>
        <v>0</v>
      </c>
      <c r="J50" s="137">
        <v>80</v>
      </c>
      <c r="K50" s="139">
        <f t="shared" si="2"/>
        <v>1520</v>
      </c>
    </row>
    <row r="51" spans="1:11" x14ac:dyDescent="0.3">
      <c r="A51" s="99">
        <v>773</v>
      </c>
      <c r="B51" s="103" t="s">
        <v>632</v>
      </c>
      <c r="C51" s="100" t="s">
        <v>232</v>
      </c>
      <c r="D51" s="139">
        <v>15.2</v>
      </c>
      <c r="E51" s="138">
        <v>3040</v>
      </c>
      <c r="F51" s="137">
        <v>0</v>
      </c>
      <c r="G51" s="139">
        <f t="shared" si="0"/>
        <v>0</v>
      </c>
      <c r="H51" s="137">
        <v>0</v>
      </c>
      <c r="I51" s="138">
        <f t="shared" si="1"/>
        <v>0</v>
      </c>
      <c r="J51" s="137">
        <v>200</v>
      </c>
      <c r="K51" s="139">
        <f t="shared" si="2"/>
        <v>3040</v>
      </c>
    </row>
    <row r="52" spans="1:11" ht="28.8" x14ac:dyDescent="0.3">
      <c r="A52" s="99">
        <v>774</v>
      </c>
      <c r="B52" s="103" t="s">
        <v>633</v>
      </c>
      <c r="C52" s="100" t="s">
        <v>232</v>
      </c>
      <c r="D52" s="139">
        <v>688.9</v>
      </c>
      <c r="E52" s="138">
        <v>2755.6</v>
      </c>
      <c r="F52" s="137">
        <v>0</v>
      </c>
      <c r="G52" s="139">
        <f t="shared" si="0"/>
        <v>0</v>
      </c>
      <c r="H52" s="137">
        <v>0</v>
      </c>
      <c r="I52" s="138">
        <f t="shared" si="1"/>
        <v>0</v>
      </c>
      <c r="J52" s="137">
        <v>4</v>
      </c>
      <c r="K52" s="139">
        <f t="shared" si="2"/>
        <v>2755.6</v>
      </c>
    </row>
    <row r="53" spans="1:11" x14ac:dyDescent="0.3">
      <c r="A53" s="99">
        <v>775</v>
      </c>
      <c r="B53" s="103" t="s">
        <v>634</v>
      </c>
      <c r="C53" s="100" t="s">
        <v>66</v>
      </c>
      <c r="D53" s="139">
        <v>21.2</v>
      </c>
      <c r="E53" s="138">
        <v>2226</v>
      </c>
      <c r="F53" s="137">
        <v>5</v>
      </c>
      <c r="G53" s="139">
        <f t="shared" si="0"/>
        <v>106</v>
      </c>
      <c r="H53" s="137">
        <v>0</v>
      </c>
      <c r="I53" s="138">
        <f t="shared" si="1"/>
        <v>0</v>
      </c>
      <c r="J53" s="137">
        <v>100</v>
      </c>
      <c r="K53" s="139">
        <f t="shared" si="2"/>
        <v>2120</v>
      </c>
    </row>
    <row r="54" spans="1:11" x14ac:dyDescent="0.3">
      <c r="A54" s="99">
        <v>776</v>
      </c>
      <c r="B54" s="103" t="s">
        <v>635</v>
      </c>
      <c r="C54" s="100" t="s">
        <v>273</v>
      </c>
      <c r="D54" s="139">
        <v>106.9</v>
      </c>
      <c r="E54" s="138">
        <v>21166.2</v>
      </c>
      <c r="F54" s="137">
        <v>100</v>
      </c>
      <c r="G54" s="139">
        <f t="shared" si="0"/>
        <v>10690</v>
      </c>
      <c r="H54" s="137">
        <v>28</v>
      </c>
      <c r="I54" s="138">
        <f t="shared" si="1"/>
        <v>2993.2000000000003</v>
      </c>
      <c r="J54" s="137">
        <v>70</v>
      </c>
      <c r="K54" s="139">
        <f t="shared" si="2"/>
        <v>7483</v>
      </c>
    </row>
    <row r="55" spans="1:11" ht="28.8" x14ac:dyDescent="0.3">
      <c r="A55" s="99">
        <v>777</v>
      </c>
      <c r="B55" s="103" t="s">
        <v>636</v>
      </c>
      <c r="C55" s="100" t="s">
        <v>273</v>
      </c>
      <c r="D55" s="139">
        <v>104.5</v>
      </c>
      <c r="E55" s="138">
        <v>219450</v>
      </c>
      <c r="F55" s="137">
        <v>100</v>
      </c>
      <c r="G55" s="139">
        <f t="shared" si="0"/>
        <v>10450</v>
      </c>
      <c r="H55" s="137">
        <v>300</v>
      </c>
      <c r="I55" s="138">
        <f t="shared" si="1"/>
        <v>31350</v>
      </c>
      <c r="J55" s="137">
        <v>1700</v>
      </c>
      <c r="K55" s="139">
        <f t="shared" si="2"/>
        <v>177650</v>
      </c>
    </row>
    <row r="56" spans="1:11" x14ac:dyDescent="0.3">
      <c r="A56" s="99">
        <v>778</v>
      </c>
      <c r="B56" s="103" t="s">
        <v>637</v>
      </c>
      <c r="C56" s="100" t="s">
        <v>66</v>
      </c>
      <c r="D56" s="139">
        <v>49.8</v>
      </c>
      <c r="E56" s="138">
        <v>50796</v>
      </c>
      <c r="F56" s="137">
        <v>400</v>
      </c>
      <c r="G56" s="139">
        <f t="shared" si="0"/>
        <v>19920</v>
      </c>
      <c r="H56" s="137">
        <v>120</v>
      </c>
      <c r="I56" s="138">
        <f t="shared" si="1"/>
        <v>5976</v>
      </c>
      <c r="J56" s="137">
        <v>500</v>
      </c>
      <c r="K56" s="139">
        <f t="shared" si="2"/>
        <v>24900</v>
      </c>
    </row>
    <row r="57" spans="1:11" x14ac:dyDescent="0.3">
      <c r="A57" s="99">
        <v>779</v>
      </c>
      <c r="B57" s="103" t="s">
        <v>638</v>
      </c>
      <c r="C57" s="100" t="s">
        <v>66</v>
      </c>
      <c r="D57" s="139">
        <v>1.59</v>
      </c>
      <c r="E57" s="138">
        <v>318</v>
      </c>
      <c r="F57" s="137">
        <v>200</v>
      </c>
      <c r="G57" s="139">
        <f t="shared" si="0"/>
        <v>318</v>
      </c>
      <c r="H57" s="137">
        <v>0</v>
      </c>
      <c r="I57" s="138">
        <f t="shared" si="1"/>
        <v>0</v>
      </c>
      <c r="J57" s="137">
        <v>0</v>
      </c>
      <c r="K57" s="139">
        <f t="shared" si="2"/>
        <v>0</v>
      </c>
    </row>
    <row r="58" spans="1:11" x14ac:dyDescent="0.3">
      <c r="A58" s="99">
        <v>780</v>
      </c>
      <c r="B58" s="103" t="s">
        <v>639</v>
      </c>
      <c r="C58" s="100" t="s">
        <v>66</v>
      </c>
      <c r="D58" s="139">
        <v>1.34</v>
      </c>
      <c r="E58" s="138">
        <v>294.8</v>
      </c>
      <c r="F58" s="137">
        <v>200</v>
      </c>
      <c r="G58" s="139">
        <f t="shared" si="0"/>
        <v>268</v>
      </c>
      <c r="H58" s="137">
        <v>20</v>
      </c>
      <c r="I58" s="138">
        <f t="shared" si="1"/>
        <v>26.8</v>
      </c>
      <c r="J58" s="137">
        <v>0</v>
      </c>
      <c r="K58" s="139">
        <f t="shared" si="2"/>
        <v>0</v>
      </c>
    </row>
    <row r="59" spans="1:11" x14ac:dyDescent="0.3">
      <c r="A59" s="99">
        <v>781</v>
      </c>
      <c r="B59" s="103" t="s">
        <v>640</v>
      </c>
      <c r="C59" s="100" t="s">
        <v>66</v>
      </c>
      <c r="D59" s="139">
        <v>0.34</v>
      </c>
      <c r="E59" s="138">
        <v>6.8</v>
      </c>
      <c r="F59" s="137">
        <v>0</v>
      </c>
      <c r="G59" s="139">
        <f t="shared" si="0"/>
        <v>0</v>
      </c>
      <c r="H59" s="137">
        <v>20</v>
      </c>
      <c r="I59" s="138">
        <f t="shared" si="1"/>
        <v>6.8000000000000007</v>
      </c>
      <c r="J59" s="137">
        <v>0</v>
      </c>
      <c r="K59" s="139">
        <f t="shared" si="2"/>
        <v>0</v>
      </c>
    </row>
    <row r="60" spans="1:11" x14ac:dyDescent="0.3">
      <c r="A60" s="99">
        <v>782</v>
      </c>
      <c r="B60" s="103" t="s">
        <v>641</v>
      </c>
      <c r="C60" s="100" t="s">
        <v>66</v>
      </c>
      <c r="D60" s="139">
        <v>0.47</v>
      </c>
      <c r="E60" s="138">
        <v>47</v>
      </c>
      <c r="F60" s="137">
        <v>0</v>
      </c>
      <c r="G60" s="139">
        <f t="shared" si="0"/>
        <v>0</v>
      </c>
      <c r="H60" s="137">
        <v>50</v>
      </c>
      <c r="I60" s="138">
        <f t="shared" si="1"/>
        <v>23.5</v>
      </c>
      <c r="J60" s="137">
        <v>50</v>
      </c>
      <c r="K60" s="139">
        <f t="shared" si="2"/>
        <v>23.5</v>
      </c>
    </row>
    <row r="61" spans="1:11" ht="43.2" x14ac:dyDescent="0.3">
      <c r="A61" s="99">
        <v>783</v>
      </c>
      <c r="B61" s="103" t="s">
        <v>642</v>
      </c>
      <c r="C61" s="100" t="s">
        <v>66</v>
      </c>
      <c r="D61" s="139">
        <v>0.27</v>
      </c>
      <c r="E61" s="138">
        <v>37.799999999999997</v>
      </c>
      <c r="F61" s="137">
        <v>0</v>
      </c>
      <c r="G61" s="139">
        <f t="shared" si="0"/>
        <v>0</v>
      </c>
      <c r="H61" s="137">
        <v>70</v>
      </c>
      <c r="I61" s="138">
        <f t="shared" si="1"/>
        <v>18.900000000000002</v>
      </c>
      <c r="J61" s="137">
        <v>70</v>
      </c>
      <c r="K61" s="139">
        <f t="shared" si="2"/>
        <v>18.900000000000002</v>
      </c>
    </row>
    <row r="62" spans="1:11" x14ac:dyDescent="0.3">
      <c r="A62" s="99">
        <v>784</v>
      </c>
      <c r="B62" s="103" t="s">
        <v>643</v>
      </c>
      <c r="C62" s="100" t="s">
        <v>66</v>
      </c>
      <c r="D62" s="139">
        <v>18.5</v>
      </c>
      <c r="E62" s="138">
        <v>1110</v>
      </c>
      <c r="F62" s="137">
        <v>0</v>
      </c>
      <c r="G62" s="139">
        <f t="shared" si="0"/>
        <v>0</v>
      </c>
      <c r="H62" s="137">
        <v>40</v>
      </c>
      <c r="I62" s="138">
        <f t="shared" si="1"/>
        <v>740</v>
      </c>
      <c r="J62" s="137">
        <v>20</v>
      </c>
      <c r="K62" s="139">
        <f t="shared" si="2"/>
        <v>370</v>
      </c>
    </row>
    <row r="63" spans="1:11" ht="28.8" x14ac:dyDescent="0.3">
      <c r="A63" s="99">
        <v>785</v>
      </c>
      <c r="B63" s="103" t="s">
        <v>644</v>
      </c>
      <c r="C63" s="100" t="s">
        <v>66</v>
      </c>
      <c r="D63" s="139">
        <v>48</v>
      </c>
      <c r="E63" s="138">
        <v>480</v>
      </c>
      <c r="F63" s="137">
        <v>0</v>
      </c>
      <c r="G63" s="139">
        <f t="shared" si="0"/>
        <v>0</v>
      </c>
      <c r="H63" s="137">
        <v>0</v>
      </c>
      <c r="I63" s="138">
        <f t="shared" si="1"/>
        <v>0</v>
      </c>
      <c r="J63" s="137">
        <v>10</v>
      </c>
      <c r="K63" s="139">
        <f t="shared" si="2"/>
        <v>480</v>
      </c>
    </row>
    <row r="64" spans="1:11" x14ac:dyDescent="0.3">
      <c r="A64" s="99">
        <v>786</v>
      </c>
      <c r="B64" s="103" t="s">
        <v>645</v>
      </c>
      <c r="C64" s="100" t="s">
        <v>66</v>
      </c>
      <c r="D64" s="139">
        <v>42</v>
      </c>
      <c r="E64" s="138">
        <v>1680</v>
      </c>
      <c r="F64" s="137">
        <v>40</v>
      </c>
      <c r="G64" s="139">
        <f t="shared" si="0"/>
        <v>1680</v>
      </c>
      <c r="H64" s="137">
        <v>0</v>
      </c>
      <c r="I64" s="138">
        <f t="shared" si="1"/>
        <v>0</v>
      </c>
      <c r="J64" s="137">
        <v>0</v>
      </c>
      <c r="K64" s="139">
        <f t="shared" si="2"/>
        <v>0</v>
      </c>
    </row>
    <row r="65" spans="1:11" x14ac:dyDescent="0.3">
      <c r="A65" s="99">
        <v>787</v>
      </c>
      <c r="B65" s="103" t="s">
        <v>646</v>
      </c>
      <c r="C65" s="100" t="s">
        <v>66</v>
      </c>
      <c r="D65" s="139">
        <v>44.2</v>
      </c>
      <c r="E65" s="138">
        <v>3094</v>
      </c>
      <c r="F65" s="137">
        <v>40</v>
      </c>
      <c r="G65" s="139">
        <f t="shared" si="0"/>
        <v>1768</v>
      </c>
      <c r="H65" s="137">
        <v>20</v>
      </c>
      <c r="I65" s="138">
        <f t="shared" si="1"/>
        <v>884</v>
      </c>
      <c r="J65" s="137">
        <v>10</v>
      </c>
      <c r="K65" s="139">
        <f t="shared" si="2"/>
        <v>442</v>
      </c>
    </row>
    <row r="66" spans="1:11" x14ac:dyDescent="0.3">
      <c r="A66" s="99">
        <v>788</v>
      </c>
      <c r="B66" s="103" t="s">
        <v>647</v>
      </c>
      <c r="C66" s="100" t="s">
        <v>66</v>
      </c>
      <c r="D66" s="139">
        <v>41</v>
      </c>
      <c r="E66" s="138">
        <v>1230</v>
      </c>
      <c r="F66" s="137">
        <v>30</v>
      </c>
      <c r="G66" s="139">
        <f t="shared" si="0"/>
        <v>1230</v>
      </c>
      <c r="H66" s="137">
        <v>0</v>
      </c>
      <c r="I66" s="138">
        <f t="shared" si="1"/>
        <v>0</v>
      </c>
      <c r="J66" s="137">
        <v>0</v>
      </c>
      <c r="K66" s="139">
        <f t="shared" si="2"/>
        <v>0</v>
      </c>
    </row>
    <row r="67" spans="1:11" ht="28.8" x14ac:dyDescent="0.3">
      <c r="A67" s="99">
        <v>789</v>
      </c>
      <c r="B67" s="103" t="s">
        <v>648</v>
      </c>
      <c r="C67" s="100" t="s">
        <v>66</v>
      </c>
      <c r="D67" s="139">
        <v>345</v>
      </c>
      <c r="E67" s="138">
        <v>15525</v>
      </c>
      <c r="F67" s="137">
        <v>25</v>
      </c>
      <c r="G67" s="139">
        <f t="shared" si="0"/>
        <v>8625</v>
      </c>
      <c r="H67" s="137">
        <v>10</v>
      </c>
      <c r="I67" s="138">
        <f t="shared" si="1"/>
        <v>3450</v>
      </c>
      <c r="J67" s="137">
        <v>10</v>
      </c>
      <c r="K67" s="139">
        <f t="shared" si="2"/>
        <v>3450</v>
      </c>
    </row>
    <row r="68" spans="1:11" ht="28.8" x14ac:dyDescent="0.3">
      <c r="A68" s="99">
        <v>790</v>
      </c>
      <c r="B68" s="103" t="s">
        <v>649</v>
      </c>
      <c r="C68" s="100" t="s">
        <v>66</v>
      </c>
      <c r="D68" s="139">
        <v>203</v>
      </c>
      <c r="E68" s="138">
        <v>2030</v>
      </c>
      <c r="F68" s="137">
        <v>0</v>
      </c>
      <c r="G68" s="139">
        <f t="shared" ref="G68:G131" si="3">F68*D68</f>
        <v>0</v>
      </c>
      <c r="H68" s="137">
        <v>0</v>
      </c>
      <c r="I68" s="138">
        <f t="shared" ref="I68:I131" si="4">H68*D68</f>
        <v>0</v>
      </c>
      <c r="J68" s="137">
        <v>10</v>
      </c>
      <c r="K68" s="139">
        <f t="shared" ref="K68:K131" si="5">J68*D68</f>
        <v>2030</v>
      </c>
    </row>
    <row r="69" spans="1:11" x14ac:dyDescent="0.3">
      <c r="A69" s="99">
        <v>791</v>
      </c>
      <c r="B69" s="103" t="s">
        <v>650</v>
      </c>
      <c r="C69" s="100" t="s">
        <v>66</v>
      </c>
      <c r="D69" s="139">
        <v>401</v>
      </c>
      <c r="E69" s="138">
        <v>16040</v>
      </c>
      <c r="F69" s="137">
        <v>35</v>
      </c>
      <c r="G69" s="139">
        <f t="shared" si="3"/>
        <v>14035</v>
      </c>
      <c r="H69" s="137">
        <v>0</v>
      </c>
      <c r="I69" s="138">
        <f t="shared" si="4"/>
        <v>0</v>
      </c>
      <c r="J69" s="137">
        <v>5</v>
      </c>
      <c r="K69" s="139">
        <f t="shared" si="5"/>
        <v>2005</v>
      </c>
    </row>
    <row r="70" spans="1:11" ht="43.2" x14ac:dyDescent="0.3">
      <c r="A70" s="99">
        <v>792</v>
      </c>
      <c r="B70" s="103" t="s">
        <v>651</v>
      </c>
      <c r="C70" s="100" t="s">
        <v>66</v>
      </c>
      <c r="D70" s="139">
        <v>16.100000000000001</v>
      </c>
      <c r="E70" s="138">
        <v>7341.6</v>
      </c>
      <c r="F70" s="137">
        <v>0</v>
      </c>
      <c r="G70" s="139">
        <f t="shared" si="3"/>
        <v>0</v>
      </c>
      <c r="H70" s="137">
        <v>56</v>
      </c>
      <c r="I70" s="138">
        <f t="shared" si="4"/>
        <v>901.60000000000014</v>
      </c>
      <c r="J70" s="137">
        <v>400</v>
      </c>
      <c r="K70" s="139">
        <f t="shared" si="5"/>
        <v>6440.0000000000009</v>
      </c>
    </row>
    <row r="71" spans="1:11" ht="28.8" x14ac:dyDescent="0.3">
      <c r="A71" s="99">
        <v>793</v>
      </c>
      <c r="B71" s="103" t="s">
        <v>652</v>
      </c>
      <c r="C71" s="100" t="s">
        <v>66</v>
      </c>
      <c r="D71" s="139">
        <v>242</v>
      </c>
      <c r="E71" s="138">
        <v>8470</v>
      </c>
      <c r="F71" s="137">
        <v>35</v>
      </c>
      <c r="G71" s="139">
        <f t="shared" si="3"/>
        <v>8470</v>
      </c>
      <c r="H71" s="137">
        <v>0</v>
      </c>
      <c r="I71" s="138">
        <f t="shared" si="4"/>
        <v>0</v>
      </c>
      <c r="J71" s="137">
        <v>0</v>
      </c>
      <c r="K71" s="139">
        <f t="shared" si="5"/>
        <v>0</v>
      </c>
    </row>
    <row r="72" spans="1:11" x14ac:dyDescent="0.3">
      <c r="A72" s="99">
        <v>794</v>
      </c>
      <c r="B72" s="103" t="s">
        <v>653</v>
      </c>
      <c r="C72" s="100" t="s">
        <v>66</v>
      </c>
      <c r="D72" s="139">
        <v>991</v>
      </c>
      <c r="E72" s="138">
        <v>9910</v>
      </c>
      <c r="F72" s="137">
        <v>10</v>
      </c>
      <c r="G72" s="139">
        <f t="shared" si="3"/>
        <v>9910</v>
      </c>
      <c r="H72" s="137">
        <v>0</v>
      </c>
      <c r="I72" s="138">
        <f t="shared" si="4"/>
        <v>0</v>
      </c>
      <c r="J72" s="137">
        <v>0</v>
      </c>
      <c r="K72" s="139">
        <f t="shared" si="5"/>
        <v>0</v>
      </c>
    </row>
    <row r="73" spans="1:11" x14ac:dyDescent="0.3">
      <c r="A73" s="99">
        <v>795</v>
      </c>
      <c r="B73" s="103" t="s">
        <v>654</v>
      </c>
      <c r="C73" s="100" t="s">
        <v>66</v>
      </c>
      <c r="D73" s="139">
        <v>33</v>
      </c>
      <c r="E73" s="138">
        <v>1650</v>
      </c>
      <c r="F73" s="137">
        <v>0</v>
      </c>
      <c r="G73" s="139">
        <f t="shared" si="3"/>
        <v>0</v>
      </c>
      <c r="H73" s="137">
        <v>0</v>
      </c>
      <c r="I73" s="138">
        <f t="shared" si="4"/>
        <v>0</v>
      </c>
      <c r="J73" s="137">
        <v>50</v>
      </c>
      <c r="K73" s="139">
        <f t="shared" si="5"/>
        <v>1650</v>
      </c>
    </row>
    <row r="74" spans="1:11" ht="43.2" x14ac:dyDescent="0.3">
      <c r="A74" s="99">
        <v>796</v>
      </c>
      <c r="B74" s="103" t="s">
        <v>655</v>
      </c>
      <c r="C74" s="100" t="s">
        <v>66</v>
      </c>
      <c r="D74" s="139">
        <v>102</v>
      </c>
      <c r="E74" s="138">
        <v>6120</v>
      </c>
      <c r="F74" s="137">
        <v>0</v>
      </c>
      <c r="G74" s="139">
        <f t="shared" si="3"/>
        <v>0</v>
      </c>
      <c r="H74" s="137">
        <v>60</v>
      </c>
      <c r="I74" s="138">
        <f t="shared" si="4"/>
        <v>6120</v>
      </c>
      <c r="J74" s="137">
        <v>0</v>
      </c>
      <c r="K74" s="139">
        <f t="shared" si="5"/>
        <v>0</v>
      </c>
    </row>
    <row r="75" spans="1:11" ht="28.8" x14ac:dyDescent="0.3">
      <c r="A75" s="99">
        <v>797</v>
      </c>
      <c r="B75" s="103" t="s">
        <v>656</v>
      </c>
      <c r="C75" s="100" t="s">
        <v>232</v>
      </c>
      <c r="D75" s="139">
        <v>13.5</v>
      </c>
      <c r="E75" s="138">
        <v>540</v>
      </c>
      <c r="F75" s="137">
        <v>0</v>
      </c>
      <c r="G75" s="139">
        <f t="shared" si="3"/>
        <v>0</v>
      </c>
      <c r="H75" s="137">
        <v>0</v>
      </c>
      <c r="I75" s="138">
        <f t="shared" si="4"/>
        <v>0</v>
      </c>
      <c r="J75" s="137">
        <v>40</v>
      </c>
      <c r="K75" s="139">
        <f t="shared" si="5"/>
        <v>540</v>
      </c>
    </row>
    <row r="76" spans="1:11" ht="28.8" x14ac:dyDescent="0.3">
      <c r="A76" s="99">
        <v>798</v>
      </c>
      <c r="B76" s="103" t="s">
        <v>657</v>
      </c>
      <c r="C76" s="100" t="s">
        <v>232</v>
      </c>
      <c r="D76" s="139">
        <v>15.5</v>
      </c>
      <c r="E76" s="138">
        <v>620</v>
      </c>
      <c r="F76" s="137">
        <v>0</v>
      </c>
      <c r="G76" s="139">
        <f t="shared" si="3"/>
        <v>0</v>
      </c>
      <c r="H76" s="137">
        <v>0</v>
      </c>
      <c r="I76" s="138">
        <f t="shared" si="4"/>
        <v>0</v>
      </c>
      <c r="J76" s="137">
        <v>40</v>
      </c>
      <c r="K76" s="139">
        <f t="shared" si="5"/>
        <v>620</v>
      </c>
    </row>
    <row r="77" spans="1:11" ht="28.8" x14ac:dyDescent="0.3">
      <c r="A77" s="99">
        <v>799</v>
      </c>
      <c r="B77" s="103" t="s">
        <v>658</v>
      </c>
      <c r="C77" s="100" t="s">
        <v>232</v>
      </c>
      <c r="D77" s="139">
        <v>50</v>
      </c>
      <c r="E77" s="138">
        <v>2000</v>
      </c>
      <c r="F77" s="137">
        <v>0</v>
      </c>
      <c r="G77" s="139">
        <f t="shared" si="3"/>
        <v>0</v>
      </c>
      <c r="H77" s="137">
        <v>0</v>
      </c>
      <c r="I77" s="138">
        <f t="shared" si="4"/>
        <v>0</v>
      </c>
      <c r="J77" s="137">
        <v>40</v>
      </c>
      <c r="K77" s="139">
        <f t="shared" si="5"/>
        <v>2000</v>
      </c>
    </row>
    <row r="78" spans="1:11" ht="28.8" x14ac:dyDescent="0.3">
      <c r="A78" s="99">
        <v>800</v>
      </c>
      <c r="B78" s="103" t="s">
        <v>659</v>
      </c>
      <c r="C78" s="100" t="s">
        <v>232</v>
      </c>
      <c r="D78" s="139">
        <v>68</v>
      </c>
      <c r="E78" s="138">
        <v>2720</v>
      </c>
      <c r="F78" s="137">
        <v>0</v>
      </c>
      <c r="G78" s="139">
        <f t="shared" si="3"/>
        <v>0</v>
      </c>
      <c r="H78" s="137">
        <v>0</v>
      </c>
      <c r="I78" s="138">
        <f t="shared" si="4"/>
        <v>0</v>
      </c>
      <c r="J78" s="137">
        <v>40</v>
      </c>
      <c r="K78" s="139">
        <f t="shared" si="5"/>
        <v>2720</v>
      </c>
    </row>
    <row r="79" spans="1:11" x14ac:dyDescent="0.3">
      <c r="A79" s="99">
        <v>801</v>
      </c>
      <c r="B79" s="103" t="s">
        <v>660</v>
      </c>
      <c r="C79" s="100" t="s">
        <v>232</v>
      </c>
      <c r="D79" s="139">
        <v>155.5</v>
      </c>
      <c r="E79" s="138">
        <v>3110</v>
      </c>
      <c r="F79" s="137">
        <v>0</v>
      </c>
      <c r="G79" s="139">
        <f t="shared" si="3"/>
        <v>0</v>
      </c>
      <c r="H79" s="137">
        <v>0</v>
      </c>
      <c r="I79" s="138">
        <f t="shared" si="4"/>
        <v>0</v>
      </c>
      <c r="J79" s="137">
        <v>20</v>
      </c>
      <c r="K79" s="139">
        <f t="shared" si="5"/>
        <v>3110</v>
      </c>
    </row>
    <row r="80" spans="1:11" x14ac:dyDescent="0.3">
      <c r="A80" s="99">
        <v>802</v>
      </c>
      <c r="B80" s="103" t="s">
        <v>661</v>
      </c>
      <c r="C80" s="100" t="s">
        <v>232</v>
      </c>
      <c r="D80" s="139">
        <v>60.88</v>
      </c>
      <c r="E80" s="138">
        <v>913.2</v>
      </c>
      <c r="F80" s="137">
        <v>0</v>
      </c>
      <c r="G80" s="139">
        <f t="shared" si="3"/>
        <v>0</v>
      </c>
      <c r="H80" s="137">
        <v>0</v>
      </c>
      <c r="I80" s="138">
        <f t="shared" si="4"/>
        <v>0</v>
      </c>
      <c r="J80" s="137">
        <v>15</v>
      </c>
      <c r="K80" s="139">
        <f t="shared" si="5"/>
        <v>913.2</v>
      </c>
    </row>
    <row r="81" spans="1:11" x14ac:dyDescent="0.3">
      <c r="A81" s="99">
        <v>803</v>
      </c>
      <c r="B81" s="103" t="s">
        <v>662</v>
      </c>
      <c r="C81" s="100" t="s">
        <v>232</v>
      </c>
      <c r="D81" s="139">
        <v>38.5</v>
      </c>
      <c r="E81" s="138">
        <v>1540</v>
      </c>
      <c r="F81" s="137">
        <v>0</v>
      </c>
      <c r="G81" s="139">
        <f t="shared" si="3"/>
        <v>0</v>
      </c>
      <c r="H81" s="137">
        <v>0</v>
      </c>
      <c r="I81" s="138">
        <f t="shared" si="4"/>
        <v>0</v>
      </c>
      <c r="J81" s="137">
        <v>40</v>
      </c>
      <c r="K81" s="139">
        <f t="shared" si="5"/>
        <v>1540</v>
      </c>
    </row>
    <row r="82" spans="1:11" ht="28.8" x14ac:dyDescent="0.3">
      <c r="A82" s="99">
        <v>804</v>
      </c>
      <c r="B82" s="103" t="s">
        <v>663</v>
      </c>
      <c r="C82" s="100" t="s">
        <v>66</v>
      </c>
      <c r="D82" s="139">
        <v>74.900000000000006</v>
      </c>
      <c r="E82" s="138">
        <v>1498</v>
      </c>
      <c r="F82" s="137">
        <v>20</v>
      </c>
      <c r="G82" s="139">
        <f t="shared" si="3"/>
        <v>1498</v>
      </c>
      <c r="H82" s="137">
        <v>0</v>
      </c>
      <c r="I82" s="138">
        <f t="shared" si="4"/>
        <v>0</v>
      </c>
      <c r="J82" s="137">
        <v>0</v>
      </c>
      <c r="K82" s="139">
        <f t="shared" si="5"/>
        <v>0</v>
      </c>
    </row>
    <row r="83" spans="1:11" x14ac:dyDescent="0.3">
      <c r="A83" s="99">
        <v>805</v>
      </c>
      <c r="B83" s="103" t="s">
        <v>664</v>
      </c>
      <c r="C83" s="100" t="s">
        <v>232</v>
      </c>
      <c r="D83" s="139">
        <v>124</v>
      </c>
      <c r="E83" s="138">
        <v>1240</v>
      </c>
      <c r="F83" s="137">
        <v>0</v>
      </c>
      <c r="G83" s="139">
        <f t="shared" si="3"/>
        <v>0</v>
      </c>
      <c r="H83" s="137">
        <v>0</v>
      </c>
      <c r="I83" s="138">
        <f t="shared" si="4"/>
        <v>0</v>
      </c>
      <c r="J83" s="137">
        <v>10</v>
      </c>
      <c r="K83" s="139">
        <f t="shared" si="5"/>
        <v>1240</v>
      </c>
    </row>
    <row r="84" spans="1:11" ht="28.8" x14ac:dyDescent="0.3">
      <c r="A84" s="99">
        <v>806</v>
      </c>
      <c r="B84" s="103" t="s">
        <v>665</v>
      </c>
      <c r="C84" s="100" t="s">
        <v>232</v>
      </c>
      <c r="D84" s="139">
        <v>12.1</v>
      </c>
      <c r="E84" s="138">
        <v>484</v>
      </c>
      <c r="F84" s="137">
        <v>0</v>
      </c>
      <c r="G84" s="139">
        <f t="shared" si="3"/>
        <v>0</v>
      </c>
      <c r="H84" s="137">
        <v>0</v>
      </c>
      <c r="I84" s="138">
        <f t="shared" si="4"/>
        <v>0</v>
      </c>
      <c r="J84" s="137">
        <v>40</v>
      </c>
      <c r="K84" s="139">
        <f t="shared" si="5"/>
        <v>484</v>
      </c>
    </row>
    <row r="85" spans="1:11" ht="28.8" x14ac:dyDescent="0.3">
      <c r="A85" s="99">
        <v>807</v>
      </c>
      <c r="B85" s="103" t="s">
        <v>666</v>
      </c>
      <c r="C85" s="100" t="s">
        <v>232</v>
      </c>
      <c r="D85" s="139">
        <v>7.2</v>
      </c>
      <c r="E85" s="138">
        <v>288</v>
      </c>
      <c r="F85" s="137">
        <v>0</v>
      </c>
      <c r="G85" s="139">
        <f t="shared" si="3"/>
        <v>0</v>
      </c>
      <c r="H85" s="137">
        <v>0</v>
      </c>
      <c r="I85" s="138">
        <f t="shared" si="4"/>
        <v>0</v>
      </c>
      <c r="J85" s="137">
        <v>40</v>
      </c>
      <c r="K85" s="139">
        <f t="shared" si="5"/>
        <v>288</v>
      </c>
    </row>
    <row r="86" spans="1:11" x14ac:dyDescent="0.3">
      <c r="A86" s="99">
        <v>808</v>
      </c>
      <c r="B86" s="103" t="s">
        <v>667</v>
      </c>
      <c r="C86" s="100" t="s">
        <v>66</v>
      </c>
      <c r="D86" s="139">
        <v>5.8</v>
      </c>
      <c r="E86" s="138">
        <v>5800</v>
      </c>
      <c r="F86" s="137">
        <v>0</v>
      </c>
      <c r="G86" s="139">
        <f t="shared" si="3"/>
        <v>0</v>
      </c>
      <c r="H86" s="137">
        <v>0</v>
      </c>
      <c r="I86" s="138">
        <f t="shared" si="4"/>
        <v>0</v>
      </c>
      <c r="J86" s="137">
        <v>1000</v>
      </c>
      <c r="K86" s="139">
        <f t="shared" si="5"/>
        <v>5800</v>
      </c>
    </row>
    <row r="87" spans="1:11" x14ac:dyDescent="0.3">
      <c r="A87" s="99">
        <v>809</v>
      </c>
      <c r="B87" s="103" t="s">
        <v>668</v>
      </c>
      <c r="C87" s="100" t="s">
        <v>66</v>
      </c>
      <c r="D87" s="139">
        <v>13.1</v>
      </c>
      <c r="E87" s="138">
        <v>393</v>
      </c>
      <c r="F87" s="137">
        <v>30</v>
      </c>
      <c r="G87" s="139">
        <f t="shared" si="3"/>
        <v>393</v>
      </c>
      <c r="H87" s="137">
        <v>0</v>
      </c>
      <c r="I87" s="138">
        <f t="shared" si="4"/>
        <v>0</v>
      </c>
      <c r="J87" s="137">
        <v>0</v>
      </c>
      <c r="K87" s="139">
        <f t="shared" si="5"/>
        <v>0</v>
      </c>
    </row>
    <row r="88" spans="1:11" ht="43.2" x14ac:dyDescent="0.3">
      <c r="A88" s="99">
        <v>810</v>
      </c>
      <c r="B88" s="103" t="s">
        <v>669</v>
      </c>
      <c r="C88" s="100" t="s">
        <v>66</v>
      </c>
      <c r="D88" s="139">
        <v>110.9</v>
      </c>
      <c r="E88" s="138">
        <v>3881.5</v>
      </c>
      <c r="F88" s="137">
        <v>35</v>
      </c>
      <c r="G88" s="139">
        <f t="shared" si="3"/>
        <v>3881.5</v>
      </c>
      <c r="H88" s="137">
        <v>0</v>
      </c>
      <c r="I88" s="138">
        <f t="shared" si="4"/>
        <v>0</v>
      </c>
      <c r="J88" s="137">
        <v>0</v>
      </c>
      <c r="K88" s="139">
        <f t="shared" si="5"/>
        <v>0</v>
      </c>
    </row>
    <row r="89" spans="1:11" x14ac:dyDescent="0.3">
      <c r="A89" s="99">
        <v>811</v>
      </c>
      <c r="B89" s="103" t="s">
        <v>670</v>
      </c>
      <c r="C89" s="100" t="s">
        <v>66</v>
      </c>
      <c r="D89" s="139">
        <v>7.1</v>
      </c>
      <c r="E89" s="138">
        <v>106.5</v>
      </c>
      <c r="F89" s="137">
        <v>0</v>
      </c>
      <c r="G89" s="139">
        <f t="shared" si="3"/>
        <v>0</v>
      </c>
      <c r="H89" s="137">
        <v>10</v>
      </c>
      <c r="I89" s="138">
        <f t="shared" si="4"/>
        <v>71</v>
      </c>
      <c r="J89" s="137">
        <v>5</v>
      </c>
      <c r="K89" s="139">
        <f t="shared" si="5"/>
        <v>35.5</v>
      </c>
    </row>
    <row r="90" spans="1:11" x14ac:dyDescent="0.3">
      <c r="A90" s="99">
        <v>812</v>
      </c>
      <c r="B90" s="103" t="s">
        <v>671</v>
      </c>
      <c r="C90" s="100" t="s">
        <v>66</v>
      </c>
      <c r="D90" s="139">
        <v>4.67</v>
      </c>
      <c r="E90" s="138">
        <v>233.5</v>
      </c>
      <c r="F90" s="137">
        <v>0</v>
      </c>
      <c r="G90" s="139">
        <f t="shared" si="3"/>
        <v>0</v>
      </c>
      <c r="H90" s="137">
        <v>50</v>
      </c>
      <c r="I90" s="138">
        <f t="shared" si="4"/>
        <v>233.5</v>
      </c>
      <c r="J90" s="137">
        <v>0</v>
      </c>
      <c r="K90" s="139">
        <f t="shared" si="5"/>
        <v>0</v>
      </c>
    </row>
    <row r="91" spans="1:11" x14ac:dyDescent="0.3">
      <c r="A91" s="99">
        <v>813</v>
      </c>
      <c r="B91" s="103" t="s">
        <v>672</v>
      </c>
      <c r="C91" s="100" t="s">
        <v>66</v>
      </c>
      <c r="D91" s="139">
        <v>35</v>
      </c>
      <c r="E91" s="138">
        <v>1750</v>
      </c>
      <c r="F91" s="137">
        <v>0</v>
      </c>
      <c r="G91" s="139">
        <f t="shared" si="3"/>
        <v>0</v>
      </c>
      <c r="H91" s="137">
        <v>20</v>
      </c>
      <c r="I91" s="138">
        <f t="shared" si="4"/>
        <v>700</v>
      </c>
      <c r="J91" s="137">
        <v>30</v>
      </c>
      <c r="K91" s="139">
        <f t="shared" si="5"/>
        <v>1050</v>
      </c>
    </row>
    <row r="92" spans="1:11" x14ac:dyDescent="0.3">
      <c r="A92" s="99">
        <v>814</v>
      </c>
      <c r="B92" s="103" t="s">
        <v>673</v>
      </c>
      <c r="C92" s="100" t="s">
        <v>66</v>
      </c>
      <c r="D92" s="139">
        <v>14.5</v>
      </c>
      <c r="E92" s="138">
        <v>1450</v>
      </c>
      <c r="F92" s="137">
        <v>0</v>
      </c>
      <c r="G92" s="139">
        <f t="shared" si="3"/>
        <v>0</v>
      </c>
      <c r="H92" s="137">
        <v>0</v>
      </c>
      <c r="I92" s="138">
        <f t="shared" si="4"/>
        <v>0</v>
      </c>
      <c r="J92" s="137">
        <v>100</v>
      </c>
      <c r="K92" s="139">
        <f t="shared" si="5"/>
        <v>1450</v>
      </c>
    </row>
    <row r="93" spans="1:11" ht="57.6" x14ac:dyDescent="0.3">
      <c r="A93" s="99">
        <v>815</v>
      </c>
      <c r="B93" s="103" t="s">
        <v>674</v>
      </c>
      <c r="C93" s="100" t="s">
        <v>66</v>
      </c>
      <c r="D93" s="139">
        <v>628</v>
      </c>
      <c r="E93" s="138">
        <v>9420</v>
      </c>
      <c r="F93" s="137">
        <v>10</v>
      </c>
      <c r="G93" s="139">
        <f t="shared" si="3"/>
        <v>6280</v>
      </c>
      <c r="H93" s="137">
        <v>5</v>
      </c>
      <c r="I93" s="138">
        <f t="shared" si="4"/>
        <v>3140</v>
      </c>
      <c r="J93" s="137">
        <v>0</v>
      </c>
      <c r="K93" s="139">
        <f t="shared" si="5"/>
        <v>0</v>
      </c>
    </row>
    <row r="94" spans="1:11" ht="57.6" x14ac:dyDescent="0.3">
      <c r="A94" s="99">
        <v>816</v>
      </c>
      <c r="B94" s="103" t="s">
        <v>675</v>
      </c>
      <c r="C94" s="100" t="s">
        <v>66</v>
      </c>
      <c r="D94" s="139">
        <v>1338.9</v>
      </c>
      <c r="E94" s="138">
        <v>41505.9</v>
      </c>
      <c r="F94" s="137">
        <v>1</v>
      </c>
      <c r="G94" s="139">
        <f t="shared" si="3"/>
        <v>1338.9</v>
      </c>
      <c r="H94" s="137">
        <v>30</v>
      </c>
      <c r="I94" s="138">
        <f t="shared" si="4"/>
        <v>40167</v>
      </c>
      <c r="J94" s="137">
        <v>0</v>
      </c>
      <c r="K94" s="139">
        <f t="shared" si="5"/>
        <v>0</v>
      </c>
    </row>
    <row r="95" spans="1:11" ht="43.2" x14ac:dyDescent="0.3">
      <c r="A95" s="99">
        <v>817</v>
      </c>
      <c r="B95" s="103" t="s">
        <v>676</v>
      </c>
      <c r="C95" s="100" t="s">
        <v>66</v>
      </c>
      <c r="D95" s="139">
        <v>1100</v>
      </c>
      <c r="E95" s="138">
        <v>13200</v>
      </c>
      <c r="F95" s="137">
        <v>10</v>
      </c>
      <c r="G95" s="139">
        <f t="shared" si="3"/>
        <v>11000</v>
      </c>
      <c r="H95" s="137">
        <v>0</v>
      </c>
      <c r="I95" s="138">
        <f t="shared" si="4"/>
        <v>0</v>
      </c>
      <c r="J95" s="137">
        <v>2</v>
      </c>
      <c r="K95" s="139">
        <f t="shared" si="5"/>
        <v>2200</v>
      </c>
    </row>
    <row r="96" spans="1:11" ht="43.2" x14ac:dyDescent="0.3">
      <c r="A96" s="99">
        <v>818</v>
      </c>
      <c r="B96" s="103" t="s">
        <v>677</v>
      </c>
      <c r="C96" s="100" t="s">
        <v>66</v>
      </c>
      <c r="D96" s="139">
        <v>3159</v>
      </c>
      <c r="E96" s="138">
        <v>31590</v>
      </c>
      <c r="F96" s="137">
        <v>0</v>
      </c>
      <c r="G96" s="139">
        <f t="shared" si="3"/>
        <v>0</v>
      </c>
      <c r="H96" s="137">
        <v>10</v>
      </c>
      <c r="I96" s="138">
        <f t="shared" si="4"/>
        <v>31590</v>
      </c>
      <c r="J96" s="137">
        <v>0</v>
      </c>
      <c r="K96" s="139">
        <f t="shared" si="5"/>
        <v>0</v>
      </c>
    </row>
    <row r="97" spans="1:11" x14ac:dyDescent="0.3">
      <c r="A97" s="99">
        <v>819</v>
      </c>
      <c r="B97" s="103" t="s">
        <v>678</v>
      </c>
      <c r="C97" s="100" t="s">
        <v>66</v>
      </c>
      <c r="D97" s="139">
        <v>347</v>
      </c>
      <c r="E97" s="138">
        <v>2082</v>
      </c>
      <c r="F97" s="137">
        <v>1</v>
      </c>
      <c r="G97" s="139">
        <f t="shared" si="3"/>
        <v>347</v>
      </c>
      <c r="H97" s="137">
        <v>5</v>
      </c>
      <c r="I97" s="138">
        <f t="shared" si="4"/>
        <v>1735</v>
      </c>
      <c r="J97" s="137">
        <v>0</v>
      </c>
      <c r="K97" s="139">
        <f t="shared" si="5"/>
        <v>0</v>
      </c>
    </row>
    <row r="98" spans="1:11" x14ac:dyDescent="0.3">
      <c r="A98" s="99">
        <v>820</v>
      </c>
      <c r="B98" s="103" t="s">
        <v>679</v>
      </c>
      <c r="C98" s="100" t="s">
        <v>66</v>
      </c>
      <c r="D98" s="139">
        <v>168</v>
      </c>
      <c r="E98" s="138">
        <v>840</v>
      </c>
      <c r="F98" s="137">
        <v>0</v>
      </c>
      <c r="G98" s="139">
        <f t="shared" si="3"/>
        <v>0</v>
      </c>
      <c r="H98" s="137">
        <v>5</v>
      </c>
      <c r="I98" s="138">
        <f t="shared" si="4"/>
        <v>840</v>
      </c>
      <c r="J98" s="137">
        <v>0</v>
      </c>
      <c r="K98" s="139">
        <f t="shared" si="5"/>
        <v>0</v>
      </c>
    </row>
    <row r="99" spans="1:11" x14ac:dyDescent="0.3">
      <c r="A99" s="99">
        <v>821</v>
      </c>
      <c r="B99" s="103" t="s">
        <v>680</v>
      </c>
      <c r="C99" s="100" t="s">
        <v>681</v>
      </c>
      <c r="D99" s="139">
        <v>44</v>
      </c>
      <c r="E99" s="138">
        <v>660</v>
      </c>
      <c r="F99" s="137">
        <v>15</v>
      </c>
      <c r="G99" s="139">
        <f t="shared" si="3"/>
        <v>660</v>
      </c>
      <c r="H99" s="137">
        <v>0</v>
      </c>
      <c r="I99" s="138">
        <f t="shared" si="4"/>
        <v>0</v>
      </c>
      <c r="J99" s="137">
        <v>0</v>
      </c>
      <c r="K99" s="139">
        <f t="shared" si="5"/>
        <v>0</v>
      </c>
    </row>
    <row r="100" spans="1:11" x14ac:dyDescent="0.3">
      <c r="A100" s="99">
        <v>822</v>
      </c>
      <c r="B100" s="103" t="s">
        <v>682</v>
      </c>
      <c r="C100" s="100" t="s">
        <v>681</v>
      </c>
      <c r="D100" s="139">
        <v>51.1</v>
      </c>
      <c r="E100" s="138">
        <v>5110</v>
      </c>
      <c r="F100" s="137">
        <v>0</v>
      </c>
      <c r="G100" s="139">
        <f t="shared" si="3"/>
        <v>0</v>
      </c>
      <c r="H100" s="137">
        <v>0</v>
      </c>
      <c r="I100" s="138">
        <f t="shared" si="4"/>
        <v>0</v>
      </c>
      <c r="J100" s="137">
        <v>100</v>
      </c>
      <c r="K100" s="139">
        <f t="shared" si="5"/>
        <v>5110</v>
      </c>
    </row>
    <row r="101" spans="1:11" x14ac:dyDescent="0.3">
      <c r="A101" s="99">
        <v>823</v>
      </c>
      <c r="B101" s="103" t="s">
        <v>683</v>
      </c>
      <c r="C101" s="100" t="s">
        <v>681</v>
      </c>
      <c r="D101" s="139">
        <v>56</v>
      </c>
      <c r="E101" s="138">
        <v>19040</v>
      </c>
      <c r="F101" s="137">
        <v>0</v>
      </c>
      <c r="G101" s="139">
        <f t="shared" si="3"/>
        <v>0</v>
      </c>
      <c r="H101" s="137">
        <v>140</v>
      </c>
      <c r="I101" s="138">
        <f t="shared" si="4"/>
        <v>7840</v>
      </c>
      <c r="J101" s="137">
        <v>200</v>
      </c>
      <c r="K101" s="139">
        <f t="shared" si="5"/>
        <v>11200</v>
      </c>
    </row>
    <row r="102" spans="1:11" x14ac:dyDescent="0.3">
      <c r="A102" s="99">
        <v>824</v>
      </c>
      <c r="B102" s="103" t="s">
        <v>684</v>
      </c>
      <c r="C102" s="100" t="s">
        <v>681</v>
      </c>
      <c r="D102" s="139">
        <v>41</v>
      </c>
      <c r="E102" s="138">
        <v>20500</v>
      </c>
      <c r="F102" s="137">
        <v>0</v>
      </c>
      <c r="G102" s="139">
        <f t="shared" si="3"/>
        <v>0</v>
      </c>
      <c r="H102" s="137">
        <v>0</v>
      </c>
      <c r="I102" s="138">
        <f t="shared" si="4"/>
        <v>0</v>
      </c>
      <c r="J102" s="137">
        <v>500</v>
      </c>
      <c r="K102" s="139">
        <f t="shared" si="5"/>
        <v>20500</v>
      </c>
    </row>
    <row r="103" spans="1:11" x14ac:dyDescent="0.3">
      <c r="A103" s="99">
        <v>825</v>
      </c>
      <c r="B103" s="103" t="s">
        <v>685</v>
      </c>
      <c r="C103" s="100" t="s">
        <v>681</v>
      </c>
      <c r="D103" s="139">
        <v>52.9</v>
      </c>
      <c r="E103" s="138">
        <v>22747</v>
      </c>
      <c r="F103" s="137">
        <v>50</v>
      </c>
      <c r="G103" s="139">
        <f t="shared" si="3"/>
        <v>2645</v>
      </c>
      <c r="H103" s="137">
        <v>30</v>
      </c>
      <c r="I103" s="138">
        <f t="shared" si="4"/>
        <v>1587</v>
      </c>
      <c r="J103" s="137">
        <v>350</v>
      </c>
      <c r="K103" s="139">
        <f t="shared" si="5"/>
        <v>18515</v>
      </c>
    </row>
    <row r="104" spans="1:11" x14ac:dyDescent="0.3">
      <c r="A104" s="99">
        <v>826</v>
      </c>
      <c r="B104" s="103" t="s">
        <v>686</v>
      </c>
      <c r="C104" s="100" t="s">
        <v>681</v>
      </c>
      <c r="D104" s="139">
        <v>77</v>
      </c>
      <c r="E104" s="138">
        <v>10780</v>
      </c>
      <c r="F104" s="137">
        <v>0</v>
      </c>
      <c r="G104" s="139">
        <f t="shared" si="3"/>
        <v>0</v>
      </c>
      <c r="H104" s="137">
        <v>40</v>
      </c>
      <c r="I104" s="138">
        <f t="shared" si="4"/>
        <v>3080</v>
      </c>
      <c r="J104" s="137">
        <v>100</v>
      </c>
      <c r="K104" s="139">
        <f t="shared" si="5"/>
        <v>7700</v>
      </c>
    </row>
    <row r="105" spans="1:11" x14ac:dyDescent="0.3">
      <c r="A105" s="99">
        <v>827</v>
      </c>
      <c r="B105" s="103" t="s">
        <v>687</v>
      </c>
      <c r="C105" s="100" t="s">
        <v>681</v>
      </c>
      <c r="D105" s="139">
        <v>62.29</v>
      </c>
      <c r="E105" s="138">
        <v>14949.6</v>
      </c>
      <c r="F105" s="137">
        <v>0</v>
      </c>
      <c r="G105" s="139">
        <f t="shared" si="3"/>
        <v>0</v>
      </c>
      <c r="H105" s="137">
        <v>40</v>
      </c>
      <c r="I105" s="138">
        <f t="shared" si="4"/>
        <v>2491.6</v>
      </c>
      <c r="J105" s="137">
        <v>200</v>
      </c>
      <c r="K105" s="139">
        <f t="shared" si="5"/>
        <v>12458</v>
      </c>
    </row>
    <row r="106" spans="1:11" x14ac:dyDescent="0.3">
      <c r="A106" s="99">
        <v>828</v>
      </c>
      <c r="B106" s="103" t="s">
        <v>688</v>
      </c>
      <c r="C106" s="100" t="s">
        <v>66</v>
      </c>
      <c r="D106" s="139">
        <v>11</v>
      </c>
      <c r="E106" s="138">
        <v>110</v>
      </c>
      <c r="F106" s="137">
        <v>0</v>
      </c>
      <c r="G106" s="139">
        <f t="shared" si="3"/>
        <v>0</v>
      </c>
      <c r="H106" s="137">
        <v>10</v>
      </c>
      <c r="I106" s="138">
        <f t="shared" si="4"/>
        <v>110</v>
      </c>
      <c r="J106" s="137">
        <v>0</v>
      </c>
      <c r="K106" s="139">
        <f t="shared" si="5"/>
        <v>0</v>
      </c>
    </row>
    <row r="107" spans="1:11" x14ac:dyDescent="0.3">
      <c r="A107" s="99">
        <v>829</v>
      </c>
      <c r="B107" s="103" t="s">
        <v>689</v>
      </c>
      <c r="C107" s="100" t="s">
        <v>66</v>
      </c>
      <c r="D107" s="139">
        <v>14.5</v>
      </c>
      <c r="E107" s="138">
        <v>145</v>
      </c>
      <c r="F107" s="137">
        <v>0</v>
      </c>
      <c r="G107" s="139">
        <f t="shared" si="3"/>
        <v>0</v>
      </c>
      <c r="H107" s="137">
        <v>0</v>
      </c>
      <c r="I107" s="138">
        <f t="shared" si="4"/>
        <v>0</v>
      </c>
      <c r="J107" s="137">
        <v>10</v>
      </c>
      <c r="K107" s="139">
        <f t="shared" si="5"/>
        <v>145</v>
      </c>
    </row>
    <row r="108" spans="1:11" x14ac:dyDescent="0.3">
      <c r="A108" s="99">
        <v>830</v>
      </c>
      <c r="B108" s="103" t="s">
        <v>690</v>
      </c>
      <c r="C108" s="100" t="s">
        <v>66</v>
      </c>
      <c r="D108" s="139">
        <v>4</v>
      </c>
      <c r="E108" s="138">
        <v>40</v>
      </c>
      <c r="F108" s="137">
        <v>0</v>
      </c>
      <c r="G108" s="139">
        <f t="shared" si="3"/>
        <v>0</v>
      </c>
      <c r="H108" s="137">
        <v>0</v>
      </c>
      <c r="I108" s="138">
        <f t="shared" si="4"/>
        <v>0</v>
      </c>
      <c r="J108" s="137">
        <v>10</v>
      </c>
      <c r="K108" s="139">
        <f t="shared" si="5"/>
        <v>40</v>
      </c>
    </row>
    <row r="109" spans="1:11" x14ac:dyDescent="0.3">
      <c r="A109" s="99">
        <v>831</v>
      </c>
      <c r="B109" s="103" t="s">
        <v>691</v>
      </c>
      <c r="C109" s="100" t="s">
        <v>66</v>
      </c>
      <c r="D109" s="139">
        <v>10</v>
      </c>
      <c r="E109" s="138">
        <v>180</v>
      </c>
      <c r="F109" s="137">
        <v>3</v>
      </c>
      <c r="G109" s="139">
        <f t="shared" si="3"/>
        <v>30</v>
      </c>
      <c r="H109" s="137">
        <v>0</v>
      </c>
      <c r="I109" s="138">
        <f t="shared" si="4"/>
        <v>0</v>
      </c>
      <c r="J109" s="137">
        <v>15</v>
      </c>
      <c r="K109" s="139">
        <f t="shared" si="5"/>
        <v>150</v>
      </c>
    </row>
    <row r="110" spans="1:11" x14ac:dyDescent="0.3">
      <c r="A110" s="99">
        <v>832</v>
      </c>
      <c r="B110" s="103" t="s">
        <v>692</v>
      </c>
      <c r="C110" s="100" t="s">
        <v>66</v>
      </c>
      <c r="D110" s="139">
        <v>5.9</v>
      </c>
      <c r="E110" s="138">
        <v>106.2</v>
      </c>
      <c r="F110" s="137">
        <v>3</v>
      </c>
      <c r="G110" s="139">
        <f t="shared" si="3"/>
        <v>17.700000000000003</v>
      </c>
      <c r="H110" s="137">
        <v>10</v>
      </c>
      <c r="I110" s="138">
        <f t="shared" si="4"/>
        <v>59</v>
      </c>
      <c r="J110" s="137">
        <v>5</v>
      </c>
      <c r="K110" s="139">
        <f t="shared" si="5"/>
        <v>29.5</v>
      </c>
    </row>
    <row r="111" spans="1:11" x14ac:dyDescent="0.3">
      <c r="A111" s="99">
        <v>833</v>
      </c>
      <c r="B111" s="103" t="s">
        <v>693</v>
      </c>
      <c r="C111" s="100" t="s">
        <v>66</v>
      </c>
      <c r="D111" s="139">
        <v>2</v>
      </c>
      <c r="E111" s="138">
        <v>6</v>
      </c>
      <c r="F111" s="137">
        <v>3</v>
      </c>
      <c r="G111" s="139">
        <f t="shared" si="3"/>
        <v>6</v>
      </c>
      <c r="H111" s="137">
        <v>0</v>
      </c>
      <c r="I111" s="138">
        <f t="shared" si="4"/>
        <v>0</v>
      </c>
      <c r="J111" s="137">
        <v>0</v>
      </c>
      <c r="K111" s="139">
        <f t="shared" si="5"/>
        <v>0</v>
      </c>
    </row>
    <row r="112" spans="1:11" x14ac:dyDescent="0.3">
      <c r="A112" s="99">
        <v>834</v>
      </c>
      <c r="B112" s="103" t="s">
        <v>694</v>
      </c>
      <c r="C112" s="100" t="s">
        <v>66</v>
      </c>
      <c r="D112" s="139">
        <v>3.19</v>
      </c>
      <c r="E112" s="138">
        <v>9.57</v>
      </c>
      <c r="F112" s="137">
        <v>3</v>
      </c>
      <c r="G112" s="139">
        <f t="shared" si="3"/>
        <v>9.57</v>
      </c>
      <c r="H112" s="137">
        <v>0</v>
      </c>
      <c r="I112" s="138">
        <f t="shared" si="4"/>
        <v>0</v>
      </c>
      <c r="J112" s="137">
        <v>0</v>
      </c>
      <c r="K112" s="139">
        <f t="shared" si="5"/>
        <v>0</v>
      </c>
    </row>
    <row r="113" spans="1:11" x14ac:dyDescent="0.3">
      <c r="A113" s="99">
        <v>835</v>
      </c>
      <c r="B113" s="103" t="s">
        <v>695</v>
      </c>
      <c r="C113" s="100" t="s">
        <v>66</v>
      </c>
      <c r="D113" s="139">
        <v>10</v>
      </c>
      <c r="E113" s="138">
        <v>30</v>
      </c>
      <c r="F113" s="137">
        <v>3</v>
      </c>
      <c r="G113" s="139">
        <f t="shared" si="3"/>
        <v>30</v>
      </c>
      <c r="H113" s="137">
        <v>0</v>
      </c>
      <c r="I113" s="138">
        <f t="shared" si="4"/>
        <v>0</v>
      </c>
      <c r="J113" s="137">
        <v>0</v>
      </c>
      <c r="K113" s="139">
        <f t="shared" si="5"/>
        <v>0</v>
      </c>
    </row>
    <row r="114" spans="1:11" x14ac:dyDescent="0.3">
      <c r="A114" s="99">
        <v>836</v>
      </c>
      <c r="B114" s="103" t="s">
        <v>696</v>
      </c>
      <c r="C114" s="100" t="s">
        <v>66</v>
      </c>
      <c r="D114" s="139">
        <v>13.21</v>
      </c>
      <c r="E114" s="138">
        <v>39.630000000000003</v>
      </c>
      <c r="F114" s="137">
        <v>3</v>
      </c>
      <c r="G114" s="139">
        <f t="shared" si="3"/>
        <v>39.630000000000003</v>
      </c>
      <c r="H114" s="137">
        <v>0</v>
      </c>
      <c r="I114" s="138">
        <f t="shared" si="4"/>
        <v>0</v>
      </c>
      <c r="J114" s="137">
        <v>0</v>
      </c>
      <c r="K114" s="139">
        <f t="shared" si="5"/>
        <v>0</v>
      </c>
    </row>
    <row r="115" spans="1:11" x14ac:dyDescent="0.3">
      <c r="A115" s="99">
        <v>837</v>
      </c>
      <c r="B115" s="103" t="s">
        <v>697</v>
      </c>
      <c r="C115" s="100" t="s">
        <v>66</v>
      </c>
      <c r="D115" s="139">
        <v>6.77</v>
      </c>
      <c r="E115" s="138">
        <v>155.71</v>
      </c>
      <c r="F115" s="137">
        <v>3</v>
      </c>
      <c r="G115" s="139">
        <f t="shared" si="3"/>
        <v>20.309999999999999</v>
      </c>
      <c r="H115" s="137">
        <v>10</v>
      </c>
      <c r="I115" s="138">
        <f t="shared" si="4"/>
        <v>67.699999999999989</v>
      </c>
      <c r="J115" s="137">
        <v>10</v>
      </c>
      <c r="K115" s="139">
        <f t="shared" si="5"/>
        <v>67.699999999999989</v>
      </c>
    </row>
    <row r="116" spans="1:11" x14ac:dyDescent="0.3">
      <c r="A116" s="99">
        <v>838</v>
      </c>
      <c r="B116" s="103" t="s">
        <v>698</v>
      </c>
      <c r="C116" s="100" t="s">
        <v>66</v>
      </c>
      <c r="D116" s="139">
        <v>4.3</v>
      </c>
      <c r="E116" s="138">
        <v>55.9</v>
      </c>
      <c r="F116" s="137">
        <v>3</v>
      </c>
      <c r="G116" s="139">
        <f t="shared" si="3"/>
        <v>12.899999999999999</v>
      </c>
      <c r="H116" s="137">
        <v>10</v>
      </c>
      <c r="I116" s="138">
        <f t="shared" si="4"/>
        <v>43</v>
      </c>
      <c r="J116" s="137">
        <v>0</v>
      </c>
      <c r="K116" s="139">
        <f t="shared" si="5"/>
        <v>0</v>
      </c>
    </row>
    <row r="117" spans="1:11" x14ac:dyDescent="0.3">
      <c r="A117" s="99">
        <v>839</v>
      </c>
      <c r="B117" s="103" t="s">
        <v>699</v>
      </c>
      <c r="C117" s="100" t="s">
        <v>66</v>
      </c>
      <c r="D117" s="139">
        <v>10.039999999999999</v>
      </c>
      <c r="E117" s="138">
        <v>502</v>
      </c>
      <c r="F117" s="137">
        <v>20</v>
      </c>
      <c r="G117" s="139">
        <f t="shared" si="3"/>
        <v>200.79999999999998</v>
      </c>
      <c r="H117" s="137">
        <v>30</v>
      </c>
      <c r="I117" s="138">
        <f t="shared" si="4"/>
        <v>301.2</v>
      </c>
      <c r="J117" s="137">
        <v>0</v>
      </c>
      <c r="K117" s="139">
        <f t="shared" si="5"/>
        <v>0</v>
      </c>
    </row>
    <row r="118" spans="1:11" x14ac:dyDescent="0.3">
      <c r="A118" s="99">
        <v>840</v>
      </c>
      <c r="B118" s="103" t="s">
        <v>700</v>
      </c>
      <c r="C118" s="100" t="s">
        <v>66</v>
      </c>
      <c r="D118" s="139">
        <v>1.1399999999999999</v>
      </c>
      <c r="E118" s="138">
        <v>6.84</v>
      </c>
      <c r="F118" s="137">
        <v>0</v>
      </c>
      <c r="G118" s="139">
        <f t="shared" si="3"/>
        <v>0</v>
      </c>
      <c r="H118" s="137">
        <v>6</v>
      </c>
      <c r="I118" s="138">
        <f t="shared" si="4"/>
        <v>6.84</v>
      </c>
      <c r="J118" s="137">
        <v>0</v>
      </c>
      <c r="K118" s="139">
        <f t="shared" si="5"/>
        <v>0</v>
      </c>
    </row>
    <row r="119" spans="1:11" x14ac:dyDescent="0.3">
      <c r="A119" s="99">
        <v>841</v>
      </c>
      <c r="B119" s="103" t="s">
        <v>701</v>
      </c>
      <c r="C119" s="100" t="s">
        <v>66</v>
      </c>
      <c r="D119" s="139">
        <v>1.33</v>
      </c>
      <c r="E119" s="138">
        <v>66.5</v>
      </c>
      <c r="F119" s="137">
        <v>0</v>
      </c>
      <c r="G119" s="139">
        <f t="shared" si="3"/>
        <v>0</v>
      </c>
      <c r="H119" s="137">
        <v>50</v>
      </c>
      <c r="I119" s="138">
        <f t="shared" si="4"/>
        <v>66.5</v>
      </c>
      <c r="J119" s="137">
        <v>0</v>
      </c>
      <c r="K119" s="139">
        <f t="shared" si="5"/>
        <v>0</v>
      </c>
    </row>
    <row r="120" spans="1:11" x14ac:dyDescent="0.3">
      <c r="A120" s="99">
        <v>842</v>
      </c>
      <c r="B120" s="103" t="s">
        <v>702</v>
      </c>
      <c r="C120" s="100" t="s">
        <v>66</v>
      </c>
      <c r="D120" s="139">
        <v>1.8</v>
      </c>
      <c r="E120" s="138">
        <v>90</v>
      </c>
      <c r="F120" s="137">
        <v>0</v>
      </c>
      <c r="G120" s="139">
        <f t="shared" si="3"/>
        <v>0</v>
      </c>
      <c r="H120" s="137">
        <v>50</v>
      </c>
      <c r="I120" s="138">
        <f t="shared" si="4"/>
        <v>90</v>
      </c>
      <c r="J120" s="137">
        <v>0</v>
      </c>
      <c r="K120" s="139">
        <f t="shared" si="5"/>
        <v>0</v>
      </c>
    </row>
    <row r="121" spans="1:11" ht="28.8" x14ac:dyDescent="0.3">
      <c r="A121" s="99">
        <v>843</v>
      </c>
      <c r="B121" s="103" t="s">
        <v>703</v>
      </c>
      <c r="C121" s="100" t="s">
        <v>66</v>
      </c>
      <c r="D121" s="139">
        <v>0.79</v>
      </c>
      <c r="E121" s="138">
        <v>158</v>
      </c>
      <c r="F121" s="137">
        <v>200</v>
      </c>
      <c r="G121" s="139">
        <f t="shared" si="3"/>
        <v>158</v>
      </c>
      <c r="H121" s="137">
        <v>0</v>
      </c>
      <c r="I121" s="138">
        <f t="shared" si="4"/>
        <v>0</v>
      </c>
      <c r="J121" s="137">
        <v>0</v>
      </c>
      <c r="K121" s="139">
        <f t="shared" si="5"/>
        <v>0</v>
      </c>
    </row>
    <row r="122" spans="1:11" ht="28.8" x14ac:dyDescent="0.3">
      <c r="A122" s="99">
        <v>844</v>
      </c>
      <c r="B122" s="103" t="s">
        <v>704</v>
      </c>
      <c r="C122" s="100" t="s">
        <v>66</v>
      </c>
      <c r="D122" s="139">
        <v>1.99</v>
      </c>
      <c r="E122" s="138">
        <v>597</v>
      </c>
      <c r="F122" s="137">
        <v>200</v>
      </c>
      <c r="G122" s="139">
        <f t="shared" si="3"/>
        <v>398</v>
      </c>
      <c r="H122" s="137">
        <v>100</v>
      </c>
      <c r="I122" s="138">
        <f t="shared" si="4"/>
        <v>199</v>
      </c>
      <c r="J122" s="137">
        <v>0</v>
      </c>
      <c r="K122" s="139">
        <f t="shared" si="5"/>
        <v>0</v>
      </c>
    </row>
    <row r="123" spans="1:11" ht="28.8" x14ac:dyDescent="0.3">
      <c r="A123" s="99">
        <v>845</v>
      </c>
      <c r="B123" s="103" t="s">
        <v>705</v>
      </c>
      <c r="C123" s="100" t="s">
        <v>66</v>
      </c>
      <c r="D123" s="139">
        <v>0.28999999999999998</v>
      </c>
      <c r="E123" s="138">
        <v>87</v>
      </c>
      <c r="F123" s="137">
        <v>200</v>
      </c>
      <c r="G123" s="139">
        <f t="shared" si="3"/>
        <v>57.999999999999993</v>
      </c>
      <c r="H123" s="137">
        <v>100</v>
      </c>
      <c r="I123" s="138">
        <f t="shared" si="4"/>
        <v>28.999999999999996</v>
      </c>
      <c r="J123" s="137">
        <v>0</v>
      </c>
      <c r="K123" s="139">
        <f t="shared" si="5"/>
        <v>0</v>
      </c>
    </row>
    <row r="124" spans="1:11" ht="28.8" x14ac:dyDescent="0.3">
      <c r="A124" s="99">
        <v>846</v>
      </c>
      <c r="B124" s="103" t="s">
        <v>706</v>
      </c>
      <c r="C124" s="100" t="s">
        <v>66</v>
      </c>
      <c r="D124" s="139">
        <v>0.43</v>
      </c>
      <c r="E124" s="138">
        <v>129</v>
      </c>
      <c r="F124" s="137">
        <v>200</v>
      </c>
      <c r="G124" s="139">
        <f t="shared" si="3"/>
        <v>86</v>
      </c>
      <c r="H124" s="137">
        <v>100</v>
      </c>
      <c r="I124" s="138">
        <f t="shared" si="4"/>
        <v>43</v>
      </c>
      <c r="J124" s="137">
        <v>0</v>
      </c>
      <c r="K124" s="139">
        <f t="shared" si="5"/>
        <v>0</v>
      </c>
    </row>
    <row r="125" spans="1:11" x14ac:dyDescent="0.3">
      <c r="A125" s="99">
        <v>847</v>
      </c>
      <c r="B125" s="103" t="s">
        <v>707</v>
      </c>
      <c r="C125" s="100" t="s">
        <v>66</v>
      </c>
      <c r="D125" s="139">
        <v>0.1</v>
      </c>
      <c r="E125" s="138">
        <v>30</v>
      </c>
      <c r="F125" s="137">
        <v>200</v>
      </c>
      <c r="G125" s="139">
        <f t="shared" si="3"/>
        <v>20</v>
      </c>
      <c r="H125" s="137">
        <v>100</v>
      </c>
      <c r="I125" s="138">
        <f t="shared" si="4"/>
        <v>10</v>
      </c>
      <c r="J125" s="137">
        <v>0</v>
      </c>
      <c r="K125" s="139">
        <f t="shared" si="5"/>
        <v>0</v>
      </c>
    </row>
    <row r="126" spans="1:11" x14ac:dyDescent="0.3">
      <c r="A126" s="99">
        <v>848</v>
      </c>
      <c r="B126" s="103" t="s">
        <v>708</v>
      </c>
      <c r="C126" s="100" t="s">
        <v>66</v>
      </c>
      <c r="D126" s="139">
        <v>0.12</v>
      </c>
      <c r="E126" s="138">
        <v>36</v>
      </c>
      <c r="F126" s="137">
        <v>0</v>
      </c>
      <c r="G126" s="139">
        <f t="shared" si="3"/>
        <v>0</v>
      </c>
      <c r="H126" s="137">
        <v>100</v>
      </c>
      <c r="I126" s="138">
        <f t="shared" si="4"/>
        <v>12</v>
      </c>
      <c r="J126" s="137">
        <v>200</v>
      </c>
      <c r="K126" s="139">
        <f t="shared" si="5"/>
        <v>24</v>
      </c>
    </row>
    <row r="127" spans="1:11" x14ac:dyDescent="0.3">
      <c r="A127" s="99">
        <v>849</v>
      </c>
      <c r="B127" s="103" t="s">
        <v>709</v>
      </c>
      <c r="C127" s="100" t="s">
        <v>66</v>
      </c>
      <c r="D127" s="139">
        <v>0.28000000000000003</v>
      </c>
      <c r="E127" s="138">
        <v>56</v>
      </c>
      <c r="F127" s="137">
        <v>0</v>
      </c>
      <c r="G127" s="139">
        <f t="shared" si="3"/>
        <v>0</v>
      </c>
      <c r="H127" s="137">
        <v>0</v>
      </c>
      <c r="I127" s="138">
        <f t="shared" si="4"/>
        <v>0</v>
      </c>
      <c r="J127" s="137">
        <v>200</v>
      </c>
      <c r="K127" s="139">
        <f t="shared" si="5"/>
        <v>56.000000000000007</v>
      </c>
    </row>
    <row r="128" spans="1:11" x14ac:dyDescent="0.3">
      <c r="A128" s="99">
        <v>850</v>
      </c>
      <c r="B128" s="103" t="s">
        <v>710</v>
      </c>
      <c r="C128" s="100" t="s">
        <v>66</v>
      </c>
      <c r="D128" s="139">
        <v>2</v>
      </c>
      <c r="E128" s="138">
        <v>200</v>
      </c>
      <c r="F128" s="137">
        <v>0</v>
      </c>
      <c r="G128" s="139">
        <f t="shared" si="3"/>
        <v>0</v>
      </c>
      <c r="H128" s="137">
        <v>0</v>
      </c>
      <c r="I128" s="138">
        <f t="shared" si="4"/>
        <v>0</v>
      </c>
      <c r="J128" s="137">
        <v>100</v>
      </c>
      <c r="K128" s="139">
        <f t="shared" si="5"/>
        <v>200</v>
      </c>
    </row>
    <row r="129" spans="1:11" x14ac:dyDescent="0.3">
      <c r="A129" s="99">
        <v>851</v>
      </c>
      <c r="B129" s="103" t="s">
        <v>711</v>
      </c>
      <c r="C129" s="100" t="s">
        <v>273</v>
      </c>
      <c r="D129" s="139">
        <v>4</v>
      </c>
      <c r="E129" s="138">
        <v>20000</v>
      </c>
      <c r="F129" s="137">
        <v>1000</v>
      </c>
      <c r="G129" s="139">
        <f t="shared" si="3"/>
        <v>4000</v>
      </c>
      <c r="H129" s="137">
        <v>4000</v>
      </c>
      <c r="I129" s="138">
        <f t="shared" si="4"/>
        <v>16000</v>
      </c>
      <c r="J129" s="137">
        <v>0</v>
      </c>
      <c r="K129" s="139">
        <f t="shared" si="5"/>
        <v>0</v>
      </c>
    </row>
    <row r="130" spans="1:11" x14ac:dyDescent="0.3">
      <c r="A130" s="99">
        <v>852</v>
      </c>
      <c r="B130" s="103" t="s">
        <v>712</v>
      </c>
      <c r="C130" s="100" t="s">
        <v>273</v>
      </c>
      <c r="D130" s="139">
        <v>7</v>
      </c>
      <c r="E130" s="138">
        <v>14000</v>
      </c>
      <c r="F130" s="137">
        <v>0</v>
      </c>
      <c r="G130" s="139">
        <f t="shared" si="3"/>
        <v>0</v>
      </c>
      <c r="H130" s="137">
        <v>2000</v>
      </c>
      <c r="I130" s="138">
        <f t="shared" si="4"/>
        <v>14000</v>
      </c>
      <c r="J130" s="137">
        <v>0</v>
      </c>
      <c r="K130" s="139">
        <f t="shared" si="5"/>
        <v>0</v>
      </c>
    </row>
    <row r="131" spans="1:11" ht="28.8" x14ac:dyDescent="0.3">
      <c r="A131" s="99">
        <v>853</v>
      </c>
      <c r="B131" s="103" t="s">
        <v>713</v>
      </c>
      <c r="C131" s="100" t="s">
        <v>273</v>
      </c>
      <c r="D131" s="139">
        <v>1</v>
      </c>
      <c r="E131" s="138">
        <v>1000</v>
      </c>
      <c r="F131" s="137">
        <v>1000</v>
      </c>
      <c r="G131" s="139">
        <f t="shared" si="3"/>
        <v>1000</v>
      </c>
      <c r="H131" s="137">
        <v>0</v>
      </c>
      <c r="I131" s="138">
        <f t="shared" si="4"/>
        <v>0</v>
      </c>
      <c r="J131" s="137">
        <v>0</v>
      </c>
      <c r="K131" s="139">
        <f t="shared" si="5"/>
        <v>0</v>
      </c>
    </row>
    <row r="132" spans="1:11" ht="28.8" x14ac:dyDescent="0.3">
      <c r="A132" s="99">
        <v>854</v>
      </c>
      <c r="B132" s="103" t="s">
        <v>714</v>
      </c>
      <c r="C132" s="100" t="s">
        <v>273</v>
      </c>
      <c r="D132" s="139">
        <v>8</v>
      </c>
      <c r="E132" s="138">
        <v>8240</v>
      </c>
      <c r="F132" s="137">
        <v>1000</v>
      </c>
      <c r="G132" s="139">
        <f t="shared" ref="G132:G195" si="6">F132*D132</f>
        <v>8000</v>
      </c>
      <c r="H132" s="137">
        <v>30</v>
      </c>
      <c r="I132" s="138">
        <f t="shared" ref="I132:I195" si="7">H132*D132</f>
        <v>240</v>
      </c>
      <c r="J132" s="137">
        <v>0</v>
      </c>
      <c r="K132" s="139">
        <f t="shared" ref="K132:K195" si="8">J132*D132</f>
        <v>0</v>
      </c>
    </row>
    <row r="133" spans="1:11" ht="28.8" x14ac:dyDescent="0.3">
      <c r="A133" s="99">
        <v>855</v>
      </c>
      <c r="B133" s="103" t="s">
        <v>715</v>
      </c>
      <c r="C133" s="100" t="s">
        <v>273</v>
      </c>
      <c r="D133" s="139">
        <v>1.9</v>
      </c>
      <c r="E133" s="138">
        <v>2850</v>
      </c>
      <c r="F133" s="137">
        <v>1500</v>
      </c>
      <c r="G133" s="139">
        <f t="shared" si="6"/>
        <v>2850</v>
      </c>
      <c r="H133" s="137">
        <v>0</v>
      </c>
      <c r="I133" s="138">
        <f t="shared" si="7"/>
        <v>0</v>
      </c>
      <c r="J133" s="137">
        <v>0</v>
      </c>
      <c r="K133" s="139">
        <f t="shared" si="8"/>
        <v>0</v>
      </c>
    </row>
    <row r="134" spans="1:11" ht="28.8" x14ac:dyDescent="0.3">
      <c r="A134" s="99">
        <v>856</v>
      </c>
      <c r="B134" s="103" t="s">
        <v>716</v>
      </c>
      <c r="C134" s="100" t="s">
        <v>273</v>
      </c>
      <c r="D134" s="139">
        <v>14.03</v>
      </c>
      <c r="E134" s="138">
        <v>21045</v>
      </c>
      <c r="F134" s="137">
        <v>1500</v>
      </c>
      <c r="G134" s="139">
        <f t="shared" si="6"/>
        <v>21045</v>
      </c>
      <c r="H134" s="137">
        <v>0</v>
      </c>
      <c r="I134" s="138">
        <f t="shared" si="7"/>
        <v>0</v>
      </c>
      <c r="J134" s="137">
        <v>0</v>
      </c>
      <c r="K134" s="139">
        <f t="shared" si="8"/>
        <v>0</v>
      </c>
    </row>
    <row r="135" spans="1:11" ht="28.8" x14ac:dyDescent="0.3">
      <c r="A135" s="99">
        <v>857</v>
      </c>
      <c r="B135" s="103" t="s">
        <v>717</v>
      </c>
      <c r="C135" s="100" t="s">
        <v>273</v>
      </c>
      <c r="D135" s="139">
        <v>3</v>
      </c>
      <c r="E135" s="138">
        <v>27000</v>
      </c>
      <c r="F135" s="137">
        <v>7000</v>
      </c>
      <c r="G135" s="139">
        <f t="shared" si="6"/>
        <v>21000</v>
      </c>
      <c r="H135" s="137">
        <v>2000</v>
      </c>
      <c r="I135" s="138">
        <f t="shared" si="7"/>
        <v>6000</v>
      </c>
      <c r="J135" s="137">
        <v>0</v>
      </c>
      <c r="K135" s="139">
        <f t="shared" si="8"/>
        <v>0</v>
      </c>
    </row>
    <row r="136" spans="1:11" ht="28.8" x14ac:dyDescent="0.3">
      <c r="A136" s="99">
        <v>858</v>
      </c>
      <c r="B136" s="103" t="s">
        <v>718</v>
      </c>
      <c r="C136" s="100" t="s">
        <v>273</v>
      </c>
      <c r="D136" s="139">
        <v>4.9000000000000004</v>
      </c>
      <c r="E136" s="138">
        <v>53900</v>
      </c>
      <c r="F136" s="137">
        <v>7000</v>
      </c>
      <c r="G136" s="139">
        <f t="shared" si="6"/>
        <v>34300</v>
      </c>
      <c r="H136" s="137">
        <v>4000</v>
      </c>
      <c r="I136" s="138">
        <f t="shared" si="7"/>
        <v>19600</v>
      </c>
      <c r="J136" s="137">
        <v>0</v>
      </c>
      <c r="K136" s="139">
        <f t="shared" si="8"/>
        <v>0</v>
      </c>
    </row>
    <row r="137" spans="1:11" x14ac:dyDescent="0.3">
      <c r="A137" s="99">
        <v>859</v>
      </c>
      <c r="B137" s="103" t="s">
        <v>719</v>
      </c>
      <c r="C137" s="100" t="s">
        <v>66</v>
      </c>
      <c r="D137" s="139">
        <v>21</v>
      </c>
      <c r="E137" s="138">
        <v>210</v>
      </c>
      <c r="F137" s="137">
        <v>0</v>
      </c>
      <c r="G137" s="139">
        <f t="shared" si="6"/>
        <v>0</v>
      </c>
      <c r="H137" s="137">
        <v>10</v>
      </c>
      <c r="I137" s="138">
        <f t="shared" si="7"/>
        <v>210</v>
      </c>
      <c r="J137" s="137">
        <v>0</v>
      </c>
      <c r="K137" s="139">
        <f t="shared" si="8"/>
        <v>0</v>
      </c>
    </row>
    <row r="138" spans="1:11" ht="43.2" x14ac:dyDescent="0.3">
      <c r="A138" s="99">
        <v>860</v>
      </c>
      <c r="B138" s="103" t="s">
        <v>720</v>
      </c>
      <c r="C138" s="100" t="s">
        <v>66</v>
      </c>
      <c r="D138" s="139">
        <v>15</v>
      </c>
      <c r="E138" s="138">
        <v>300</v>
      </c>
      <c r="F138" s="137">
        <v>0</v>
      </c>
      <c r="G138" s="139">
        <f t="shared" si="6"/>
        <v>0</v>
      </c>
      <c r="H138" s="137">
        <v>20</v>
      </c>
      <c r="I138" s="138">
        <f t="shared" si="7"/>
        <v>300</v>
      </c>
      <c r="J138" s="137">
        <v>0</v>
      </c>
      <c r="K138" s="139">
        <f t="shared" si="8"/>
        <v>0</v>
      </c>
    </row>
    <row r="139" spans="1:11" ht="57.6" x14ac:dyDescent="0.3">
      <c r="A139" s="99">
        <v>861</v>
      </c>
      <c r="B139" s="103" t="s">
        <v>721</v>
      </c>
      <c r="C139" s="100" t="s">
        <v>66</v>
      </c>
      <c r="D139" s="139">
        <v>15.1</v>
      </c>
      <c r="E139" s="138">
        <v>1283.5</v>
      </c>
      <c r="F139" s="137">
        <v>40</v>
      </c>
      <c r="G139" s="139">
        <f t="shared" si="6"/>
        <v>604</v>
      </c>
      <c r="H139" s="137">
        <v>30</v>
      </c>
      <c r="I139" s="138">
        <f t="shared" si="7"/>
        <v>453</v>
      </c>
      <c r="J139" s="137">
        <v>15</v>
      </c>
      <c r="K139" s="139">
        <f t="shared" si="8"/>
        <v>226.5</v>
      </c>
    </row>
    <row r="140" spans="1:11" ht="43.2" x14ac:dyDescent="0.3">
      <c r="A140" s="99">
        <v>862</v>
      </c>
      <c r="B140" s="103" t="s">
        <v>722</v>
      </c>
      <c r="C140" s="100" t="s">
        <v>66</v>
      </c>
      <c r="D140" s="139">
        <v>25</v>
      </c>
      <c r="E140" s="138">
        <v>2000</v>
      </c>
      <c r="F140" s="137">
        <v>40</v>
      </c>
      <c r="G140" s="139">
        <f t="shared" si="6"/>
        <v>1000</v>
      </c>
      <c r="H140" s="137">
        <v>30</v>
      </c>
      <c r="I140" s="138">
        <f t="shared" si="7"/>
        <v>750</v>
      </c>
      <c r="J140" s="137">
        <v>10</v>
      </c>
      <c r="K140" s="139">
        <f t="shared" si="8"/>
        <v>250</v>
      </c>
    </row>
    <row r="141" spans="1:11" ht="57.6" x14ac:dyDescent="0.3">
      <c r="A141" s="99">
        <v>863</v>
      </c>
      <c r="B141" s="103" t="s">
        <v>723</v>
      </c>
      <c r="C141" s="100" t="s">
        <v>66</v>
      </c>
      <c r="D141" s="139">
        <v>30</v>
      </c>
      <c r="E141" s="138">
        <v>1200</v>
      </c>
      <c r="F141" s="137">
        <v>0</v>
      </c>
      <c r="G141" s="139">
        <f t="shared" si="6"/>
        <v>0</v>
      </c>
      <c r="H141" s="137">
        <v>10</v>
      </c>
      <c r="I141" s="138">
        <f t="shared" si="7"/>
        <v>300</v>
      </c>
      <c r="J141" s="137">
        <v>30</v>
      </c>
      <c r="K141" s="139">
        <f t="shared" si="8"/>
        <v>900</v>
      </c>
    </row>
    <row r="142" spans="1:11" ht="43.2" x14ac:dyDescent="0.3">
      <c r="A142" s="99">
        <v>864</v>
      </c>
      <c r="B142" s="103" t="s">
        <v>724</v>
      </c>
      <c r="C142" s="100" t="s">
        <v>66</v>
      </c>
      <c r="D142" s="139">
        <v>28</v>
      </c>
      <c r="E142" s="138">
        <v>560</v>
      </c>
      <c r="F142" s="137">
        <v>0</v>
      </c>
      <c r="G142" s="139">
        <f t="shared" si="6"/>
        <v>0</v>
      </c>
      <c r="H142" s="137">
        <v>20</v>
      </c>
      <c r="I142" s="138">
        <f t="shared" si="7"/>
        <v>560</v>
      </c>
      <c r="J142" s="137">
        <v>0</v>
      </c>
      <c r="K142" s="139">
        <f t="shared" si="8"/>
        <v>0</v>
      </c>
    </row>
    <row r="143" spans="1:11" ht="57.6" x14ac:dyDescent="0.3">
      <c r="A143" s="99">
        <v>865</v>
      </c>
      <c r="B143" s="103" t="s">
        <v>725</v>
      </c>
      <c r="C143" s="100" t="s">
        <v>66</v>
      </c>
      <c r="D143" s="139">
        <v>34.200000000000003</v>
      </c>
      <c r="E143" s="138">
        <v>2052</v>
      </c>
      <c r="F143" s="137">
        <v>40</v>
      </c>
      <c r="G143" s="139">
        <f t="shared" si="6"/>
        <v>1368</v>
      </c>
      <c r="H143" s="137">
        <v>20</v>
      </c>
      <c r="I143" s="138">
        <f t="shared" si="7"/>
        <v>684</v>
      </c>
      <c r="J143" s="137">
        <v>0</v>
      </c>
      <c r="K143" s="139">
        <f t="shared" si="8"/>
        <v>0</v>
      </c>
    </row>
    <row r="144" spans="1:11" ht="43.2" x14ac:dyDescent="0.3">
      <c r="A144" s="99">
        <v>866</v>
      </c>
      <c r="B144" s="103" t="s">
        <v>726</v>
      </c>
      <c r="C144" s="100" t="s">
        <v>66</v>
      </c>
      <c r="D144" s="139">
        <v>21</v>
      </c>
      <c r="E144" s="138">
        <v>630</v>
      </c>
      <c r="F144" s="137">
        <v>0</v>
      </c>
      <c r="G144" s="139">
        <f t="shared" si="6"/>
        <v>0</v>
      </c>
      <c r="H144" s="137">
        <v>20</v>
      </c>
      <c r="I144" s="138">
        <f t="shared" si="7"/>
        <v>420</v>
      </c>
      <c r="J144" s="137">
        <v>10</v>
      </c>
      <c r="K144" s="139">
        <f t="shared" si="8"/>
        <v>210</v>
      </c>
    </row>
    <row r="145" spans="1:11" ht="28.8" x14ac:dyDescent="0.3">
      <c r="A145" s="99">
        <v>867</v>
      </c>
      <c r="B145" s="103" t="s">
        <v>727</v>
      </c>
      <c r="C145" s="100" t="s">
        <v>273</v>
      </c>
      <c r="D145" s="139">
        <v>7.1</v>
      </c>
      <c r="E145" s="138">
        <v>7100</v>
      </c>
      <c r="F145" s="137">
        <v>0</v>
      </c>
      <c r="G145" s="139">
        <f t="shared" si="6"/>
        <v>0</v>
      </c>
      <c r="H145" s="137">
        <v>0</v>
      </c>
      <c r="I145" s="138">
        <f t="shared" si="7"/>
        <v>0</v>
      </c>
      <c r="J145" s="137">
        <v>1000</v>
      </c>
      <c r="K145" s="139">
        <f t="shared" si="8"/>
        <v>7100</v>
      </c>
    </row>
    <row r="146" spans="1:11" ht="28.8" x14ac:dyDescent="0.3">
      <c r="A146" s="99">
        <v>868</v>
      </c>
      <c r="B146" s="103" t="s">
        <v>728</v>
      </c>
      <c r="C146" s="100" t="s">
        <v>273</v>
      </c>
      <c r="D146" s="139">
        <v>10.5</v>
      </c>
      <c r="E146" s="138">
        <v>14112</v>
      </c>
      <c r="F146" s="137">
        <v>300</v>
      </c>
      <c r="G146" s="139">
        <f t="shared" si="6"/>
        <v>3150</v>
      </c>
      <c r="H146" s="137">
        <v>20</v>
      </c>
      <c r="I146" s="138">
        <f t="shared" si="7"/>
        <v>210</v>
      </c>
      <c r="J146" s="137">
        <v>1024</v>
      </c>
      <c r="K146" s="139">
        <f t="shared" si="8"/>
        <v>10752</v>
      </c>
    </row>
    <row r="147" spans="1:11" ht="28.8" x14ac:dyDescent="0.3">
      <c r="A147" s="99">
        <v>869</v>
      </c>
      <c r="B147" s="103" t="s">
        <v>729</v>
      </c>
      <c r="C147" s="100" t="s">
        <v>273</v>
      </c>
      <c r="D147" s="139">
        <v>7.2</v>
      </c>
      <c r="E147" s="138">
        <v>14544</v>
      </c>
      <c r="F147" s="137">
        <v>2000</v>
      </c>
      <c r="G147" s="139">
        <f t="shared" si="6"/>
        <v>14400</v>
      </c>
      <c r="H147" s="137">
        <v>20</v>
      </c>
      <c r="I147" s="138">
        <f t="shared" si="7"/>
        <v>144</v>
      </c>
      <c r="J147" s="137">
        <v>0</v>
      </c>
      <c r="K147" s="139">
        <f t="shared" si="8"/>
        <v>0</v>
      </c>
    </row>
    <row r="148" spans="1:11" x14ac:dyDescent="0.3">
      <c r="A148" s="99">
        <v>870</v>
      </c>
      <c r="B148" s="103" t="s">
        <v>730</v>
      </c>
      <c r="C148" s="100" t="s">
        <v>66</v>
      </c>
      <c r="D148" s="139">
        <v>2.2999999999999998</v>
      </c>
      <c r="E148" s="138">
        <v>2415</v>
      </c>
      <c r="F148" s="137">
        <v>0</v>
      </c>
      <c r="G148" s="139">
        <f t="shared" si="6"/>
        <v>0</v>
      </c>
      <c r="H148" s="137">
        <v>50</v>
      </c>
      <c r="I148" s="138">
        <f t="shared" si="7"/>
        <v>114.99999999999999</v>
      </c>
      <c r="J148" s="137">
        <v>1000</v>
      </c>
      <c r="K148" s="139">
        <f t="shared" si="8"/>
        <v>2300</v>
      </c>
    </row>
    <row r="149" spans="1:11" ht="28.8" x14ac:dyDescent="0.3">
      <c r="A149" s="99">
        <v>871</v>
      </c>
      <c r="B149" s="103" t="s">
        <v>731</v>
      </c>
      <c r="C149" s="100" t="s">
        <v>66</v>
      </c>
      <c r="D149" s="139">
        <v>7.5</v>
      </c>
      <c r="E149" s="138">
        <v>15</v>
      </c>
      <c r="F149" s="137">
        <v>0</v>
      </c>
      <c r="G149" s="139">
        <f t="shared" si="6"/>
        <v>0</v>
      </c>
      <c r="H149" s="137">
        <v>2</v>
      </c>
      <c r="I149" s="138">
        <f t="shared" si="7"/>
        <v>15</v>
      </c>
      <c r="J149" s="137">
        <v>0</v>
      </c>
      <c r="K149" s="139">
        <f t="shared" si="8"/>
        <v>0</v>
      </c>
    </row>
    <row r="150" spans="1:11" ht="43.2" x14ac:dyDescent="0.3">
      <c r="A150" s="99">
        <v>872</v>
      </c>
      <c r="B150" s="103" t="s">
        <v>732</v>
      </c>
      <c r="C150" s="100" t="s">
        <v>66</v>
      </c>
      <c r="D150" s="139">
        <v>31.5</v>
      </c>
      <c r="E150" s="138">
        <v>945</v>
      </c>
      <c r="F150" s="137">
        <v>0</v>
      </c>
      <c r="G150" s="139">
        <f t="shared" si="6"/>
        <v>0</v>
      </c>
      <c r="H150" s="137">
        <v>30</v>
      </c>
      <c r="I150" s="138">
        <f t="shared" si="7"/>
        <v>945</v>
      </c>
      <c r="J150" s="137">
        <v>0</v>
      </c>
      <c r="K150" s="139">
        <f t="shared" si="8"/>
        <v>0</v>
      </c>
    </row>
    <row r="151" spans="1:11" x14ac:dyDescent="0.3">
      <c r="A151" s="99">
        <v>873</v>
      </c>
      <c r="B151" s="103" t="s">
        <v>733</v>
      </c>
      <c r="C151" s="100" t="s">
        <v>66</v>
      </c>
      <c r="D151" s="139">
        <v>1.2</v>
      </c>
      <c r="E151" s="138">
        <v>180</v>
      </c>
      <c r="F151" s="137">
        <v>150</v>
      </c>
      <c r="G151" s="139">
        <f t="shared" si="6"/>
        <v>180</v>
      </c>
      <c r="H151" s="137">
        <v>0</v>
      </c>
      <c r="I151" s="138">
        <f t="shared" si="7"/>
        <v>0</v>
      </c>
      <c r="J151" s="137">
        <v>0</v>
      </c>
      <c r="K151" s="139">
        <f t="shared" si="8"/>
        <v>0</v>
      </c>
    </row>
    <row r="152" spans="1:11" x14ac:dyDescent="0.3">
      <c r="A152" s="99">
        <v>874</v>
      </c>
      <c r="B152" s="103" t="s">
        <v>734</v>
      </c>
      <c r="C152" s="100" t="s">
        <v>66</v>
      </c>
      <c r="D152" s="139">
        <v>3.5</v>
      </c>
      <c r="E152" s="138">
        <v>280</v>
      </c>
      <c r="F152" s="137">
        <v>80</v>
      </c>
      <c r="G152" s="139">
        <f t="shared" si="6"/>
        <v>280</v>
      </c>
      <c r="H152" s="137">
        <v>0</v>
      </c>
      <c r="I152" s="138">
        <f t="shared" si="7"/>
        <v>0</v>
      </c>
      <c r="J152" s="137">
        <v>0</v>
      </c>
      <c r="K152" s="139">
        <f t="shared" si="8"/>
        <v>0</v>
      </c>
    </row>
    <row r="153" spans="1:11" ht="28.8" x14ac:dyDescent="0.3">
      <c r="A153" s="99">
        <v>875</v>
      </c>
      <c r="B153" s="103" t="s">
        <v>735</v>
      </c>
      <c r="C153" s="100" t="s">
        <v>66</v>
      </c>
      <c r="D153" s="139">
        <v>148</v>
      </c>
      <c r="E153" s="138">
        <v>1480</v>
      </c>
      <c r="F153" s="137">
        <v>10</v>
      </c>
      <c r="G153" s="139">
        <f t="shared" si="6"/>
        <v>1480</v>
      </c>
      <c r="H153" s="137">
        <v>0</v>
      </c>
      <c r="I153" s="138">
        <f t="shared" si="7"/>
        <v>0</v>
      </c>
      <c r="J153" s="137">
        <v>0</v>
      </c>
      <c r="K153" s="139">
        <f t="shared" si="8"/>
        <v>0</v>
      </c>
    </row>
    <row r="154" spans="1:11" ht="28.8" x14ac:dyDescent="0.3">
      <c r="A154" s="99">
        <v>876</v>
      </c>
      <c r="B154" s="103" t="s">
        <v>736</v>
      </c>
      <c r="C154" s="100" t="s">
        <v>66</v>
      </c>
      <c r="D154" s="139">
        <v>347</v>
      </c>
      <c r="E154" s="138">
        <v>5205</v>
      </c>
      <c r="F154" s="137">
        <v>10</v>
      </c>
      <c r="G154" s="139">
        <f t="shared" si="6"/>
        <v>3470</v>
      </c>
      <c r="H154" s="137">
        <v>5</v>
      </c>
      <c r="I154" s="138">
        <f t="shared" si="7"/>
        <v>1735</v>
      </c>
      <c r="J154" s="137">
        <v>0</v>
      </c>
      <c r="K154" s="139">
        <f t="shared" si="8"/>
        <v>0</v>
      </c>
    </row>
    <row r="155" spans="1:11" ht="28.8" x14ac:dyDescent="0.3">
      <c r="A155" s="99">
        <v>877</v>
      </c>
      <c r="B155" s="103" t="s">
        <v>737</v>
      </c>
      <c r="C155" s="100" t="s">
        <v>66</v>
      </c>
      <c r="D155" s="139">
        <v>4050</v>
      </c>
      <c r="E155" s="138">
        <v>20250</v>
      </c>
      <c r="F155" s="137">
        <v>0</v>
      </c>
      <c r="G155" s="139">
        <f t="shared" si="6"/>
        <v>0</v>
      </c>
      <c r="H155" s="137">
        <v>5</v>
      </c>
      <c r="I155" s="138">
        <f t="shared" si="7"/>
        <v>20250</v>
      </c>
      <c r="J155" s="137">
        <v>0</v>
      </c>
      <c r="K155" s="139">
        <f t="shared" si="8"/>
        <v>0</v>
      </c>
    </row>
    <row r="156" spans="1:11" ht="28.8" x14ac:dyDescent="0.3">
      <c r="A156" s="99">
        <v>878</v>
      </c>
      <c r="B156" s="103" t="s">
        <v>738</v>
      </c>
      <c r="C156" s="100" t="s">
        <v>66</v>
      </c>
      <c r="D156" s="139">
        <v>1026</v>
      </c>
      <c r="E156" s="138">
        <v>41040</v>
      </c>
      <c r="F156" s="137">
        <v>10</v>
      </c>
      <c r="G156" s="139">
        <f t="shared" si="6"/>
        <v>10260</v>
      </c>
      <c r="H156" s="137">
        <v>20</v>
      </c>
      <c r="I156" s="138">
        <f t="shared" si="7"/>
        <v>20520</v>
      </c>
      <c r="J156" s="137">
        <v>10</v>
      </c>
      <c r="K156" s="139">
        <f t="shared" si="8"/>
        <v>10260</v>
      </c>
    </row>
    <row r="157" spans="1:11" ht="28.8" x14ac:dyDescent="0.3">
      <c r="A157" s="99">
        <v>879</v>
      </c>
      <c r="B157" s="103" t="s">
        <v>739</v>
      </c>
      <c r="C157" s="100" t="s">
        <v>66</v>
      </c>
      <c r="D157" s="139">
        <v>1500</v>
      </c>
      <c r="E157" s="138">
        <v>15000</v>
      </c>
      <c r="F157" s="137">
        <v>10</v>
      </c>
      <c r="G157" s="139">
        <f t="shared" si="6"/>
        <v>15000</v>
      </c>
      <c r="H157" s="137">
        <v>0</v>
      </c>
      <c r="I157" s="138">
        <f t="shared" si="7"/>
        <v>0</v>
      </c>
      <c r="J157" s="137">
        <v>0</v>
      </c>
      <c r="K157" s="139">
        <f t="shared" si="8"/>
        <v>0</v>
      </c>
    </row>
    <row r="158" spans="1:11" ht="28.8" x14ac:dyDescent="0.3">
      <c r="A158" s="99">
        <v>880</v>
      </c>
      <c r="B158" s="103" t="s">
        <v>740</v>
      </c>
      <c r="C158" s="100" t="s">
        <v>66</v>
      </c>
      <c r="D158" s="139">
        <v>2200</v>
      </c>
      <c r="E158" s="138">
        <v>33000</v>
      </c>
      <c r="F158" s="137">
        <v>0</v>
      </c>
      <c r="G158" s="139">
        <f t="shared" si="6"/>
        <v>0</v>
      </c>
      <c r="H158" s="137">
        <v>10</v>
      </c>
      <c r="I158" s="138">
        <f t="shared" si="7"/>
        <v>22000</v>
      </c>
      <c r="J158" s="137">
        <v>5</v>
      </c>
      <c r="K158" s="139">
        <f t="shared" si="8"/>
        <v>11000</v>
      </c>
    </row>
    <row r="159" spans="1:11" ht="28.8" x14ac:dyDescent="0.3">
      <c r="A159" s="99">
        <v>881</v>
      </c>
      <c r="B159" s="103" t="s">
        <v>741</v>
      </c>
      <c r="C159" s="100" t="s">
        <v>66</v>
      </c>
      <c r="D159" s="139">
        <v>230</v>
      </c>
      <c r="E159" s="138">
        <v>3450</v>
      </c>
      <c r="F159" s="137">
        <v>10</v>
      </c>
      <c r="G159" s="139">
        <f t="shared" si="6"/>
        <v>2300</v>
      </c>
      <c r="H159" s="137">
        <v>0</v>
      </c>
      <c r="I159" s="138">
        <f t="shared" si="7"/>
        <v>0</v>
      </c>
      <c r="J159" s="137">
        <v>5</v>
      </c>
      <c r="K159" s="139">
        <f t="shared" si="8"/>
        <v>1150</v>
      </c>
    </row>
    <row r="160" spans="1:11" ht="28.8" x14ac:dyDescent="0.3">
      <c r="A160" s="99">
        <v>882</v>
      </c>
      <c r="B160" s="103" t="s">
        <v>742</v>
      </c>
      <c r="C160" s="100" t="s">
        <v>66</v>
      </c>
      <c r="D160" s="139">
        <v>30</v>
      </c>
      <c r="E160" s="138">
        <v>1500</v>
      </c>
      <c r="F160" s="137">
        <v>50</v>
      </c>
      <c r="G160" s="139">
        <f t="shared" si="6"/>
        <v>1500</v>
      </c>
      <c r="H160" s="137">
        <v>0</v>
      </c>
      <c r="I160" s="138">
        <f t="shared" si="7"/>
        <v>0</v>
      </c>
      <c r="J160" s="137">
        <v>0</v>
      </c>
      <c r="K160" s="139">
        <f t="shared" si="8"/>
        <v>0</v>
      </c>
    </row>
    <row r="161" spans="1:11" x14ac:dyDescent="0.3">
      <c r="A161" s="99">
        <v>883</v>
      </c>
      <c r="B161" s="103" t="s">
        <v>743</v>
      </c>
      <c r="C161" s="100" t="s">
        <v>66</v>
      </c>
      <c r="D161" s="139">
        <v>78</v>
      </c>
      <c r="E161" s="138">
        <v>702</v>
      </c>
      <c r="F161" s="137">
        <v>0</v>
      </c>
      <c r="G161" s="139">
        <f t="shared" si="6"/>
        <v>0</v>
      </c>
      <c r="H161" s="137">
        <v>1</v>
      </c>
      <c r="I161" s="138">
        <f t="shared" si="7"/>
        <v>78</v>
      </c>
      <c r="J161" s="137">
        <v>8</v>
      </c>
      <c r="K161" s="139">
        <f t="shared" si="8"/>
        <v>624</v>
      </c>
    </row>
    <row r="162" spans="1:11" ht="43.2" x14ac:dyDescent="0.3">
      <c r="A162" s="99">
        <v>884</v>
      </c>
      <c r="B162" s="103" t="s">
        <v>744</v>
      </c>
      <c r="C162" s="100" t="s">
        <v>66</v>
      </c>
      <c r="D162" s="139">
        <v>8.5</v>
      </c>
      <c r="E162" s="138">
        <v>340</v>
      </c>
      <c r="F162" s="137">
        <v>10</v>
      </c>
      <c r="G162" s="139">
        <f t="shared" si="6"/>
        <v>85</v>
      </c>
      <c r="H162" s="137">
        <v>30</v>
      </c>
      <c r="I162" s="138">
        <f t="shared" si="7"/>
        <v>255</v>
      </c>
      <c r="J162" s="137">
        <v>0</v>
      </c>
      <c r="K162" s="139">
        <f t="shared" si="8"/>
        <v>0</v>
      </c>
    </row>
    <row r="163" spans="1:11" ht="28.8" x14ac:dyDescent="0.3">
      <c r="A163" s="99">
        <v>885</v>
      </c>
      <c r="B163" s="103" t="s">
        <v>745</v>
      </c>
      <c r="C163" s="100" t="s">
        <v>66</v>
      </c>
      <c r="D163" s="139">
        <v>5</v>
      </c>
      <c r="E163" s="138">
        <v>100</v>
      </c>
      <c r="F163" s="137">
        <v>20</v>
      </c>
      <c r="G163" s="139">
        <f t="shared" si="6"/>
        <v>100</v>
      </c>
      <c r="H163" s="137">
        <v>0</v>
      </c>
      <c r="I163" s="138">
        <f t="shared" si="7"/>
        <v>0</v>
      </c>
      <c r="J163" s="137">
        <v>0</v>
      </c>
      <c r="K163" s="139">
        <f t="shared" si="8"/>
        <v>0</v>
      </c>
    </row>
    <row r="164" spans="1:11" ht="28.8" x14ac:dyDescent="0.3">
      <c r="A164" s="99">
        <v>886</v>
      </c>
      <c r="B164" s="103" t="s">
        <v>746</v>
      </c>
      <c r="C164" s="100" t="s">
        <v>66</v>
      </c>
      <c r="D164" s="139">
        <v>6</v>
      </c>
      <c r="E164" s="138">
        <v>120</v>
      </c>
      <c r="F164" s="137">
        <v>20</v>
      </c>
      <c r="G164" s="139">
        <f t="shared" si="6"/>
        <v>120</v>
      </c>
      <c r="H164" s="137">
        <v>0</v>
      </c>
      <c r="I164" s="138">
        <f t="shared" si="7"/>
        <v>0</v>
      </c>
      <c r="J164" s="137">
        <v>0</v>
      </c>
      <c r="K164" s="139">
        <f t="shared" si="8"/>
        <v>0</v>
      </c>
    </row>
    <row r="165" spans="1:11" x14ac:dyDescent="0.3">
      <c r="A165" s="99">
        <v>887</v>
      </c>
      <c r="B165" s="103" t="s">
        <v>747</v>
      </c>
      <c r="C165" s="100" t="s">
        <v>66</v>
      </c>
      <c r="D165" s="139">
        <v>59</v>
      </c>
      <c r="E165" s="138">
        <v>590</v>
      </c>
      <c r="F165" s="137">
        <v>0</v>
      </c>
      <c r="G165" s="139">
        <f t="shared" si="6"/>
        <v>0</v>
      </c>
      <c r="H165" s="137">
        <v>10</v>
      </c>
      <c r="I165" s="138">
        <f t="shared" si="7"/>
        <v>590</v>
      </c>
      <c r="J165" s="137">
        <v>0</v>
      </c>
      <c r="K165" s="139">
        <f t="shared" si="8"/>
        <v>0</v>
      </c>
    </row>
    <row r="166" spans="1:11" x14ac:dyDescent="0.3">
      <c r="A166" s="99">
        <v>888</v>
      </c>
      <c r="B166" s="103" t="s">
        <v>748</v>
      </c>
      <c r="C166" s="100" t="s">
        <v>66</v>
      </c>
      <c r="D166" s="139">
        <v>11</v>
      </c>
      <c r="E166" s="138">
        <v>220</v>
      </c>
      <c r="F166" s="137">
        <v>20</v>
      </c>
      <c r="G166" s="139">
        <f t="shared" si="6"/>
        <v>220</v>
      </c>
      <c r="H166" s="137">
        <v>0</v>
      </c>
      <c r="I166" s="138">
        <f t="shared" si="7"/>
        <v>0</v>
      </c>
      <c r="J166" s="137">
        <v>0</v>
      </c>
      <c r="K166" s="139">
        <f t="shared" si="8"/>
        <v>0</v>
      </c>
    </row>
    <row r="167" spans="1:11" x14ac:dyDescent="0.3">
      <c r="A167" s="99">
        <v>889</v>
      </c>
      <c r="B167" s="103" t="s">
        <v>749</v>
      </c>
      <c r="C167" s="100" t="s">
        <v>66</v>
      </c>
      <c r="D167" s="139">
        <v>120</v>
      </c>
      <c r="E167" s="138">
        <v>2400</v>
      </c>
      <c r="F167" s="137">
        <v>20</v>
      </c>
      <c r="G167" s="139">
        <f t="shared" si="6"/>
        <v>2400</v>
      </c>
      <c r="H167" s="137">
        <v>0</v>
      </c>
      <c r="I167" s="138">
        <f t="shared" si="7"/>
        <v>0</v>
      </c>
      <c r="J167" s="137">
        <v>0</v>
      </c>
      <c r="K167" s="139">
        <f t="shared" si="8"/>
        <v>0</v>
      </c>
    </row>
    <row r="168" spans="1:11" x14ac:dyDescent="0.3">
      <c r="A168" s="99">
        <v>890</v>
      </c>
      <c r="B168" s="103" t="s">
        <v>750</v>
      </c>
      <c r="C168" s="100" t="s">
        <v>66</v>
      </c>
      <c r="D168" s="139">
        <v>27</v>
      </c>
      <c r="E168" s="138">
        <v>405</v>
      </c>
      <c r="F168" s="137">
        <v>15</v>
      </c>
      <c r="G168" s="139">
        <f t="shared" si="6"/>
        <v>405</v>
      </c>
      <c r="H168" s="137">
        <v>0</v>
      </c>
      <c r="I168" s="138">
        <f t="shared" si="7"/>
        <v>0</v>
      </c>
      <c r="J168" s="137">
        <v>0</v>
      </c>
      <c r="K168" s="139">
        <f t="shared" si="8"/>
        <v>0</v>
      </c>
    </row>
    <row r="169" spans="1:11" x14ac:dyDescent="0.3">
      <c r="A169" s="99">
        <v>891</v>
      </c>
      <c r="B169" s="103" t="s">
        <v>751</v>
      </c>
      <c r="C169" s="100" t="s">
        <v>273</v>
      </c>
      <c r="D169" s="139">
        <v>36</v>
      </c>
      <c r="E169" s="138">
        <v>10800</v>
      </c>
      <c r="F169" s="137">
        <v>0</v>
      </c>
      <c r="G169" s="139">
        <f t="shared" si="6"/>
        <v>0</v>
      </c>
      <c r="H169" s="137">
        <v>100</v>
      </c>
      <c r="I169" s="138">
        <f t="shared" si="7"/>
        <v>3600</v>
      </c>
      <c r="J169" s="137">
        <v>200</v>
      </c>
      <c r="K169" s="139">
        <f t="shared" si="8"/>
        <v>7200</v>
      </c>
    </row>
    <row r="170" spans="1:11" x14ac:dyDescent="0.3">
      <c r="A170" s="99">
        <v>892</v>
      </c>
      <c r="B170" s="103" t="s">
        <v>752</v>
      </c>
      <c r="C170" s="100" t="s">
        <v>273</v>
      </c>
      <c r="D170" s="139">
        <v>37</v>
      </c>
      <c r="E170" s="138">
        <v>23310</v>
      </c>
      <c r="F170" s="137">
        <v>600</v>
      </c>
      <c r="G170" s="139">
        <f t="shared" si="6"/>
        <v>22200</v>
      </c>
      <c r="H170" s="137">
        <v>30</v>
      </c>
      <c r="I170" s="138">
        <f t="shared" si="7"/>
        <v>1110</v>
      </c>
      <c r="J170" s="137">
        <v>0</v>
      </c>
      <c r="K170" s="139">
        <f t="shared" si="8"/>
        <v>0</v>
      </c>
    </row>
    <row r="171" spans="1:11" x14ac:dyDescent="0.3">
      <c r="A171" s="99">
        <v>893</v>
      </c>
      <c r="B171" s="103" t="s">
        <v>753</v>
      </c>
      <c r="C171" s="100" t="s">
        <v>66</v>
      </c>
      <c r="D171" s="139">
        <v>19</v>
      </c>
      <c r="E171" s="138">
        <v>1330</v>
      </c>
      <c r="F171" s="137">
        <v>0</v>
      </c>
      <c r="G171" s="139">
        <f t="shared" si="6"/>
        <v>0</v>
      </c>
      <c r="H171" s="137">
        <v>10</v>
      </c>
      <c r="I171" s="138">
        <f t="shared" si="7"/>
        <v>190</v>
      </c>
      <c r="J171" s="137">
        <v>60</v>
      </c>
      <c r="K171" s="139">
        <f t="shared" si="8"/>
        <v>1140</v>
      </c>
    </row>
    <row r="172" spans="1:11" ht="28.8" x14ac:dyDescent="0.3">
      <c r="A172" s="99">
        <v>894</v>
      </c>
      <c r="B172" s="103" t="s">
        <v>754</v>
      </c>
      <c r="C172" s="100" t="s">
        <v>66</v>
      </c>
      <c r="D172" s="139">
        <v>4.5999999999999996</v>
      </c>
      <c r="E172" s="138">
        <v>6946</v>
      </c>
      <c r="F172" s="137">
        <v>1500</v>
      </c>
      <c r="G172" s="139">
        <f t="shared" si="6"/>
        <v>6899.9999999999991</v>
      </c>
      <c r="H172" s="137">
        <v>10</v>
      </c>
      <c r="I172" s="138">
        <f t="shared" si="7"/>
        <v>46</v>
      </c>
      <c r="J172" s="137">
        <v>0</v>
      </c>
      <c r="K172" s="139">
        <f t="shared" si="8"/>
        <v>0</v>
      </c>
    </row>
    <row r="173" spans="1:11" x14ac:dyDescent="0.3">
      <c r="A173" s="99">
        <v>895</v>
      </c>
      <c r="B173" s="103" t="s">
        <v>755</v>
      </c>
      <c r="C173" s="100" t="s">
        <v>66</v>
      </c>
      <c r="D173" s="139">
        <v>8</v>
      </c>
      <c r="E173" s="138">
        <v>1200</v>
      </c>
      <c r="F173" s="137">
        <v>0</v>
      </c>
      <c r="G173" s="139">
        <f t="shared" si="6"/>
        <v>0</v>
      </c>
      <c r="H173" s="137">
        <v>50</v>
      </c>
      <c r="I173" s="138">
        <f t="shared" si="7"/>
        <v>400</v>
      </c>
      <c r="J173" s="137">
        <v>100</v>
      </c>
      <c r="K173" s="139">
        <f t="shared" si="8"/>
        <v>800</v>
      </c>
    </row>
    <row r="174" spans="1:11" x14ac:dyDescent="0.3">
      <c r="A174" s="99">
        <v>896</v>
      </c>
      <c r="B174" s="103" t="s">
        <v>756</v>
      </c>
      <c r="C174" s="100" t="s">
        <v>66</v>
      </c>
      <c r="D174" s="139">
        <v>30.35</v>
      </c>
      <c r="E174" s="138">
        <v>3035</v>
      </c>
      <c r="F174" s="137">
        <v>0</v>
      </c>
      <c r="G174" s="139">
        <f t="shared" si="6"/>
        <v>0</v>
      </c>
      <c r="H174" s="137">
        <v>0</v>
      </c>
      <c r="I174" s="138">
        <f t="shared" si="7"/>
        <v>0</v>
      </c>
      <c r="J174" s="137">
        <v>100</v>
      </c>
      <c r="K174" s="139">
        <f t="shared" si="8"/>
        <v>3035</v>
      </c>
    </row>
    <row r="175" spans="1:11" x14ac:dyDescent="0.3">
      <c r="A175" s="99">
        <v>897</v>
      </c>
      <c r="B175" s="103" t="s">
        <v>757</v>
      </c>
      <c r="C175" s="100" t="s">
        <v>273</v>
      </c>
      <c r="D175" s="139">
        <v>6</v>
      </c>
      <c r="E175" s="138">
        <v>600</v>
      </c>
      <c r="F175" s="137">
        <v>0</v>
      </c>
      <c r="G175" s="139">
        <f t="shared" si="6"/>
        <v>0</v>
      </c>
      <c r="H175" s="137">
        <v>0</v>
      </c>
      <c r="I175" s="138">
        <f t="shared" si="7"/>
        <v>0</v>
      </c>
      <c r="J175" s="137">
        <v>100</v>
      </c>
      <c r="K175" s="139">
        <f t="shared" si="8"/>
        <v>600</v>
      </c>
    </row>
    <row r="176" spans="1:11" x14ac:dyDescent="0.3">
      <c r="A176" s="99">
        <v>898</v>
      </c>
      <c r="B176" s="103" t="s">
        <v>758</v>
      </c>
      <c r="C176" s="100" t="s">
        <v>273</v>
      </c>
      <c r="D176" s="139">
        <v>11</v>
      </c>
      <c r="E176" s="138">
        <v>550</v>
      </c>
      <c r="F176" s="137">
        <v>0</v>
      </c>
      <c r="G176" s="139">
        <f t="shared" si="6"/>
        <v>0</v>
      </c>
      <c r="H176" s="137">
        <v>0</v>
      </c>
      <c r="I176" s="138">
        <f t="shared" si="7"/>
        <v>0</v>
      </c>
      <c r="J176" s="137">
        <v>50</v>
      </c>
      <c r="K176" s="139">
        <f t="shared" si="8"/>
        <v>550</v>
      </c>
    </row>
    <row r="177" spans="1:11" x14ac:dyDescent="0.3">
      <c r="A177" s="99">
        <v>899</v>
      </c>
      <c r="B177" s="103" t="s">
        <v>759</v>
      </c>
      <c r="C177" s="100" t="s">
        <v>273</v>
      </c>
      <c r="D177" s="139">
        <v>4</v>
      </c>
      <c r="E177" s="138">
        <v>400</v>
      </c>
      <c r="F177" s="137">
        <v>0</v>
      </c>
      <c r="G177" s="139">
        <f t="shared" si="6"/>
        <v>0</v>
      </c>
      <c r="H177" s="137">
        <v>0</v>
      </c>
      <c r="I177" s="138">
        <f t="shared" si="7"/>
        <v>0</v>
      </c>
      <c r="J177" s="137">
        <v>100</v>
      </c>
      <c r="K177" s="139">
        <f t="shared" si="8"/>
        <v>400</v>
      </c>
    </row>
    <row r="178" spans="1:11" x14ac:dyDescent="0.3">
      <c r="A178" s="99">
        <v>900</v>
      </c>
      <c r="B178" s="103" t="s">
        <v>760</v>
      </c>
      <c r="C178" s="100" t="s">
        <v>232</v>
      </c>
      <c r="D178" s="139">
        <v>12</v>
      </c>
      <c r="E178" s="138">
        <v>4200</v>
      </c>
      <c r="F178" s="137">
        <v>250</v>
      </c>
      <c r="G178" s="139">
        <f t="shared" si="6"/>
        <v>3000</v>
      </c>
      <c r="H178" s="137">
        <v>0</v>
      </c>
      <c r="I178" s="138">
        <f t="shared" si="7"/>
        <v>0</v>
      </c>
      <c r="J178" s="137">
        <v>100</v>
      </c>
      <c r="K178" s="139">
        <f t="shared" si="8"/>
        <v>1200</v>
      </c>
    </row>
    <row r="179" spans="1:11" x14ac:dyDescent="0.3">
      <c r="A179" s="99">
        <v>901</v>
      </c>
      <c r="B179" s="103" t="s">
        <v>761</v>
      </c>
      <c r="C179" s="100" t="s">
        <v>232</v>
      </c>
      <c r="D179" s="139">
        <v>12</v>
      </c>
      <c r="E179" s="138">
        <v>480</v>
      </c>
      <c r="F179" s="137">
        <v>0</v>
      </c>
      <c r="G179" s="139">
        <f t="shared" si="6"/>
        <v>0</v>
      </c>
      <c r="H179" s="137">
        <v>20</v>
      </c>
      <c r="I179" s="138">
        <f t="shared" si="7"/>
        <v>240</v>
      </c>
      <c r="J179" s="137">
        <v>20</v>
      </c>
      <c r="K179" s="139">
        <f t="shared" si="8"/>
        <v>240</v>
      </c>
    </row>
    <row r="180" spans="1:11" x14ac:dyDescent="0.3">
      <c r="A180" s="99">
        <v>902</v>
      </c>
      <c r="B180" s="103" t="s">
        <v>762</v>
      </c>
      <c r="C180" s="100" t="s">
        <v>66</v>
      </c>
      <c r="D180" s="139">
        <v>13</v>
      </c>
      <c r="E180" s="138">
        <v>585</v>
      </c>
      <c r="F180" s="137">
        <v>15</v>
      </c>
      <c r="G180" s="139">
        <f t="shared" si="6"/>
        <v>195</v>
      </c>
      <c r="H180" s="137">
        <v>0</v>
      </c>
      <c r="I180" s="138">
        <f t="shared" si="7"/>
        <v>0</v>
      </c>
      <c r="J180" s="137">
        <v>30</v>
      </c>
      <c r="K180" s="139">
        <f t="shared" si="8"/>
        <v>390</v>
      </c>
    </row>
    <row r="181" spans="1:11" x14ac:dyDescent="0.3">
      <c r="A181" s="99">
        <v>903</v>
      </c>
      <c r="B181" s="103" t="s">
        <v>763</v>
      </c>
      <c r="C181" s="100" t="s">
        <v>66</v>
      </c>
      <c r="D181" s="139">
        <v>4</v>
      </c>
      <c r="E181" s="138">
        <v>140</v>
      </c>
      <c r="F181" s="137">
        <v>15</v>
      </c>
      <c r="G181" s="139">
        <f t="shared" si="6"/>
        <v>60</v>
      </c>
      <c r="H181" s="137">
        <v>0</v>
      </c>
      <c r="I181" s="138">
        <f t="shared" si="7"/>
        <v>0</v>
      </c>
      <c r="J181" s="137">
        <v>20</v>
      </c>
      <c r="K181" s="139">
        <f t="shared" si="8"/>
        <v>80</v>
      </c>
    </row>
    <row r="182" spans="1:11" x14ac:dyDescent="0.3">
      <c r="A182" s="99">
        <v>904</v>
      </c>
      <c r="B182" s="103" t="s">
        <v>764</v>
      </c>
      <c r="C182" s="100" t="s">
        <v>66</v>
      </c>
      <c r="D182" s="139">
        <v>2.5</v>
      </c>
      <c r="E182" s="138">
        <v>37.5</v>
      </c>
      <c r="F182" s="137">
        <v>15</v>
      </c>
      <c r="G182" s="139">
        <f t="shared" si="6"/>
        <v>37.5</v>
      </c>
      <c r="H182" s="137">
        <v>0</v>
      </c>
      <c r="I182" s="138">
        <f t="shared" si="7"/>
        <v>0</v>
      </c>
      <c r="J182" s="137">
        <v>0</v>
      </c>
      <c r="K182" s="139">
        <f t="shared" si="8"/>
        <v>0</v>
      </c>
    </row>
    <row r="183" spans="1:11" x14ac:dyDescent="0.3">
      <c r="A183" s="99">
        <v>905</v>
      </c>
      <c r="B183" s="103" t="s">
        <v>765</v>
      </c>
      <c r="C183" s="100" t="s">
        <v>66</v>
      </c>
      <c r="D183" s="139">
        <v>4.7</v>
      </c>
      <c r="E183" s="138">
        <v>258.5</v>
      </c>
      <c r="F183" s="137">
        <v>15</v>
      </c>
      <c r="G183" s="139">
        <f t="shared" si="6"/>
        <v>70.5</v>
      </c>
      <c r="H183" s="137">
        <v>10</v>
      </c>
      <c r="I183" s="138">
        <f t="shared" si="7"/>
        <v>47</v>
      </c>
      <c r="J183" s="137">
        <v>30</v>
      </c>
      <c r="K183" s="139">
        <f t="shared" si="8"/>
        <v>141</v>
      </c>
    </row>
    <row r="184" spans="1:11" x14ac:dyDescent="0.3">
      <c r="A184" s="99">
        <v>906</v>
      </c>
      <c r="B184" s="103" t="s">
        <v>766</v>
      </c>
      <c r="C184" s="100" t="s">
        <v>66</v>
      </c>
      <c r="D184" s="139">
        <v>0.5</v>
      </c>
      <c r="E184" s="138">
        <v>12.5</v>
      </c>
      <c r="F184" s="137">
        <v>15</v>
      </c>
      <c r="G184" s="139">
        <f t="shared" si="6"/>
        <v>7.5</v>
      </c>
      <c r="H184" s="137">
        <v>10</v>
      </c>
      <c r="I184" s="138">
        <f t="shared" si="7"/>
        <v>5</v>
      </c>
      <c r="J184" s="137">
        <v>0</v>
      </c>
      <c r="K184" s="139">
        <f t="shared" si="8"/>
        <v>0</v>
      </c>
    </row>
    <row r="185" spans="1:11" x14ac:dyDescent="0.3">
      <c r="A185" s="99">
        <v>907</v>
      </c>
      <c r="B185" s="103" t="s">
        <v>767</v>
      </c>
      <c r="C185" s="100" t="s">
        <v>66</v>
      </c>
      <c r="D185" s="139">
        <v>0.6</v>
      </c>
      <c r="E185" s="138">
        <v>39</v>
      </c>
      <c r="F185" s="137">
        <v>15</v>
      </c>
      <c r="G185" s="139">
        <f t="shared" si="6"/>
        <v>9</v>
      </c>
      <c r="H185" s="137">
        <v>50</v>
      </c>
      <c r="I185" s="138">
        <f t="shared" si="7"/>
        <v>30</v>
      </c>
      <c r="J185" s="137">
        <v>0</v>
      </c>
      <c r="K185" s="139">
        <f t="shared" si="8"/>
        <v>0</v>
      </c>
    </row>
    <row r="186" spans="1:11" x14ac:dyDescent="0.3">
      <c r="A186" s="99">
        <v>908</v>
      </c>
      <c r="B186" s="103" t="s">
        <v>768</v>
      </c>
      <c r="C186" s="100" t="s">
        <v>66</v>
      </c>
      <c r="D186" s="139">
        <v>1.4</v>
      </c>
      <c r="E186" s="138">
        <v>91</v>
      </c>
      <c r="F186" s="137">
        <v>15</v>
      </c>
      <c r="G186" s="139">
        <f t="shared" si="6"/>
        <v>21</v>
      </c>
      <c r="H186" s="137">
        <v>50</v>
      </c>
      <c r="I186" s="138">
        <f t="shared" si="7"/>
        <v>70</v>
      </c>
      <c r="J186" s="137">
        <v>0</v>
      </c>
      <c r="K186" s="139">
        <f t="shared" si="8"/>
        <v>0</v>
      </c>
    </row>
    <row r="187" spans="1:11" x14ac:dyDescent="0.3">
      <c r="A187" s="99">
        <v>909</v>
      </c>
      <c r="B187" s="103" t="s">
        <v>769</v>
      </c>
      <c r="C187" s="100" t="s">
        <v>66</v>
      </c>
      <c r="D187" s="139">
        <v>3.5</v>
      </c>
      <c r="E187" s="138">
        <v>227.5</v>
      </c>
      <c r="F187" s="137">
        <v>15</v>
      </c>
      <c r="G187" s="139">
        <f t="shared" si="6"/>
        <v>52.5</v>
      </c>
      <c r="H187" s="137">
        <v>50</v>
      </c>
      <c r="I187" s="138">
        <f t="shared" si="7"/>
        <v>175</v>
      </c>
      <c r="J187" s="137">
        <v>0</v>
      </c>
      <c r="K187" s="139">
        <f t="shared" si="8"/>
        <v>0</v>
      </c>
    </row>
    <row r="188" spans="1:11" x14ac:dyDescent="0.3">
      <c r="A188" s="99">
        <v>910</v>
      </c>
      <c r="B188" s="103" t="s">
        <v>770</v>
      </c>
      <c r="C188" s="100" t="s">
        <v>66</v>
      </c>
      <c r="D188" s="139">
        <v>3.92</v>
      </c>
      <c r="E188" s="138">
        <v>254.8</v>
      </c>
      <c r="F188" s="137">
        <v>15</v>
      </c>
      <c r="G188" s="139">
        <f t="shared" si="6"/>
        <v>58.8</v>
      </c>
      <c r="H188" s="137">
        <v>50</v>
      </c>
      <c r="I188" s="138">
        <f t="shared" si="7"/>
        <v>196</v>
      </c>
      <c r="J188" s="137">
        <v>0</v>
      </c>
      <c r="K188" s="139">
        <f t="shared" si="8"/>
        <v>0</v>
      </c>
    </row>
    <row r="189" spans="1:11" x14ac:dyDescent="0.3">
      <c r="A189" s="99">
        <v>911</v>
      </c>
      <c r="B189" s="103" t="s">
        <v>771</v>
      </c>
      <c r="C189" s="100" t="s">
        <v>66</v>
      </c>
      <c r="D189" s="139">
        <v>8</v>
      </c>
      <c r="E189" s="138">
        <v>600</v>
      </c>
      <c r="F189" s="137">
        <v>15</v>
      </c>
      <c r="G189" s="139">
        <f t="shared" si="6"/>
        <v>120</v>
      </c>
      <c r="H189" s="137">
        <v>60</v>
      </c>
      <c r="I189" s="138">
        <f t="shared" si="7"/>
        <v>480</v>
      </c>
      <c r="J189" s="137">
        <v>0</v>
      </c>
      <c r="K189" s="139">
        <f t="shared" si="8"/>
        <v>0</v>
      </c>
    </row>
    <row r="190" spans="1:11" x14ac:dyDescent="0.3">
      <c r="A190" s="99">
        <v>912</v>
      </c>
      <c r="B190" s="103" t="s">
        <v>772</v>
      </c>
      <c r="C190" s="100" t="s">
        <v>66</v>
      </c>
      <c r="D190" s="139">
        <v>19.7</v>
      </c>
      <c r="E190" s="138">
        <v>4235.5</v>
      </c>
      <c r="F190" s="137">
        <v>15</v>
      </c>
      <c r="G190" s="139">
        <f t="shared" si="6"/>
        <v>295.5</v>
      </c>
      <c r="H190" s="137">
        <v>0</v>
      </c>
      <c r="I190" s="138">
        <f t="shared" si="7"/>
        <v>0</v>
      </c>
      <c r="J190" s="137">
        <v>200</v>
      </c>
      <c r="K190" s="139">
        <f t="shared" si="8"/>
        <v>3940</v>
      </c>
    </row>
    <row r="191" spans="1:11" ht="28.8" x14ac:dyDescent="0.3">
      <c r="A191" s="99">
        <v>913</v>
      </c>
      <c r="B191" s="103" t="s">
        <v>773</v>
      </c>
      <c r="C191" s="100" t="s">
        <v>66</v>
      </c>
      <c r="D191" s="139">
        <v>16</v>
      </c>
      <c r="E191" s="138">
        <v>4960</v>
      </c>
      <c r="F191" s="137">
        <v>0</v>
      </c>
      <c r="G191" s="139">
        <f t="shared" si="6"/>
        <v>0</v>
      </c>
      <c r="H191" s="137">
        <v>60</v>
      </c>
      <c r="I191" s="138">
        <f t="shared" si="7"/>
        <v>960</v>
      </c>
      <c r="J191" s="137">
        <v>250</v>
      </c>
      <c r="K191" s="139">
        <f t="shared" si="8"/>
        <v>4000</v>
      </c>
    </row>
    <row r="192" spans="1:11" x14ac:dyDescent="0.3">
      <c r="A192" s="99">
        <v>914</v>
      </c>
      <c r="B192" s="103" t="s">
        <v>774</v>
      </c>
      <c r="C192" s="100" t="s">
        <v>66</v>
      </c>
      <c r="D192" s="139">
        <v>340</v>
      </c>
      <c r="E192" s="138">
        <v>6800</v>
      </c>
      <c r="F192" s="137">
        <v>10</v>
      </c>
      <c r="G192" s="139">
        <f t="shared" si="6"/>
        <v>3400</v>
      </c>
      <c r="H192" s="137">
        <v>0</v>
      </c>
      <c r="I192" s="138">
        <f t="shared" si="7"/>
        <v>0</v>
      </c>
      <c r="J192" s="137">
        <v>10</v>
      </c>
      <c r="K192" s="139">
        <f t="shared" si="8"/>
        <v>3400</v>
      </c>
    </row>
    <row r="193" spans="1:11" x14ac:dyDescent="0.3">
      <c r="A193" s="99">
        <v>915</v>
      </c>
      <c r="B193" s="103" t="s">
        <v>775</v>
      </c>
      <c r="C193" s="100" t="s">
        <v>66</v>
      </c>
      <c r="D193" s="139">
        <v>160</v>
      </c>
      <c r="E193" s="138">
        <v>18560</v>
      </c>
      <c r="F193" s="137">
        <v>10</v>
      </c>
      <c r="G193" s="139">
        <f t="shared" si="6"/>
        <v>1600</v>
      </c>
      <c r="H193" s="137">
        <v>10</v>
      </c>
      <c r="I193" s="138">
        <f t="shared" si="7"/>
        <v>1600</v>
      </c>
      <c r="J193" s="137">
        <v>96</v>
      </c>
      <c r="K193" s="139">
        <f t="shared" si="8"/>
        <v>15360</v>
      </c>
    </row>
    <row r="194" spans="1:11" x14ac:dyDescent="0.3">
      <c r="A194" s="99">
        <v>916</v>
      </c>
      <c r="B194" s="103" t="s">
        <v>776</v>
      </c>
      <c r="C194" s="100" t="s">
        <v>273</v>
      </c>
      <c r="D194" s="139">
        <v>188</v>
      </c>
      <c r="E194" s="138">
        <v>52640</v>
      </c>
      <c r="F194" s="137">
        <v>0</v>
      </c>
      <c r="G194" s="139">
        <f t="shared" si="6"/>
        <v>0</v>
      </c>
      <c r="H194" s="137">
        <v>0</v>
      </c>
      <c r="I194" s="138">
        <f t="shared" si="7"/>
        <v>0</v>
      </c>
      <c r="J194" s="137">
        <v>280</v>
      </c>
      <c r="K194" s="139">
        <f t="shared" si="8"/>
        <v>52640</v>
      </c>
    </row>
    <row r="195" spans="1:11" x14ac:dyDescent="0.3">
      <c r="A195" s="99">
        <v>917</v>
      </c>
      <c r="B195" s="103" t="s">
        <v>777</v>
      </c>
      <c r="C195" s="100" t="s">
        <v>66</v>
      </c>
      <c r="D195" s="139">
        <v>56</v>
      </c>
      <c r="E195" s="138">
        <v>672</v>
      </c>
      <c r="F195" s="137">
        <v>0</v>
      </c>
      <c r="G195" s="139">
        <f t="shared" si="6"/>
        <v>0</v>
      </c>
      <c r="H195" s="137">
        <v>2</v>
      </c>
      <c r="I195" s="138">
        <f t="shared" si="7"/>
        <v>112</v>
      </c>
      <c r="J195" s="137">
        <v>10</v>
      </c>
      <c r="K195" s="139">
        <f t="shared" si="8"/>
        <v>560</v>
      </c>
    </row>
    <row r="196" spans="1:11" x14ac:dyDescent="0.3">
      <c r="A196" s="99">
        <v>918</v>
      </c>
      <c r="B196" s="103" t="s">
        <v>778</v>
      </c>
      <c r="C196" s="100" t="s">
        <v>273</v>
      </c>
      <c r="D196" s="139">
        <v>32</v>
      </c>
      <c r="E196" s="138">
        <v>8256</v>
      </c>
      <c r="F196" s="137">
        <v>0</v>
      </c>
      <c r="G196" s="139">
        <f t="shared" ref="G196:G259" si="9">F196*D196</f>
        <v>0</v>
      </c>
      <c r="H196" s="137">
        <v>12</v>
      </c>
      <c r="I196" s="138">
        <f t="shared" ref="I196:I259" si="10">H196*D196</f>
        <v>384</v>
      </c>
      <c r="J196" s="137">
        <v>246</v>
      </c>
      <c r="K196" s="139">
        <f t="shared" ref="K196:K259" si="11">J196*D196</f>
        <v>7872</v>
      </c>
    </row>
    <row r="197" spans="1:11" x14ac:dyDescent="0.3">
      <c r="A197" s="99">
        <v>919</v>
      </c>
      <c r="B197" s="103" t="s">
        <v>779</v>
      </c>
      <c r="C197" s="100" t="s">
        <v>273</v>
      </c>
      <c r="D197" s="139">
        <v>29</v>
      </c>
      <c r="E197" s="138">
        <v>20300</v>
      </c>
      <c r="F197" s="137">
        <v>500</v>
      </c>
      <c r="G197" s="139">
        <f t="shared" si="9"/>
        <v>14500</v>
      </c>
      <c r="H197" s="137">
        <v>200</v>
      </c>
      <c r="I197" s="138">
        <f t="shared" si="10"/>
        <v>5800</v>
      </c>
      <c r="J197" s="137">
        <v>0</v>
      </c>
      <c r="K197" s="139">
        <f t="shared" si="11"/>
        <v>0</v>
      </c>
    </row>
    <row r="198" spans="1:11" x14ac:dyDescent="0.3">
      <c r="A198" s="99">
        <v>920</v>
      </c>
      <c r="B198" s="103" t="s">
        <v>780</v>
      </c>
      <c r="C198" s="100" t="s">
        <v>273</v>
      </c>
      <c r="D198" s="139">
        <v>30</v>
      </c>
      <c r="E198" s="138">
        <v>15000</v>
      </c>
      <c r="F198" s="137">
        <v>500</v>
      </c>
      <c r="G198" s="139">
        <f t="shared" si="9"/>
        <v>15000</v>
      </c>
      <c r="H198" s="137">
        <v>0</v>
      </c>
      <c r="I198" s="138">
        <f t="shared" si="10"/>
        <v>0</v>
      </c>
      <c r="J198" s="137">
        <v>0</v>
      </c>
      <c r="K198" s="139">
        <f t="shared" si="11"/>
        <v>0</v>
      </c>
    </row>
    <row r="199" spans="1:11" x14ac:dyDescent="0.3">
      <c r="A199" s="99">
        <v>921</v>
      </c>
      <c r="B199" s="103" t="s">
        <v>781</v>
      </c>
      <c r="C199" s="100" t="s">
        <v>232</v>
      </c>
      <c r="D199" s="139">
        <v>249</v>
      </c>
      <c r="E199" s="138">
        <v>74700</v>
      </c>
      <c r="F199" s="137">
        <v>0</v>
      </c>
      <c r="G199" s="139">
        <f t="shared" si="9"/>
        <v>0</v>
      </c>
      <c r="H199" s="137">
        <v>300</v>
      </c>
      <c r="I199" s="138">
        <f t="shared" si="10"/>
        <v>74700</v>
      </c>
      <c r="J199" s="137">
        <v>0</v>
      </c>
      <c r="K199" s="139">
        <f t="shared" si="11"/>
        <v>0</v>
      </c>
    </row>
    <row r="200" spans="1:11" x14ac:dyDescent="0.3">
      <c r="A200" s="99">
        <v>922</v>
      </c>
      <c r="B200" s="103" t="s">
        <v>782</v>
      </c>
      <c r="C200" s="100" t="s">
        <v>232</v>
      </c>
      <c r="D200" s="139">
        <v>475</v>
      </c>
      <c r="E200" s="138">
        <v>2850</v>
      </c>
      <c r="F200" s="137">
        <v>0</v>
      </c>
      <c r="G200" s="139">
        <f t="shared" si="9"/>
        <v>0</v>
      </c>
      <c r="H200" s="137">
        <v>0</v>
      </c>
      <c r="I200" s="138">
        <f t="shared" si="10"/>
        <v>0</v>
      </c>
      <c r="J200" s="137">
        <v>6</v>
      </c>
      <c r="K200" s="139">
        <f t="shared" si="11"/>
        <v>2850</v>
      </c>
    </row>
    <row r="201" spans="1:11" x14ac:dyDescent="0.3">
      <c r="A201" s="99">
        <v>923</v>
      </c>
      <c r="B201" s="103" t="s">
        <v>783</v>
      </c>
      <c r="C201" s="100" t="s">
        <v>66</v>
      </c>
      <c r="D201" s="139">
        <v>58</v>
      </c>
      <c r="E201" s="138">
        <v>348</v>
      </c>
      <c r="F201" s="137">
        <v>0</v>
      </c>
      <c r="G201" s="139">
        <f t="shared" si="9"/>
        <v>0</v>
      </c>
      <c r="H201" s="137">
        <v>2</v>
      </c>
      <c r="I201" s="138">
        <f t="shared" si="10"/>
        <v>116</v>
      </c>
      <c r="J201" s="137">
        <v>4</v>
      </c>
      <c r="K201" s="139">
        <f t="shared" si="11"/>
        <v>232</v>
      </c>
    </row>
    <row r="202" spans="1:11" x14ac:dyDescent="0.3">
      <c r="A202" s="99">
        <v>924</v>
      </c>
      <c r="B202" s="103" t="s">
        <v>784</v>
      </c>
      <c r="C202" s="100" t="s">
        <v>66</v>
      </c>
      <c r="D202" s="139">
        <v>36</v>
      </c>
      <c r="E202" s="138">
        <v>72</v>
      </c>
      <c r="F202" s="137">
        <v>0</v>
      </c>
      <c r="G202" s="139">
        <f t="shared" si="9"/>
        <v>0</v>
      </c>
      <c r="H202" s="137">
        <v>2</v>
      </c>
      <c r="I202" s="138">
        <f t="shared" si="10"/>
        <v>72</v>
      </c>
      <c r="J202" s="137">
        <v>0</v>
      </c>
      <c r="K202" s="139">
        <f t="shared" si="11"/>
        <v>0</v>
      </c>
    </row>
    <row r="203" spans="1:11" x14ac:dyDescent="0.3">
      <c r="A203" s="99">
        <v>925</v>
      </c>
      <c r="B203" s="103" t="s">
        <v>785</v>
      </c>
      <c r="C203" s="100" t="s">
        <v>66</v>
      </c>
      <c r="D203" s="139">
        <v>21</v>
      </c>
      <c r="E203" s="138">
        <v>420</v>
      </c>
      <c r="F203" s="137">
        <v>0</v>
      </c>
      <c r="G203" s="139">
        <f t="shared" si="9"/>
        <v>0</v>
      </c>
      <c r="H203" s="137">
        <v>20</v>
      </c>
      <c r="I203" s="138">
        <f t="shared" si="10"/>
        <v>420</v>
      </c>
      <c r="J203" s="137">
        <v>0</v>
      </c>
      <c r="K203" s="139">
        <f t="shared" si="11"/>
        <v>0</v>
      </c>
    </row>
    <row r="204" spans="1:11" x14ac:dyDescent="0.3">
      <c r="A204" s="99">
        <v>926</v>
      </c>
      <c r="B204" s="103" t="s">
        <v>786</v>
      </c>
      <c r="C204" s="100" t="s">
        <v>66</v>
      </c>
      <c r="D204" s="139">
        <v>12.1</v>
      </c>
      <c r="E204" s="138">
        <v>121</v>
      </c>
      <c r="F204" s="137">
        <v>0</v>
      </c>
      <c r="G204" s="139">
        <f t="shared" si="9"/>
        <v>0</v>
      </c>
      <c r="H204" s="137">
        <v>0</v>
      </c>
      <c r="I204" s="138">
        <f t="shared" si="10"/>
        <v>0</v>
      </c>
      <c r="J204" s="137">
        <v>10</v>
      </c>
      <c r="K204" s="139">
        <f t="shared" si="11"/>
        <v>121</v>
      </c>
    </row>
    <row r="205" spans="1:11" x14ac:dyDescent="0.3">
      <c r="A205" s="99">
        <v>927</v>
      </c>
      <c r="B205" s="103" t="s">
        <v>787</v>
      </c>
      <c r="C205" s="100" t="s">
        <v>66</v>
      </c>
      <c r="D205" s="139">
        <v>12.1</v>
      </c>
      <c r="E205" s="138">
        <v>121</v>
      </c>
      <c r="F205" s="137">
        <v>0</v>
      </c>
      <c r="G205" s="139">
        <f t="shared" si="9"/>
        <v>0</v>
      </c>
      <c r="H205" s="137">
        <v>0</v>
      </c>
      <c r="I205" s="138">
        <f t="shared" si="10"/>
        <v>0</v>
      </c>
      <c r="J205" s="137">
        <v>10</v>
      </c>
      <c r="K205" s="139">
        <f t="shared" si="11"/>
        <v>121</v>
      </c>
    </row>
    <row r="206" spans="1:11" x14ac:dyDescent="0.3">
      <c r="A206" s="99">
        <v>928</v>
      </c>
      <c r="B206" s="103" t="s">
        <v>788</v>
      </c>
      <c r="C206" s="100" t="s">
        <v>66</v>
      </c>
      <c r="D206" s="139">
        <v>6.8</v>
      </c>
      <c r="E206" s="138">
        <v>68</v>
      </c>
      <c r="F206" s="137">
        <v>0</v>
      </c>
      <c r="G206" s="139">
        <f t="shared" si="9"/>
        <v>0</v>
      </c>
      <c r="H206" s="137">
        <v>0</v>
      </c>
      <c r="I206" s="138">
        <f t="shared" si="10"/>
        <v>0</v>
      </c>
      <c r="J206" s="137">
        <v>10</v>
      </c>
      <c r="K206" s="139">
        <f t="shared" si="11"/>
        <v>68</v>
      </c>
    </row>
    <row r="207" spans="1:11" x14ac:dyDescent="0.3">
      <c r="A207" s="99">
        <v>929</v>
      </c>
      <c r="B207" s="103" t="s">
        <v>789</v>
      </c>
      <c r="C207" s="100" t="s">
        <v>66</v>
      </c>
      <c r="D207" s="139">
        <v>4.8</v>
      </c>
      <c r="E207" s="138">
        <v>57.6</v>
      </c>
      <c r="F207" s="137">
        <v>0</v>
      </c>
      <c r="G207" s="139">
        <f t="shared" si="9"/>
        <v>0</v>
      </c>
      <c r="H207" s="137">
        <v>2</v>
      </c>
      <c r="I207" s="138">
        <f t="shared" si="10"/>
        <v>9.6</v>
      </c>
      <c r="J207" s="137">
        <v>10</v>
      </c>
      <c r="K207" s="139">
        <f t="shared" si="11"/>
        <v>48</v>
      </c>
    </row>
    <row r="208" spans="1:11" x14ac:dyDescent="0.3">
      <c r="A208" s="99">
        <v>930</v>
      </c>
      <c r="B208" s="103" t="s">
        <v>790</v>
      </c>
      <c r="C208" s="100" t="s">
        <v>66</v>
      </c>
      <c r="D208" s="139">
        <v>4.8</v>
      </c>
      <c r="E208" s="138">
        <v>9.6</v>
      </c>
      <c r="F208" s="137">
        <v>2</v>
      </c>
      <c r="G208" s="139">
        <f t="shared" si="9"/>
        <v>9.6</v>
      </c>
      <c r="H208" s="137">
        <v>0</v>
      </c>
      <c r="I208" s="138">
        <f t="shared" si="10"/>
        <v>0</v>
      </c>
      <c r="J208" s="137">
        <v>0</v>
      </c>
      <c r="K208" s="139">
        <f t="shared" si="11"/>
        <v>0</v>
      </c>
    </row>
    <row r="209" spans="1:11" x14ac:dyDescent="0.3">
      <c r="A209" s="99">
        <v>931</v>
      </c>
      <c r="B209" s="103" t="s">
        <v>791</v>
      </c>
      <c r="C209" s="100" t="s">
        <v>66</v>
      </c>
      <c r="D209" s="139">
        <v>98</v>
      </c>
      <c r="E209" s="138">
        <v>2744</v>
      </c>
      <c r="F209" s="137">
        <v>0</v>
      </c>
      <c r="G209" s="139">
        <f t="shared" si="9"/>
        <v>0</v>
      </c>
      <c r="H209" s="137">
        <v>16</v>
      </c>
      <c r="I209" s="138">
        <f t="shared" si="10"/>
        <v>1568</v>
      </c>
      <c r="J209" s="137">
        <v>12</v>
      </c>
      <c r="K209" s="139">
        <f t="shared" si="11"/>
        <v>1176</v>
      </c>
    </row>
    <row r="210" spans="1:11" x14ac:dyDescent="0.3">
      <c r="A210" s="99">
        <v>932</v>
      </c>
      <c r="B210" s="103" t="s">
        <v>792</v>
      </c>
      <c r="C210" s="100" t="s">
        <v>66</v>
      </c>
      <c r="D210" s="139">
        <v>4</v>
      </c>
      <c r="E210" s="138">
        <v>120</v>
      </c>
      <c r="F210" s="137">
        <v>0</v>
      </c>
      <c r="G210" s="139">
        <f t="shared" si="9"/>
        <v>0</v>
      </c>
      <c r="H210" s="137">
        <v>30</v>
      </c>
      <c r="I210" s="138">
        <f t="shared" si="10"/>
        <v>120</v>
      </c>
      <c r="J210" s="137">
        <v>0</v>
      </c>
      <c r="K210" s="139">
        <f t="shared" si="11"/>
        <v>0</v>
      </c>
    </row>
    <row r="211" spans="1:11" x14ac:dyDescent="0.3">
      <c r="A211" s="99">
        <v>933</v>
      </c>
      <c r="B211" s="103" t="s">
        <v>793</v>
      </c>
      <c r="C211" s="100" t="s">
        <v>66</v>
      </c>
      <c r="D211" s="139">
        <v>5</v>
      </c>
      <c r="E211" s="138">
        <v>150</v>
      </c>
      <c r="F211" s="137">
        <v>0</v>
      </c>
      <c r="G211" s="139">
        <f t="shared" si="9"/>
        <v>0</v>
      </c>
      <c r="H211" s="137">
        <v>30</v>
      </c>
      <c r="I211" s="138">
        <f t="shared" si="10"/>
        <v>150</v>
      </c>
      <c r="J211" s="137">
        <v>0</v>
      </c>
      <c r="K211" s="139">
        <f t="shared" si="11"/>
        <v>0</v>
      </c>
    </row>
    <row r="212" spans="1:11" x14ac:dyDescent="0.3">
      <c r="A212" s="99">
        <v>934</v>
      </c>
      <c r="B212" s="103" t="s">
        <v>794</v>
      </c>
      <c r="C212" s="100" t="s">
        <v>66</v>
      </c>
      <c r="D212" s="139">
        <v>5.2</v>
      </c>
      <c r="E212" s="138">
        <v>156</v>
      </c>
      <c r="F212" s="137">
        <v>0</v>
      </c>
      <c r="G212" s="139">
        <f t="shared" si="9"/>
        <v>0</v>
      </c>
      <c r="H212" s="137">
        <v>30</v>
      </c>
      <c r="I212" s="138">
        <f t="shared" si="10"/>
        <v>156</v>
      </c>
      <c r="J212" s="137">
        <v>0</v>
      </c>
      <c r="K212" s="139">
        <f t="shared" si="11"/>
        <v>0</v>
      </c>
    </row>
    <row r="213" spans="1:11" ht="28.8" x14ac:dyDescent="0.3">
      <c r="A213" s="99">
        <v>935</v>
      </c>
      <c r="B213" s="103" t="s">
        <v>795</v>
      </c>
      <c r="C213" s="100" t="s">
        <v>66</v>
      </c>
      <c r="D213" s="139">
        <v>52</v>
      </c>
      <c r="E213" s="138">
        <v>4160</v>
      </c>
      <c r="F213" s="137">
        <v>80</v>
      </c>
      <c r="G213" s="139">
        <f t="shared" si="9"/>
        <v>4160</v>
      </c>
      <c r="H213" s="137">
        <v>0</v>
      </c>
      <c r="I213" s="138">
        <f t="shared" si="10"/>
        <v>0</v>
      </c>
      <c r="J213" s="137">
        <v>0</v>
      </c>
      <c r="K213" s="139">
        <f t="shared" si="11"/>
        <v>0</v>
      </c>
    </row>
    <row r="214" spans="1:11" x14ac:dyDescent="0.3">
      <c r="A214" s="99">
        <v>936</v>
      </c>
      <c r="B214" s="103" t="s">
        <v>796</v>
      </c>
      <c r="C214" s="100" t="s">
        <v>66</v>
      </c>
      <c r="D214" s="139">
        <v>36</v>
      </c>
      <c r="E214" s="138">
        <v>280800</v>
      </c>
      <c r="F214" s="137">
        <v>700</v>
      </c>
      <c r="G214" s="139">
        <f t="shared" si="9"/>
        <v>25200</v>
      </c>
      <c r="H214" s="137">
        <v>100</v>
      </c>
      <c r="I214" s="138">
        <f t="shared" si="10"/>
        <v>3600</v>
      </c>
      <c r="J214" s="137">
        <v>7000</v>
      </c>
      <c r="K214" s="139">
        <f t="shared" si="11"/>
        <v>252000</v>
      </c>
    </row>
    <row r="215" spans="1:11" x14ac:dyDescent="0.3">
      <c r="A215" s="99">
        <v>937</v>
      </c>
      <c r="B215" s="103" t="s">
        <v>797</v>
      </c>
      <c r="C215" s="100" t="s">
        <v>66</v>
      </c>
      <c r="D215" s="139">
        <v>7</v>
      </c>
      <c r="E215" s="138">
        <v>280</v>
      </c>
      <c r="F215" s="137">
        <v>0</v>
      </c>
      <c r="G215" s="139">
        <f t="shared" si="9"/>
        <v>0</v>
      </c>
      <c r="H215" s="137">
        <v>0</v>
      </c>
      <c r="I215" s="138">
        <f t="shared" si="10"/>
        <v>0</v>
      </c>
      <c r="J215" s="137">
        <v>40</v>
      </c>
      <c r="K215" s="139">
        <f t="shared" si="11"/>
        <v>280</v>
      </c>
    </row>
    <row r="216" spans="1:11" x14ac:dyDescent="0.3">
      <c r="A216" s="99">
        <v>938</v>
      </c>
      <c r="B216" s="103" t="s">
        <v>798</v>
      </c>
      <c r="C216" s="100" t="s">
        <v>66</v>
      </c>
      <c r="D216" s="139">
        <v>22.8</v>
      </c>
      <c r="E216" s="138">
        <v>2280</v>
      </c>
      <c r="F216" s="137">
        <v>0</v>
      </c>
      <c r="G216" s="139">
        <f t="shared" si="9"/>
        <v>0</v>
      </c>
      <c r="H216" s="137">
        <v>0</v>
      </c>
      <c r="I216" s="138">
        <f t="shared" si="10"/>
        <v>0</v>
      </c>
      <c r="J216" s="137">
        <v>100</v>
      </c>
      <c r="K216" s="139">
        <f t="shared" si="11"/>
        <v>2280</v>
      </c>
    </row>
    <row r="217" spans="1:11" x14ac:dyDescent="0.3">
      <c r="A217" s="99">
        <v>939</v>
      </c>
      <c r="B217" s="103" t="s">
        <v>799</v>
      </c>
      <c r="C217" s="100" t="s">
        <v>66</v>
      </c>
      <c r="D217" s="139">
        <v>11.2</v>
      </c>
      <c r="E217" s="138">
        <v>851.2</v>
      </c>
      <c r="F217" s="137">
        <v>0</v>
      </c>
      <c r="G217" s="139">
        <f t="shared" si="9"/>
        <v>0</v>
      </c>
      <c r="H217" s="137">
        <v>26</v>
      </c>
      <c r="I217" s="138">
        <f t="shared" si="10"/>
        <v>291.2</v>
      </c>
      <c r="J217" s="137">
        <v>50</v>
      </c>
      <c r="K217" s="139">
        <f t="shared" si="11"/>
        <v>560</v>
      </c>
    </row>
    <row r="218" spans="1:11" x14ac:dyDescent="0.3">
      <c r="A218" s="99">
        <v>940</v>
      </c>
      <c r="B218" s="103" t="s">
        <v>800</v>
      </c>
      <c r="C218" s="100" t="s">
        <v>66</v>
      </c>
      <c r="D218" s="139">
        <v>1.7</v>
      </c>
      <c r="E218" s="138">
        <v>340</v>
      </c>
      <c r="F218" s="137">
        <v>0</v>
      </c>
      <c r="G218" s="139">
        <f t="shared" si="9"/>
        <v>0</v>
      </c>
      <c r="H218" s="137">
        <v>0</v>
      </c>
      <c r="I218" s="138">
        <f t="shared" si="10"/>
        <v>0</v>
      </c>
      <c r="J218" s="137">
        <v>200</v>
      </c>
      <c r="K218" s="139">
        <f t="shared" si="11"/>
        <v>340</v>
      </c>
    </row>
    <row r="219" spans="1:11" x14ac:dyDescent="0.3">
      <c r="A219" s="99">
        <v>941</v>
      </c>
      <c r="B219" s="103" t="s">
        <v>801</v>
      </c>
      <c r="C219" s="100" t="s">
        <v>66</v>
      </c>
      <c r="D219" s="139">
        <v>4.0999999999999996</v>
      </c>
      <c r="E219" s="138">
        <v>410</v>
      </c>
      <c r="F219" s="137">
        <v>0</v>
      </c>
      <c r="G219" s="139">
        <f t="shared" si="9"/>
        <v>0</v>
      </c>
      <c r="H219" s="137">
        <v>0</v>
      </c>
      <c r="I219" s="138">
        <f t="shared" si="10"/>
        <v>0</v>
      </c>
      <c r="J219" s="137">
        <v>100</v>
      </c>
      <c r="K219" s="139">
        <f t="shared" si="11"/>
        <v>409.99999999999994</v>
      </c>
    </row>
    <row r="220" spans="1:11" x14ac:dyDescent="0.3">
      <c r="A220" s="99">
        <v>942</v>
      </c>
      <c r="B220" s="103" t="s">
        <v>802</v>
      </c>
      <c r="C220" s="100" t="s">
        <v>66</v>
      </c>
      <c r="D220" s="139">
        <v>9.5</v>
      </c>
      <c r="E220" s="138">
        <v>950</v>
      </c>
      <c r="F220" s="137">
        <v>0</v>
      </c>
      <c r="G220" s="139">
        <f t="shared" si="9"/>
        <v>0</v>
      </c>
      <c r="H220" s="137">
        <v>0</v>
      </c>
      <c r="I220" s="138">
        <f t="shared" si="10"/>
        <v>0</v>
      </c>
      <c r="J220" s="137">
        <v>100</v>
      </c>
      <c r="K220" s="139">
        <f t="shared" si="11"/>
        <v>950</v>
      </c>
    </row>
    <row r="221" spans="1:11" x14ac:dyDescent="0.3">
      <c r="A221" s="99">
        <v>943</v>
      </c>
      <c r="B221" s="103" t="s">
        <v>803</v>
      </c>
      <c r="C221" s="100" t="s">
        <v>66</v>
      </c>
      <c r="D221" s="139">
        <v>7</v>
      </c>
      <c r="E221" s="138">
        <v>770</v>
      </c>
      <c r="F221" s="137">
        <v>0</v>
      </c>
      <c r="G221" s="139">
        <f t="shared" si="9"/>
        <v>0</v>
      </c>
      <c r="H221" s="137">
        <v>0</v>
      </c>
      <c r="I221" s="138">
        <f t="shared" si="10"/>
        <v>0</v>
      </c>
      <c r="J221" s="137">
        <v>110</v>
      </c>
      <c r="K221" s="139">
        <f t="shared" si="11"/>
        <v>770</v>
      </c>
    </row>
    <row r="222" spans="1:11" x14ac:dyDescent="0.3">
      <c r="A222" s="99">
        <v>944</v>
      </c>
      <c r="B222" s="103" t="s">
        <v>804</v>
      </c>
      <c r="C222" s="100" t="s">
        <v>66</v>
      </c>
      <c r="D222" s="139">
        <v>14.5</v>
      </c>
      <c r="E222" s="138">
        <v>1580.5</v>
      </c>
      <c r="F222" s="137">
        <v>0</v>
      </c>
      <c r="G222" s="139">
        <f t="shared" si="9"/>
        <v>0</v>
      </c>
      <c r="H222" s="137">
        <v>9</v>
      </c>
      <c r="I222" s="138">
        <f t="shared" si="10"/>
        <v>130.5</v>
      </c>
      <c r="J222" s="137">
        <v>100</v>
      </c>
      <c r="K222" s="139">
        <f t="shared" si="11"/>
        <v>1450</v>
      </c>
    </row>
    <row r="223" spans="1:11" ht="28.8" x14ac:dyDescent="0.3">
      <c r="A223" s="99">
        <v>945</v>
      </c>
      <c r="B223" s="103" t="s">
        <v>805</v>
      </c>
      <c r="C223" s="100" t="s">
        <v>66</v>
      </c>
      <c r="D223" s="139">
        <v>1300</v>
      </c>
      <c r="E223" s="138">
        <v>39000</v>
      </c>
      <c r="F223" s="137">
        <v>0</v>
      </c>
      <c r="G223" s="139">
        <f t="shared" si="9"/>
        <v>0</v>
      </c>
      <c r="H223" s="137">
        <v>10</v>
      </c>
      <c r="I223" s="138">
        <f t="shared" si="10"/>
        <v>13000</v>
      </c>
      <c r="J223" s="137">
        <v>20</v>
      </c>
      <c r="K223" s="139">
        <f t="shared" si="11"/>
        <v>26000</v>
      </c>
    </row>
    <row r="224" spans="1:11" x14ac:dyDescent="0.3">
      <c r="A224" s="99">
        <v>946</v>
      </c>
      <c r="B224" s="103" t="s">
        <v>806</v>
      </c>
      <c r="C224" s="100" t="s">
        <v>66</v>
      </c>
      <c r="D224" s="139">
        <v>4</v>
      </c>
      <c r="E224" s="138">
        <v>12</v>
      </c>
      <c r="F224" s="137">
        <v>0</v>
      </c>
      <c r="G224" s="139">
        <f t="shared" si="9"/>
        <v>0</v>
      </c>
      <c r="H224" s="137">
        <v>3</v>
      </c>
      <c r="I224" s="138">
        <f t="shared" si="10"/>
        <v>12</v>
      </c>
      <c r="J224" s="137">
        <v>0</v>
      </c>
      <c r="K224" s="139">
        <f t="shared" si="11"/>
        <v>0</v>
      </c>
    </row>
    <row r="225" spans="1:11" ht="28.8" x14ac:dyDescent="0.3">
      <c r="A225" s="99">
        <v>947</v>
      </c>
      <c r="B225" s="103" t="s">
        <v>807</v>
      </c>
      <c r="C225" s="100" t="s">
        <v>66</v>
      </c>
      <c r="D225" s="139">
        <v>1.2</v>
      </c>
      <c r="E225" s="138">
        <v>48</v>
      </c>
      <c r="F225" s="137">
        <v>0</v>
      </c>
      <c r="G225" s="139">
        <f t="shared" si="9"/>
        <v>0</v>
      </c>
      <c r="H225" s="137">
        <v>0</v>
      </c>
      <c r="I225" s="138">
        <f t="shared" si="10"/>
        <v>0</v>
      </c>
      <c r="J225" s="137">
        <v>40</v>
      </c>
      <c r="K225" s="139">
        <f t="shared" si="11"/>
        <v>48</v>
      </c>
    </row>
    <row r="226" spans="1:11" ht="28.8" x14ac:dyDescent="0.3">
      <c r="A226" s="99">
        <v>948</v>
      </c>
      <c r="B226" s="103" t="s">
        <v>808</v>
      </c>
      <c r="C226" s="100" t="s">
        <v>66</v>
      </c>
      <c r="D226" s="139">
        <v>2.2000000000000002</v>
      </c>
      <c r="E226" s="138">
        <v>88</v>
      </c>
      <c r="F226" s="137">
        <v>0</v>
      </c>
      <c r="G226" s="139">
        <f t="shared" si="9"/>
        <v>0</v>
      </c>
      <c r="H226" s="137">
        <v>0</v>
      </c>
      <c r="I226" s="138">
        <f t="shared" si="10"/>
        <v>0</v>
      </c>
      <c r="J226" s="137">
        <v>40</v>
      </c>
      <c r="K226" s="139">
        <f t="shared" si="11"/>
        <v>88</v>
      </c>
    </row>
    <row r="227" spans="1:11" ht="28.8" x14ac:dyDescent="0.3">
      <c r="A227" s="99">
        <v>949</v>
      </c>
      <c r="B227" s="103" t="s">
        <v>809</v>
      </c>
      <c r="C227" s="100" t="s">
        <v>66</v>
      </c>
      <c r="D227" s="139">
        <v>9</v>
      </c>
      <c r="E227" s="138">
        <v>495</v>
      </c>
      <c r="F227" s="137">
        <v>45</v>
      </c>
      <c r="G227" s="139">
        <f t="shared" si="9"/>
        <v>405</v>
      </c>
      <c r="H227" s="137">
        <v>10</v>
      </c>
      <c r="I227" s="138">
        <f t="shared" si="10"/>
        <v>90</v>
      </c>
      <c r="J227" s="137">
        <v>0</v>
      </c>
      <c r="K227" s="139">
        <f t="shared" si="11"/>
        <v>0</v>
      </c>
    </row>
    <row r="228" spans="1:11" x14ac:dyDescent="0.3">
      <c r="A228" s="99">
        <v>950</v>
      </c>
      <c r="B228" s="103" t="s">
        <v>810</v>
      </c>
      <c r="C228" s="100" t="s">
        <v>66</v>
      </c>
      <c r="D228" s="139">
        <v>9</v>
      </c>
      <c r="E228" s="138">
        <v>450</v>
      </c>
      <c r="F228" s="137">
        <v>50</v>
      </c>
      <c r="G228" s="139">
        <f t="shared" si="9"/>
        <v>450</v>
      </c>
      <c r="H228" s="137">
        <v>0</v>
      </c>
      <c r="I228" s="138">
        <f t="shared" si="10"/>
        <v>0</v>
      </c>
      <c r="J228" s="137">
        <v>0</v>
      </c>
      <c r="K228" s="139">
        <f t="shared" si="11"/>
        <v>0</v>
      </c>
    </row>
    <row r="229" spans="1:11" ht="43.2" x14ac:dyDescent="0.3">
      <c r="A229" s="99">
        <v>951</v>
      </c>
      <c r="B229" s="103" t="s">
        <v>811</v>
      </c>
      <c r="C229" s="100" t="s">
        <v>66</v>
      </c>
      <c r="D229" s="139">
        <v>23</v>
      </c>
      <c r="E229" s="138">
        <v>1035</v>
      </c>
      <c r="F229" s="137">
        <v>45</v>
      </c>
      <c r="G229" s="139">
        <f t="shared" si="9"/>
        <v>1035</v>
      </c>
      <c r="H229" s="137">
        <v>0</v>
      </c>
      <c r="I229" s="138">
        <f t="shared" si="10"/>
        <v>0</v>
      </c>
      <c r="J229" s="137">
        <v>0</v>
      </c>
      <c r="K229" s="139">
        <f t="shared" si="11"/>
        <v>0</v>
      </c>
    </row>
    <row r="230" spans="1:11" x14ac:dyDescent="0.3">
      <c r="A230" s="99">
        <v>952</v>
      </c>
      <c r="B230" s="103" t="s">
        <v>812</v>
      </c>
      <c r="C230" s="100" t="s">
        <v>66</v>
      </c>
      <c r="D230" s="139">
        <v>48</v>
      </c>
      <c r="E230" s="138">
        <v>4800</v>
      </c>
      <c r="F230" s="137">
        <v>0</v>
      </c>
      <c r="G230" s="139">
        <f t="shared" si="9"/>
        <v>0</v>
      </c>
      <c r="H230" s="137">
        <v>0</v>
      </c>
      <c r="I230" s="138">
        <f t="shared" si="10"/>
        <v>0</v>
      </c>
      <c r="J230" s="137">
        <v>100</v>
      </c>
      <c r="K230" s="139">
        <f t="shared" si="11"/>
        <v>4800</v>
      </c>
    </row>
    <row r="231" spans="1:11" x14ac:dyDescent="0.3">
      <c r="A231" s="99">
        <v>953</v>
      </c>
      <c r="B231" s="103" t="s">
        <v>813</v>
      </c>
      <c r="C231" s="100" t="s">
        <v>273</v>
      </c>
      <c r="D231" s="139">
        <v>2.2000000000000002</v>
      </c>
      <c r="E231" s="138">
        <v>880</v>
      </c>
      <c r="F231" s="137">
        <v>0</v>
      </c>
      <c r="G231" s="139">
        <f t="shared" si="9"/>
        <v>0</v>
      </c>
      <c r="H231" s="137">
        <v>400</v>
      </c>
      <c r="I231" s="138">
        <f t="shared" si="10"/>
        <v>880.00000000000011</v>
      </c>
      <c r="J231" s="137">
        <v>0</v>
      </c>
      <c r="K231" s="139">
        <f t="shared" si="11"/>
        <v>0</v>
      </c>
    </row>
    <row r="232" spans="1:11" x14ac:dyDescent="0.3">
      <c r="A232" s="99">
        <v>954</v>
      </c>
      <c r="B232" s="103" t="s">
        <v>814</v>
      </c>
      <c r="C232" s="100" t="s">
        <v>232</v>
      </c>
      <c r="D232" s="139">
        <v>26</v>
      </c>
      <c r="E232" s="138">
        <v>520</v>
      </c>
      <c r="F232" s="137">
        <v>0</v>
      </c>
      <c r="G232" s="139">
        <f t="shared" si="9"/>
        <v>0</v>
      </c>
      <c r="H232" s="137">
        <v>20</v>
      </c>
      <c r="I232" s="138">
        <f t="shared" si="10"/>
        <v>520</v>
      </c>
      <c r="J232" s="137">
        <v>0</v>
      </c>
      <c r="K232" s="139">
        <f t="shared" si="11"/>
        <v>0</v>
      </c>
    </row>
    <row r="233" spans="1:11" x14ac:dyDescent="0.3">
      <c r="A233" s="99">
        <v>955</v>
      </c>
      <c r="B233" s="103" t="s">
        <v>815</v>
      </c>
      <c r="C233" s="100" t="s">
        <v>66</v>
      </c>
      <c r="D233" s="139">
        <v>26</v>
      </c>
      <c r="E233" s="138">
        <v>520</v>
      </c>
      <c r="F233" s="137">
        <v>0</v>
      </c>
      <c r="G233" s="139">
        <f t="shared" si="9"/>
        <v>0</v>
      </c>
      <c r="H233" s="137">
        <v>0</v>
      </c>
      <c r="I233" s="138">
        <f t="shared" si="10"/>
        <v>0</v>
      </c>
      <c r="J233" s="137">
        <v>20</v>
      </c>
      <c r="K233" s="139">
        <f t="shared" si="11"/>
        <v>520</v>
      </c>
    </row>
    <row r="234" spans="1:11" ht="28.8" x14ac:dyDescent="0.3">
      <c r="A234" s="99">
        <v>956</v>
      </c>
      <c r="B234" s="103" t="s">
        <v>816</v>
      </c>
      <c r="C234" s="100" t="s">
        <v>66</v>
      </c>
      <c r="D234" s="139">
        <v>2.9</v>
      </c>
      <c r="E234" s="138">
        <v>58</v>
      </c>
      <c r="F234" s="137">
        <v>0</v>
      </c>
      <c r="G234" s="139">
        <f t="shared" si="9"/>
        <v>0</v>
      </c>
      <c r="H234" s="137">
        <v>20</v>
      </c>
      <c r="I234" s="138">
        <f t="shared" si="10"/>
        <v>58</v>
      </c>
      <c r="J234" s="137">
        <v>0</v>
      </c>
      <c r="K234" s="139">
        <f t="shared" si="11"/>
        <v>0</v>
      </c>
    </row>
    <row r="235" spans="1:11" ht="28.8" x14ac:dyDescent="0.3">
      <c r="A235" s="99">
        <v>957</v>
      </c>
      <c r="B235" s="103" t="s">
        <v>817</v>
      </c>
      <c r="C235" s="100" t="s">
        <v>66</v>
      </c>
      <c r="D235" s="139">
        <v>5.5</v>
      </c>
      <c r="E235" s="138">
        <v>2750</v>
      </c>
      <c r="F235" s="137">
        <v>500</v>
      </c>
      <c r="G235" s="139">
        <f t="shared" si="9"/>
        <v>2750</v>
      </c>
      <c r="H235" s="137">
        <v>0</v>
      </c>
      <c r="I235" s="138">
        <f t="shared" si="10"/>
        <v>0</v>
      </c>
      <c r="J235" s="137">
        <v>0</v>
      </c>
      <c r="K235" s="139">
        <f t="shared" si="11"/>
        <v>0</v>
      </c>
    </row>
    <row r="236" spans="1:11" x14ac:dyDescent="0.3">
      <c r="A236" s="99">
        <v>958</v>
      </c>
      <c r="B236" s="103" t="s">
        <v>818</v>
      </c>
      <c r="C236" s="100" t="s">
        <v>66</v>
      </c>
      <c r="D236" s="139">
        <v>9</v>
      </c>
      <c r="E236" s="138">
        <v>4500</v>
      </c>
      <c r="F236" s="137">
        <v>500</v>
      </c>
      <c r="G236" s="139">
        <f t="shared" si="9"/>
        <v>4500</v>
      </c>
      <c r="H236" s="137">
        <v>0</v>
      </c>
      <c r="I236" s="138">
        <f t="shared" si="10"/>
        <v>0</v>
      </c>
      <c r="J236" s="137">
        <v>0</v>
      </c>
      <c r="K236" s="139">
        <f t="shared" si="11"/>
        <v>0</v>
      </c>
    </row>
    <row r="237" spans="1:11" ht="28.8" x14ac:dyDescent="0.3">
      <c r="A237" s="99">
        <v>959</v>
      </c>
      <c r="B237" s="103" t="s">
        <v>819</v>
      </c>
      <c r="C237" s="100" t="s">
        <v>66</v>
      </c>
      <c r="D237" s="139">
        <v>80</v>
      </c>
      <c r="E237" s="138">
        <v>8000</v>
      </c>
      <c r="F237" s="137">
        <v>100</v>
      </c>
      <c r="G237" s="139">
        <f t="shared" si="9"/>
        <v>8000</v>
      </c>
      <c r="H237" s="137">
        <v>0</v>
      </c>
      <c r="I237" s="138">
        <f t="shared" si="10"/>
        <v>0</v>
      </c>
      <c r="J237" s="137">
        <v>0</v>
      </c>
      <c r="K237" s="139">
        <f t="shared" si="11"/>
        <v>0</v>
      </c>
    </row>
    <row r="238" spans="1:11" x14ac:dyDescent="0.3">
      <c r="A238" s="99">
        <v>960</v>
      </c>
      <c r="B238" s="103" t="s">
        <v>820</v>
      </c>
      <c r="C238" s="100" t="s">
        <v>66</v>
      </c>
      <c r="D238" s="139">
        <v>17</v>
      </c>
      <c r="E238" s="138">
        <v>340</v>
      </c>
      <c r="F238" s="137">
        <v>20</v>
      </c>
      <c r="G238" s="139">
        <f t="shared" si="9"/>
        <v>340</v>
      </c>
      <c r="H238" s="137">
        <v>0</v>
      </c>
      <c r="I238" s="138">
        <f t="shared" si="10"/>
        <v>0</v>
      </c>
      <c r="J238" s="137">
        <v>0</v>
      </c>
      <c r="K238" s="139">
        <f t="shared" si="11"/>
        <v>0</v>
      </c>
    </row>
    <row r="239" spans="1:11" x14ac:dyDescent="0.3">
      <c r="A239" s="99">
        <v>961</v>
      </c>
      <c r="B239" s="103" t="s">
        <v>821</v>
      </c>
      <c r="C239" s="100" t="s">
        <v>66</v>
      </c>
      <c r="D239" s="139">
        <v>16</v>
      </c>
      <c r="E239" s="138">
        <v>720</v>
      </c>
      <c r="F239" s="137">
        <v>20</v>
      </c>
      <c r="G239" s="139">
        <f t="shared" si="9"/>
        <v>320</v>
      </c>
      <c r="H239" s="137">
        <v>25</v>
      </c>
      <c r="I239" s="138">
        <f t="shared" si="10"/>
        <v>400</v>
      </c>
      <c r="J239" s="137">
        <v>0</v>
      </c>
      <c r="K239" s="139">
        <f t="shared" si="11"/>
        <v>0</v>
      </c>
    </row>
    <row r="240" spans="1:11" x14ac:dyDescent="0.3">
      <c r="A240" s="99">
        <v>962</v>
      </c>
      <c r="B240" s="103" t="s">
        <v>822</v>
      </c>
      <c r="C240" s="100" t="s">
        <v>66</v>
      </c>
      <c r="D240" s="139">
        <v>7.3</v>
      </c>
      <c r="E240" s="138">
        <v>146</v>
      </c>
      <c r="F240" s="137">
        <v>20</v>
      </c>
      <c r="G240" s="139">
        <f t="shared" si="9"/>
        <v>146</v>
      </c>
      <c r="H240" s="137">
        <v>0</v>
      </c>
      <c r="I240" s="138">
        <f t="shared" si="10"/>
        <v>0</v>
      </c>
      <c r="J240" s="137">
        <v>0</v>
      </c>
      <c r="K240" s="139">
        <f t="shared" si="11"/>
        <v>0</v>
      </c>
    </row>
    <row r="241" spans="1:11" x14ac:dyDescent="0.3">
      <c r="A241" s="99">
        <v>963</v>
      </c>
      <c r="B241" s="103" t="s">
        <v>823</v>
      </c>
      <c r="C241" s="100" t="s">
        <v>66</v>
      </c>
      <c r="D241" s="139">
        <v>7.7</v>
      </c>
      <c r="E241" s="138">
        <v>154</v>
      </c>
      <c r="F241" s="137">
        <v>20</v>
      </c>
      <c r="G241" s="139">
        <f t="shared" si="9"/>
        <v>154</v>
      </c>
      <c r="H241" s="137">
        <v>0</v>
      </c>
      <c r="I241" s="138">
        <f t="shared" si="10"/>
        <v>0</v>
      </c>
      <c r="J241" s="137">
        <v>0</v>
      </c>
      <c r="K241" s="139">
        <f t="shared" si="11"/>
        <v>0</v>
      </c>
    </row>
    <row r="242" spans="1:11" x14ac:dyDescent="0.3">
      <c r="A242" s="99">
        <v>964</v>
      </c>
      <c r="B242" s="103" t="s">
        <v>824</v>
      </c>
      <c r="C242" s="100" t="s">
        <v>66</v>
      </c>
      <c r="D242" s="139">
        <v>11.1</v>
      </c>
      <c r="E242" s="138">
        <v>499.5</v>
      </c>
      <c r="F242" s="137">
        <v>20</v>
      </c>
      <c r="G242" s="139">
        <f t="shared" si="9"/>
        <v>222</v>
      </c>
      <c r="H242" s="137">
        <v>25</v>
      </c>
      <c r="I242" s="138">
        <f t="shared" si="10"/>
        <v>277.5</v>
      </c>
      <c r="J242" s="137">
        <v>0</v>
      </c>
      <c r="K242" s="139">
        <f t="shared" si="11"/>
        <v>0</v>
      </c>
    </row>
    <row r="243" spans="1:11" x14ac:dyDescent="0.3">
      <c r="A243" s="99">
        <v>965</v>
      </c>
      <c r="B243" s="103" t="s">
        <v>825</v>
      </c>
      <c r="C243" s="100" t="s">
        <v>66</v>
      </c>
      <c r="D243" s="139">
        <v>6.56</v>
      </c>
      <c r="E243" s="138">
        <v>131.19999999999999</v>
      </c>
      <c r="F243" s="137">
        <v>20</v>
      </c>
      <c r="G243" s="139">
        <f t="shared" si="9"/>
        <v>131.19999999999999</v>
      </c>
      <c r="H243" s="137">
        <v>0</v>
      </c>
      <c r="I243" s="138">
        <f t="shared" si="10"/>
        <v>0</v>
      </c>
      <c r="J243" s="137">
        <v>0</v>
      </c>
      <c r="K243" s="139">
        <f t="shared" si="11"/>
        <v>0</v>
      </c>
    </row>
    <row r="244" spans="1:11" x14ac:dyDescent="0.3">
      <c r="A244" s="99">
        <v>966</v>
      </c>
      <c r="B244" s="103" t="s">
        <v>826</v>
      </c>
      <c r="C244" s="100" t="s">
        <v>66</v>
      </c>
      <c r="D244" s="139">
        <v>12</v>
      </c>
      <c r="E244" s="138">
        <v>240</v>
      </c>
      <c r="F244" s="137">
        <v>20</v>
      </c>
      <c r="G244" s="139">
        <f t="shared" si="9"/>
        <v>240</v>
      </c>
      <c r="H244" s="137">
        <v>0</v>
      </c>
      <c r="I244" s="138">
        <f t="shared" si="10"/>
        <v>0</v>
      </c>
      <c r="J244" s="137">
        <v>0</v>
      </c>
      <c r="K244" s="139">
        <f t="shared" si="11"/>
        <v>0</v>
      </c>
    </row>
    <row r="245" spans="1:11" x14ac:dyDescent="0.3">
      <c r="A245" s="99">
        <v>967</v>
      </c>
      <c r="B245" s="103" t="s">
        <v>827</v>
      </c>
      <c r="C245" s="100" t="s">
        <v>66</v>
      </c>
      <c r="D245" s="139">
        <v>8.9</v>
      </c>
      <c r="E245" s="138">
        <v>178</v>
      </c>
      <c r="F245" s="137">
        <v>20</v>
      </c>
      <c r="G245" s="139">
        <f t="shared" si="9"/>
        <v>178</v>
      </c>
      <c r="H245" s="137">
        <v>0</v>
      </c>
      <c r="I245" s="138">
        <f t="shared" si="10"/>
        <v>0</v>
      </c>
      <c r="J245" s="137">
        <v>0</v>
      </c>
      <c r="K245" s="139">
        <f t="shared" si="11"/>
        <v>0</v>
      </c>
    </row>
    <row r="246" spans="1:11" x14ac:dyDescent="0.3">
      <c r="A246" s="99">
        <v>968</v>
      </c>
      <c r="B246" s="103" t="s">
        <v>828</v>
      </c>
      <c r="C246" s="100" t="s">
        <v>66</v>
      </c>
      <c r="D246" s="139">
        <v>2.5</v>
      </c>
      <c r="E246" s="138">
        <v>62.5</v>
      </c>
      <c r="F246" s="137">
        <v>0</v>
      </c>
      <c r="G246" s="139">
        <f t="shared" si="9"/>
        <v>0</v>
      </c>
      <c r="H246" s="137">
        <v>25</v>
      </c>
      <c r="I246" s="138">
        <f t="shared" si="10"/>
        <v>62.5</v>
      </c>
      <c r="J246" s="137">
        <v>0</v>
      </c>
      <c r="K246" s="139">
        <f t="shared" si="11"/>
        <v>0</v>
      </c>
    </row>
    <row r="247" spans="1:11" x14ac:dyDescent="0.3">
      <c r="A247" s="99">
        <v>969</v>
      </c>
      <c r="B247" s="103" t="s">
        <v>829</v>
      </c>
      <c r="C247" s="100" t="s">
        <v>66</v>
      </c>
      <c r="D247" s="139">
        <v>5.9</v>
      </c>
      <c r="E247" s="138">
        <v>147.5</v>
      </c>
      <c r="F247" s="137">
        <v>0</v>
      </c>
      <c r="G247" s="139">
        <f t="shared" si="9"/>
        <v>0</v>
      </c>
      <c r="H247" s="137">
        <v>25</v>
      </c>
      <c r="I247" s="138">
        <f t="shared" si="10"/>
        <v>147.5</v>
      </c>
      <c r="J247" s="137">
        <v>0</v>
      </c>
      <c r="K247" s="139">
        <f t="shared" si="11"/>
        <v>0</v>
      </c>
    </row>
    <row r="248" spans="1:11" x14ac:dyDescent="0.3">
      <c r="A248" s="99">
        <v>970</v>
      </c>
      <c r="B248" s="103" t="s">
        <v>830</v>
      </c>
      <c r="C248" s="100" t="s">
        <v>66</v>
      </c>
      <c r="D248" s="139">
        <v>11.9</v>
      </c>
      <c r="E248" s="138">
        <v>297.5</v>
      </c>
      <c r="F248" s="137">
        <v>0</v>
      </c>
      <c r="G248" s="139">
        <f t="shared" si="9"/>
        <v>0</v>
      </c>
      <c r="H248" s="137">
        <v>25</v>
      </c>
      <c r="I248" s="138">
        <f t="shared" si="10"/>
        <v>297.5</v>
      </c>
      <c r="J248" s="137">
        <v>0</v>
      </c>
      <c r="K248" s="139">
        <f t="shared" si="11"/>
        <v>0</v>
      </c>
    </row>
    <row r="249" spans="1:11" x14ac:dyDescent="0.3">
      <c r="A249" s="99">
        <v>971</v>
      </c>
      <c r="B249" s="103" t="s">
        <v>831</v>
      </c>
      <c r="C249" s="100" t="s">
        <v>66</v>
      </c>
      <c r="D249" s="139">
        <v>12.2</v>
      </c>
      <c r="E249" s="138">
        <v>305</v>
      </c>
      <c r="F249" s="137">
        <v>0</v>
      </c>
      <c r="G249" s="139">
        <f t="shared" si="9"/>
        <v>0</v>
      </c>
      <c r="H249" s="137">
        <v>25</v>
      </c>
      <c r="I249" s="138">
        <f t="shared" si="10"/>
        <v>305</v>
      </c>
      <c r="J249" s="137">
        <v>0</v>
      </c>
      <c r="K249" s="139">
        <f t="shared" si="11"/>
        <v>0</v>
      </c>
    </row>
    <row r="250" spans="1:11" x14ac:dyDescent="0.3">
      <c r="A250" s="99">
        <v>972</v>
      </c>
      <c r="B250" s="103" t="s">
        <v>832</v>
      </c>
      <c r="C250" s="100" t="s">
        <v>66</v>
      </c>
      <c r="D250" s="139">
        <v>14.1</v>
      </c>
      <c r="E250" s="138">
        <v>352.5</v>
      </c>
      <c r="F250" s="137">
        <v>0</v>
      </c>
      <c r="G250" s="139">
        <f t="shared" si="9"/>
        <v>0</v>
      </c>
      <c r="H250" s="137">
        <v>25</v>
      </c>
      <c r="I250" s="138">
        <f t="shared" si="10"/>
        <v>352.5</v>
      </c>
      <c r="J250" s="137">
        <v>0</v>
      </c>
      <c r="K250" s="139">
        <f t="shared" si="11"/>
        <v>0</v>
      </c>
    </row>
    <row r="251" spans="1:11" x14ac:dyDescent="0.3">
      <c r="A251" s="99">
        <v>973</v>
      </c>
      <c r="B251" s="103" t="s">
        <v>833</v>
      </c>
      <c r="C251" s="100" t="s">
        <v>66</v>
      </c>
      <c r="D251" s="139">
        <v>12.5</v>
      </c>
      <c r="E251" s="138">
        <v>375</v>
      </c>
      <c r="F251" s="137">
        <v>10</v>
      </c>
      <c r="G251" s="139">
        <f t="shared" si="9"/>
        <v>125</v>
      </c>
      <c r="H251" s="137">
        <v>0</v>
      </c>
      <c r="I251" s="138">
        <f t="shared" si="10"/>
        <v>0</v>
      </c>
      <c r="J251" s="137">
        <v>20</v>
      </c>
      <c r="K251" s="139">
        <f t="shared" si="11"/>
        <v>250</v>
      </c>
    </row>
    <row r="252" spans="1:11" ht="28.8" x14ac:dyDescent="0.3">
      <c r="A252" s="99">
        <v>974</v>
      </c>
      <c r="B252" s="103" t="s">
        <v>834</v>
      </c>
      <c r="C252" s="100" t="s">
        <v>66</v>
      </c>
      <c r="D252" s="139">
        <v>12.5</v>
      </c>
      <c r="E252" s="138">
        <v>1325</v>
      </c>
      <c r="F252" s="137">
        <v>10</v>
      </c>
      <c r="G252" s="139">
        <f t="shared" si="9"/>
        <v>125</v>
      </c>
      <c r="H252" s="137">
        <v>0</v>
      </c>
      <c r="I252" s="138">
        <f t="shared" si="10"/>
        <v>0</v>
      </c>
      <c r="J252" s="137">
        <v>96</v>
      </c>
      <c r="K252" s="139">
        <f t="shared" si="11"/>
        <v>1200</v>
      </c>
    </row>
    <row r="253" spans="1:11" x14ac:dyDescent="0.3">
      <c r="A253" s="99">
        <v>975</v>
      </c>
      <c r="B253" s="103" t="s">
        <v>835</v>
      </c>
      <c r="C253" s="100" t="s">
        <v>66</v>
      </c>
      <c r="D253" s="139">
        <v>17</v>
      </c>
      <c r="E253" s="138">
        <v>1632</v>
      </c>
      <c r="F253" s="137">
        <v>0</v>
      </c>
      <c r="G253" s="139">
        <f t="shared" si="9"/>
        <v>0</v>
      </c>
      <c r="H253" s="137">
        <v>0</v>
      </c>
      <c r="I253" s="138">
        <f t="shared" si="10"/>
        <v>0</v>
      </c>
      <c r="J253" s="137">
        <v>96</v>
      </c>
      <c r="K253" s="139">
        <f t="shared" si="11"/>
        <v>1632</v>
      </c>
    </row>
    <row r="254" spans="1:11" ht="28.8" x14ac:dyDescent="0.3">
      <c r="A254" s="99">
        <v>976</v>
      </c>
      <c r="B254" s="103" t="s">
        <v>836</v>
      </c>
      <c r="C254" s="100" t="s">
        <v>66</v>
      </c>
      <c r="D254" s="139">
        <v>17.2</v>
      </c>
      <c r="E254" s="138">
        <v>430</v>
      </c>
      <c r="F254" s="137">
        <v>25</v>
      </c>
      <c r="G254" s="139">
        <f t="shared" si="9"/>
        <v>430</v>
      </c>
      <c r="H254" s="137">
        <v>0</v>
      </c>
      <c r="I254" s="138">
        <f t="shared" si="10"/>
        <v>0</v>
      </c>
      <c r="J254" s="137">
        <v>0</v>
      </c>
      <c r="K254" s="139">
        <f t="shared" si="11"/>
        <v>0</v>
      </c>
    </row>
    <row r="255" spans="1:11" x14ac:dyDescent="0.3">
      <c r="A255" s="99">
        <v>977</v>
      </c>
      <c r="B255" s="103" t="s">
        <v>837</v>
      </c>
      <c r="C255" s="100" t="s">
        <v>66</v>
      </c>
      <c r="D255" s="139">
        <v>7.5</v>
      </c>
      <c r="E255" s="138">
        <v>600</v>
      </c>
      <c r="F255" s="137">
        <v>70</v>
      </c>
      <c r="G255" s="139">
        <f t="shared" si="9"/>
        <v>525</v>
      </c>
      <c r="H255" s="137">
        <v>10</v>
      </c>
      <c r="I255" s="138">
        <f t="shared" si="10"/>
        <v>75</v>
      </c>
      <c r="J255" s="137">
        <v>0</v>
      </c>
      <c r="K255" s="139">
        <f t="shared" si="11"/>
        <v>0</v>
      </c>
    </row>
    <row r="256" spans="1:11" x14ac:dyDescent="0.3">
      <c r="A256" s="99">
        <v>978</v>
      </c>
      <c r="B256" s="103" t="s">
        <v>838</v>
      </c>
      <c r="C256" s="100" t="s">
        <v>66</v>
      </c>
      <c r="D256" s="139">
        <v>13</v>
      </c>
      <c r="E256" s="138">
        <v>1560</v>
      </c>
      <c r="F256" s="137">
        <v>0</v>
      </c>
      <c r="G256" s="139">
        <f t="shared" si="9"/>
        <v>0</v>
      </c>
      <c r="H256" s="137">
        <v>20</v>
      </c>
      <c r="I256" s="138">
        <f t="shared" si="10"/>
        <v>260</v>
      </c>
      <c r="J256" s="137">
        <v>100</v>
      </c>
      <c r="K256" s="139">
        <f t="shared" si="11"/>
        <v>1300</v>
      </c>
    </row>
    <row r="257" spans="1:11" x14ac:dyDescent="0.3">
      <c r="A257" s="99">
        <v>979</v>
      </c>
      <c r="B257" s="103" t="s">
        <v>839</v>
      </c>
      <c r="C257" s="100" t="s">
        <v>66</v>
      </c>
      <c r="D257" s="139">
        <v>4.3</v>
      </c>
      <c r="E257" s="138">
        <v>623.5</v>
      </c>
      <c r="F257" s="137">
        <v>25</v>
      </c>
      <c r="G257" s="139">
        <f t="shared" si="9"/>
        <v>107.5</v>
      </c>
      <c r="H257" s="137">
        <v>20</v>
      </c>
      <c r="I257" s="138">
        <f t="shared" si="10"/>
        <v>86</v>
      </c>
      <c r="J257" s="137">
        <v>100</v>
      </c>
      <c r="K257" s="139">
        <f t="shared" si="11"/>
        <v>430</v>
      </c>
    </row>
    <row r="258" spans="1:11" x14ac:dyDescent="0.3">
      <c r="A258" s="99">
        <v>980</v>
      </c>
      <c r="B258" s="103" t="s">
        <v>840</v>
      </c>
      <c r="C258" s="100" t="s">
        <v>66</v>
      </c>
      <c r="D258" s="139">
        <v>22</v>
      </c>
      <c r="E258" s="138">
        <v>550</v>
      </c>
      <c r="F258" s="137">
        <v>25</v>
      </c>
      <c r="G258" s="139">
        <f t="shared" si="9"/>
        <v>550</v>
      </c>
      <c r="H258" s="137">
        <v>0</v>
      </c>
      <c r="I258" s="138">
        <f t="shared" si="10"/>
        <v>0</v>
      </c>
      <c r="J258" s="137">
        <v>0</v>
      </c>
      <c r="K258" s="139">
        <f t="shared" si="11"/>
        <v>0</v>
      </c>
    </row>
    <row r="259" spans="1:11" x14ac:dyDescent="0.3">
      <c r="A259" s="99">
        <v>981</v>
      </c>
      <c r="B259" s="103" t="s">
        <v>841</v>
      </c>
      <c r="C259" s="100" t="s">
        <v>66</v>
      </c>
      <c r="D259" s="139">
        <v>1.5</v>
      </c>
      <c r="E259" s="138">
        <v>30</v>
      </c>
      <c r="F259" s="137">
        <v>0</v>
      </c>
      <c r="G259" s="139">
        <f t="shared" si="9"/>
        <v>0</v>
      </c>
      <c r="H259" s="137">
        <v>20</v>
      </c>
      <c r="I259" s="138">
        <f t="shared" si="10"/>
        <v>30</v>
      </c>
      <c r="J259" s="137">
        <v>0</v>
      </c>
      <c r="K259" s="139">
        <f t="shared" si="11"/>
        <v>0</v>
      </c>
    </row>
    <row r="260" spans="1:11" ht="28.8" x14ac:dyDescent="0.3">
      <c r="A260" s="99">
        <v>982</v>
      </c>
      <c r="B260" s="103" t="s">
        <v>842</v>
      </c>
      <c r="C260" s="100" t="s">
        <v>66</v>
      </c>
      <c r="D260" s="139">
        <v>12.5</v>
      </c>
      <c r="E260" s="138">
        <v>500</v>
      </c>
      <c r="F260" s="137">
        <v>40</v>
      </c>
      <c r="G260" s="139">
        <f t="shared" ref="G260:G323" si="12">F260*D260</f>
        <v>500</v>
      </c>
      <c r="H260" s="137">
        <v>0</v>
      </c>
      <c r="I260" s="138">
        <f t="shared" ref="I260:I323" si="13">H260*D260</f>
        <v>0</v>
      </c>
      <c r="J260" s="137">
        <v>0</v>
      </c>
      <c r="K260" s="139">
        <f t="shared" ref="K260:K323" si="14">J260*D260</f>
        <v>0</v>
      </c>
    </row>
    <row r="261" spans="1:11" ht="28.8" x14ac:dyDescent="0.3">
      <c r="A261" s="99">
        <v>983</v>
      </c>
      <c r="B261" s="103" t="s">
        <v>843</v>
      </c>
      <c r="C261" s="100" t="s">
        <v>66</v>
      </c>
      <c r="D261" s="139">
        <v>225</v>
      </c>
      <c r="E261" s="138">
        <v>3375</v>
      </c>
      <c r="F261" s="137">
        <v>0</v>
      </c>
      <c r="G261" s="139">
        <f t="shared" si="12"/>
        <v>0</v>
      </c>
      <c r="H261" s="137">
        <v>0</v>
      </c>
      <c r="I261" s="138">
        <f t="shared" si="13"/>
        <v>0</v>
      </c>
      <c r="J261" s="137">
        <v>15</v>
      </c>
      <c r="K261" s="139">
        <f t="shared" si="14"/>
        <v>3375</v>
      </c>
    </row>
    <row r="262" spans="1:11" x14ac:dyDescent="0.3">
      <c r="A262" s="99">
        <v>984</v>
      </c>
      <c r="B262" s="103" t="s">
        <v>844</v>
      </c>
      <c r="C262" s="100" t="s">
        <v>66</v>
      </c>
      <c r="D262" s="139">
        <v>9.1999999999999993</v>
      </c>
      <c r="E262" s="138">
        <v>368</v>
      </c>
      <c r="F262" s="137">
        <v>40</v>
      </c>
      <c r="G262" s="139">
        <f t="shared" si="12"/>
        <v>368</v>
      </c>
      <c r="H262" s="137">
        <v>0</v>
      </c>
      <c r="I262" s="138">
        <f t="shared" si="13"/>
        <v>0</v>
      </c>
      <c r="J262" s="137">
        <v>0</v>
      </c>
      <c r="K262" s="139">
        <f t="shared" si="14"/>
        <v>0</v>
      </c>
    </row>
    <row r="263" spans="1:11" x14ac:dyDescent="0.3">
      <c r="A263" s="99">
        <v>985</v>
      </c>
      <c r="B263" s="103" t="s">
        <v>845</v>
      </c>
      <c r="C263" s="100" t="s">
        <v>66</v>
      </c>
      <c r="D263" s="139">
        <v>14</v>
      </c>
      <c r="E263" s="138">
        <v>840</v>
      </c>
      <c r="F263" s="137">
        <v>60</v>
      </c>
      <c r="G263" s="139">
        <f t="shared" si="12"/>
        <v>840</v>
      </c>
      <c r="H263" s="137">
        <v>0</v>
      </c>
      <c r="I263" s="138">
        <f t="shared" si="13"/>
        <v>0</v>
      </c>
      <c r="J263" s="137">
        <v>0</v>
      </c>
      <c r="K263" s="139">
        <f t="shared" si="14"/>
        <v>0</v>
      </c>
    </row>
    <row r="264" spans="1:11" x14ac:dyDescent="0.3">
      <c r="A264" s="99">
        <v>986</v>
      </c>
      <c r="B264" s="103" t="s">
        <v>846</v>
      </c>
      <c r="C264" s="100" t="s">
        <v>66</v>
      </c>
      <c r="D264" s="139">
        <v>59</v>
      </c>
      <c r="E264" s="138">
        <v>4130</v>
      </c>
      <c r="F264" s="137">
        <v>70</v>
      </c>
      <c r="G264" s="139">
        <f t="shared" si="12"/>
        <v>4130</v>
      </c>
      <c r="H264" s="137">
        <v>0</v>
      </c>
      <c r="I264" s="138">
        <f t="shared" si="13"/>
        <v>0</v>
      </c>
      <c r="J264" s="137">
        <v>0</v>
      </c>
      <c r="K264" s="139">
        <f t="shared" si="14"/>
        <v>0</v>
      </c>
    </row>
    <row r="265" spans="1:11" x14ac:dyDescent="0.3">
      <c r="A265" s="99">
        <v>987</v>
      </c>
      <c r="B265" s="103" t="s">
        <v>847</v>
      </c>
      <c r="C265" s="100" t="s">
        <v>66</v>
      </c>
      <c r="D265" s="139">
        <v>18</v>
      </c>
      <c r="E265" s="138">
        <v>540</v>
      </c>
      <c r="F265" s="137">
        <v>30</v>
      </c>
      <c r="G265" s="139">
        <f t="shared" si="12"/>
        <v>540</v>
      </c>
      <c r="H265" s="137">
        <v>0</v>
      </c>
      <c r="I265" s="138">
        <f t="shared" si="13"/>
        <v>0</v>
      </c>
      <c r="J265" s="137">
        <v>0</v>
      </c>
      <c r="K265" s="139">
        <f t="shared" si="14"/>
        <v>0</v>
      </c>
    </row>
    <row r="266" spans="1:11" x14ac:dyDescent="0.3">
      <c r="A266" s="99">
        <v>988</v>
      </c>
      <c r="B266" s="103" t="s">
        <v>848</v>
      </c>
      <c r="C266" s="100" t="s">
        <v>66</v>
      </c>
      <c r="D266" s="139">
        <v>27</v>
      </c>
      <c r="E266" s="138">
        <v>810</v>
      </c>
      <c r="F266" s="137">
        <v>30</v>
      </c>
      <c r="G266" s="139">
        <f t="shared" si="12"/>
        <v>810</v>
      </c>
      <c r="H266" s="137">
        <v>0</v>
      </c>
      <c r="I266" s="138">
        <f t="shared" si="13"/>
        <v>0</v>
      </c>
      <c r="J266" s="137">
        <v>0</v>
      </c>
      <c r="K266" s="139">
        <f t="shared" si="14"/>
        <v>0</v>
      </c>
    </row>
    <row r="267" spans="1:11" x14ac:dyDescent="0.3">
      <c r="A267" s="99">
        <v>989</v>
      </c>
      <c r="B267" s="103" t="s">
        <v>849</v>
      </c>
      <c r="C267" s="100" t="s">
        <v>66</v>
      </c>
      <c r="D267" s="139">
        <v>7.9</v>
      </c>
      <c r="E267" s="138">
        <v>237</v>
      </c>
      <c r="F267" s="137">
        <v>30</v>
      </c>
      <c r="G267" s="139">
        <f t="shared" si="12"/>
        <v>237</v>
      </c>
      <c r="H267" s="137">
        <v>0</v>
      </c>
      <c r="I267" s="138">
        <f t="shared" si="13"/>
        <v>0</v>
      </c>
      <c r="J267" s="137">
        <v>0</v>
      </c>
      <c r="K267" s="139">
        <f t="shared" si="14"/>
        <v>0</v>
      </c>
    </row>
    <row r="268" spans="1:11" x14ac:dyDescent="0.3">
      <c r="A268" s="99">
        <v>990</v>
      </c>
      <c r="B268" s="103" t="s">
        <v>850</v>
      </c>
      <c r="C268" s="100" t="s">
        <v>66</v>
      </c>
      <c r="D268" s="139">
        <v>58.34</v>
      </c>
      <c r="E268" s="138">
        <v>1750.2</v>
      </c>
      <c r="F268" s="137">
        <v>30</v>
      </c>
      <c r="G268" s="139">
        <f t="shared" si="12"/>
        <v>1750.2</v>
      </c>
      <c r="H268" s="137">
        <v>0</v>
      </c>
      <c r="I268" s="138">
        <f t="shared" si="13"/>
        <v>0</v>
      </c>
      <c r="J268" s="137">
        <v>0</v>
      </c>
      <c r="K268" s="139">
        <f t="shared" si="14"/>
        <v>0</v>
      </c>
    </row>
    <row r="269" spans="1:11" x14ac:dyDescent="0.3">
      <c r="A269" s="99">
        <v>991</v>
      </c>
      <c r="B269" s="103" t="s">
        <v>851</v>
      </c>
      <c r="C269" s="100" t="s">
        <v>66</v>
      </c>
      <c r="D269" s="139">
        <v>83.14</v>
      </c>
      <c r="E269" s="138">
        <v>2494.1999999999998</v>
      </c>
      <c r="F269" s="137">
        <v>30</v>
      </c>
      <c r="G269" s="139">
        <f t="shared" si="12"/>
        <v>2494.1999999999998</v>
      </c>
      <c r="H269" s="137">
        <v>0</v>
      </c>
      <c r="I269" s="138">
        <f t="shared" si="13"/>
        <v>0</v>
      </c>
      <c r="J269" s="137">
        <v>0</v>
      </c>
      <c r="K269" s="139">
        <f t="shared" si="14"/>
        <v>0</v>
      </c>
    </row>
    <row r="270" spans="1:11" x14ac:dyDescent="0.3">
      <c r="A270" s="99">
        <v>992</v>
      </c>
      <c r="B270" s="103" t="s">
        <v>852</v>
      </c>
      <c r="C270" s="100" t="s">
        <v>66</v>
      </c>
      <c r="D270" s="139">
        <v>120</v>
      </c>
      <c r="E270" s="138">
        <v>3600</v>
      </c>
      <c r="F270" s="137">
        <v>30</v>
      </c>
      <c r="G270" s="139">
        <f t="shared" si="12"/>
        <v>3600</v>
      </c>
      <c r="H270" s="137">
        <v>0</v>
      </c>
      <c r="I270" s="138">
        <f t="shared" si="13"/>
        <v>0</v>
      </c>
      <c r="J270" s="137">
        <v>0</v>
      </c>
      <c r="K270" s="139">
        <f t="shared" si="14"/>
        <v>0</v>
      </c>
    </row>
    <row r="271" spans="1:11" x14ac:dyDescent="0.3">
      <c r="A271" s="99">
        <v>993</v>
      </c>
      <c r="B271" s="103" t="s">
        <v>853</v>
      </c>
      <c r="C271" s="100" t="s">
        <v>66</v>
      </c>
      <c r="D271" s="139">
        <v>14</v>
      </c>
      <c r="E271" s="138">
        <v>560</v>
      </c>
      <c r="F271" s="137">
        <v>40</v>
      </c>
      <c r="G271" s="139">
        <f t="shared" si="12"/>
        <v>560</v>
      </c>
      <c r="H271" s="137">
        <v>0</v>
      </c>
      <c r="I271" s="138">
        <f t="shared" si="13"/>
        <v>0</v>
      </c>
      <c r="J271" s="137">
        <v>0</v>
      </c>
      <c r="K271" s="139">
        <f t="shared" si="14"/>
        <v>0</v>
      </c>
    </row>
    <row r="272" spans="1:11" x14ac:dyDescent="0.3">
      <c r="A272" s="99">
        <v>994</v>
      </c>
      <c r="B272" s="103" t="s">
        <v>854</v>
      </c>
      <c r="C272" s="100" t="s">
        <v>66</v>
      </c>
      <c r="D272" s="139">
        <v>43.11</v>
      </c>
      <c r="E272" s="138">
        <v>1293.3</v>
      </c>
      <c r="F272" s="137">
        <v>30</v>
      </c>
      <c r="G272" s="139">
        <f t="shared" si="12"/>
        <v>1293.3</v>
      </c>
      <c r="H272" s="137">
        <v>0</v>
      </c>
      <c r="I272" s="138">
        <f t="shared" si="13"/>
        <v>0</v>
      </c>
      <c r="J272" s="137">
        <v>0</v>
      </c>
      <c r="K272" s="139">
        <f t="shared" si="14"/>
        <v>0</v>
      </c>
    </row>
    <row r="273" spans="1:11" x14ac:dyDescent="0.3">
      <c r="A273" s="99">
        <v>995</v>
      </c>
      <c r="B273" s="103" t="s">
        <v>855</v>
      </c>
      <c r="C273" s="100" t="s">
        <v>66</v>
      </c>
      <c r="D273" s="139">
        <v>108.45</v>
      </c>
      <c r="E273" s="138">
        <v>3253.5</v>
      </c>
      <c r="F273" s="137">
        <v>30</v>
      </c>
      <c r="G273" s="139">
        <f t="shared" si="12"/>
        <v>3253.5</v>
      </c>
      <c r="H273" s="137">
        <v>0</v>
      </c>
      <c r="I273" s="138">
        <f t="shared" si="13"/>
        <v>0</v>
      </c>
      <c r="J273" s="137">
        <v>0</v>
      </c>
      <c r="K273" s="139">
        <f t="shared" si="14"/>
        <v>0</v>
      </c>
    </row>
    <row r="274" spans="1:11" x14ac:dyDescent="0.3">
      <c r="A274" s="99">
        <v>996</v>
      </c>
      <c r="B274" s="103" t="s">
        <v>856</v>
      </c>
      <c r="C274" s="100" t="s">
        <v>66</v>
      </c>
      <c r="D274" s="139">
        <v>10.199999999999999</v>
      </c>
      <c r="E274" s="138">
        <v>306</v>
      </c>
      <c r="F274" s="137">
        <v>30</v>
      </c>
      <c r="G274" s="139">
        <f t="shared" si="12"/>
        <v>306</v>
      </c>
      <c r="H274" s="137">
        <v>0</v>
      </c>
      <c r="I274" s="138">
        <f t="shared" si="13"/>
        <v>0</v>
      </c>
      <c r="J274" s="137">
        <v>0</v>
      </c>
      <c r="K274" s="139">
        <f t="shared" si="14"/>
        <v>0</v>
      </c>
    </row>
    <row r="275" spans="1:11" x14ac:dyDescent="0.3">
      <c r="A275" s="99">
        <v>997</v>
      </c>
      <c r="B275" s="103" t="s">
        <v>857</v>
      </c>
      <c r="C275" s="100" t="s">
        <v>66</v>
      </c>
      <c r="D275" s="139">
        <v>52</v>
      </c>
      <c r="E275" s="138">
        <v>2600</v>
      </c>
      <c r="F275" s="137">
        <v>50</v>
      </c>
      <c r="G275" s="139">
        <f t="shared" si="12"/>
        <v>2600</v>
      </c>
      <c r="H275" s="137">
        <v>0</v>
      </c>
      <c r="I275" s="138">
        <f t="shared" si="13"/>
        <v>0</v>
      </c>
      <c r="J275" s="137">
        <v>0</v>
      </c>
      <c r="K275" s="139">
        <f t="shared" si="14"/>
        <v>0</v>
      </c>
    </row>
    <row r="276" spans="1:11" x14ac:dyDescent="0.3">
      <c r="A276" s="99">
        <v>998</v>
      </c>
      <c r="B276" s="103" t="s">
        <v>858</v>
      </c>
      <c r="C276" s="100" t="s">
        <v>66</v>
      </c>
      <c r="D276" s="139">
        <v>74</v>
      </c>
      <c r="E276" s="138">
        <v>2220</v>
      </c>
      <c r="F276" s="137">
        <v>30</v>
      </c>
      <c r="G276" s="139">
        <f t="shared" si="12"/>
        <v>2220</v>
      </c>
      <c r="H276" s="137">
        <v>0</v>
      </c>
      <c r="I276" s="138">
        <f t="shared" si="13"/>
        <v>0</v>
      </c>
      <c r="J276" s="137">
        <v>0</v>
      </c>
      <c r="K276" s="139">
        <f t="shared" si="14"/>
        <v>0</v>
      </c>
    </row>
    <row r="277" spans="1:11" x14ac:dyDescent="0.3">
      <c r="A277" s="99">
        <v>999</v>
      </c>
      <c r="B277" s="103" t="s">
        <v>859</v>
      </c>
      <c r="C277" s="100" t="s">
        <v>66</v>
      </c>
      <c r="D277" s="139">
        <v>90</v>
      </c>
      <c r="E277" s="138">
        <v>2700</v>
      </c>
      <c r="F277" s="137">
        <v>30</v>
      </c>
      <c r="G277" s="139">
        <f t="shared" si="12"/>
        <v>2700</v>
      </c>
      <c r="H277" s="137">
        <v>0</v>
      </c>
      <c r="I277" s="138">
        <f t="shared" si="13"/>
        <v>0</v>
      </c>
      <c r="J277" s="137">
        <v>0</v>
      </c>
      <c r="K277" s="139">
        <f t="shared" si="14"/>
        <v>0</v>
      </c>
    </row>
    <row r="278" spans="1:11" x14ac:dyDescent="0.3">
      <c r="A278" s="99">
        <v>1000</v>
      </c>
      <c r="B278" s="103" t="s">
        <v>860</v>
      </c>
      <c r="C278" s="100" t="s">
        <v>66</v>
      </c>
      <c r="D278" s="139">
        <v>38</v>
      </c>
      <c r="E278" s="138">
        <v>1140</v>
      </c>
      <c r="F278" s="137">
        <v>30</v>
      </c>
      <c r="G278" s="139">
        <f t="shared" si="12"/>
        <v>1140</v>
      </c>
      <c r="H278" s="137">
        <v>0</v>
      </c>
      <c r="I278" s="138">
        <f t="shared" si="13"/>
        <v>0</v>
      </c>
      <c r="J278" s="137">
        <v>0</v>
      </c>
      <c r="K278" s="139">
        <f t="shared" si="14"/>
        <v>0</v>
      </c>
    </row>
    <row r="279" spans="1:11" x14ac:dyDescent="0.3">
      <c r="A279" s="99">
        <v>1001</v>
      </c>
      <c r="B279" s="103" t="s">
        <v>861</v>
      </c>
      <c r="C279" s="100" t="s">
        <v>66</v>
      </c>
      <c r="D279" s="139">
        <v>90</v>
      </c>
      <c r="E279" s="138">
        <v>2700</v>
      </c>
      <c r="F279" s="137">
        <v>30</v>
      </c>
      <c r="G279" s="139">
        <f t="shared" si="12"/>
        <v>2700</v>
      </c>
      <c r="H279" s="137">
        <v>0</v>
      </c>
      <c r="I279" s="138">
        <f t="shared" si="13"/>
        <v>0</v>
      </c>
      <c r="J279" s="137">
        <v>0</v>
      </c>
      <c r="K279" s="139">
        <f t="shared" si="14"/>
        <v>0</v>
      </c>
    </row>
    <row r="280" spans="1:11" x14ac:dyDescent="0.3">
      <c r="A280" s="99">
        <v>1002</v>
      </c>
      <c r="B280" s="103" t="s">
        <v>862</v>
      </c>
      <c r="C280" s="100" t="s">
        <v>66</v>
      </c>
      <c r="D280" s="139">
        <v>98</v>
      </c>
      <c r="E280" s="138">
        <v>2940</v>
      </c>
      <c r="F280" s="137">
        <v>30</v>
      </c>
      <c r="G280" s="139">
        <f t="shared" si="12"/>
        <v>2940</v>
      </c>
      <c r="H280" s="137">
        <v>0</v>
      </c>
      <c r="I280" s="138">
        <f t="shared" si="13"/>
        <v>0</v>
      </c>
      <c r="J280" s="137">
        <v>0</v>
      </c>
      <c r="K280" s="139">
        <f t="shared" si="14"/>
        <v>0</v>
      </c>
    </row>
    <row r="281" spans="1:11" ht="28.8" x14ac:dyDescent="0.3">
      <c r="A281" s="99">
        <v>1003</v>
      </c>
      <c r="B281" s="103" t="s">
        <v>863</v>
      </c>
      <c r="C281" s="100" t="s">
        <v>66</v>
      </c>
      <c r="D281" s="139">
        <v>234.4</v>
      </c>
      <c r="E281" s="138">
        <v>9376</v>
      </c>
      <c r="F281" s="137">
        <v>40</v>
      </c>
      <c r="G281" s="139">
        <f t="shared" si="12"/>
        <v>9376</v>
      </c>
      <c r="H281" s="137">
        <v>0</v>
      </c>
      <c r="I281" s="138">
        <f t="shared" si="13"/>
        <v>0</v>
      </c>
      <c r="J281" s="137">
        <v>0</v>
      </c>
      <c r="K281" s="139">
        <f t="shared" si="14"/>
        <v>0</v>
      </c>
    </row>
    <row r="282" spans="1:11" x14ac:dyDescent="0.3">
      <c r="A282" s="99">
        <v>1004</v>
      </c>
      <c r="B282" s="103" t="s">
        <v>864</v>
      </c>
      <c r="C282" s="100" t="s">
        <v>66</v>
      </c>
      <c r="D282" s="139">
        <v>12</v>
      </c>
      <c r="E282" s="138">
        <v>240</v>
      </c>
      <c r="F282" s="137">
        <v>0</v>
      </c>
      <c r="G282" s="139">
        <f t="shared" si="12"/>
        <v>0</v>
      </c>
      <c r="H282" s="137">
        <v>20</v>
      </c>
      <c r="I282" s="138">
        <f t="shared" si="13"/>
        <v>240</v>
      </c>
      <c r="J282" s="137">
        <v>0</v>
      </c>
      <c r="K282" s="139">
        <f t="shared" si="14"/>
        <v>0</v>
      </c>
    </row>
    <row r="283" spans="1:11" ht="28.8" x14ac:dyDescent="0.3">
      <c r="A283" s="99">
        <v>1005</v>
      </c>
      <c r="B283" s="103" t="s">
        <v>865</v>
      </c>
      <c r="C283" s="100" t="s">
        <v>66</v>
      </c>
      <c r="D283" s="139">
        <v>10.8</v>
      </c>
      <c r="E283" s="138">
        <v>648</v>
      </c>
      <c r="F283" s="137">
        <v>60</v>
      </c>
      <c r="G283" s="139">
        <f t="shared" si="12"/>
        <v>648</v>
      </c>
      <c r="H283" s="137">
        <v>0</v>
      </c>
      <c r="I283" s="138">
        <f t="shared" si="13"/>
        <v>0</v>
      </c>
      <c r="J283" s="137">
        <v>0</v>
      </c>
      <c r="K283" s="139">
        <f t="shared" si="14"/>
        <v>0</v>
      </c>
    </row>
    <row r="284" spans="1:11" x14ac:dyDescent="0.3">
      <c r="A284" s="99">
        <v>1006</v>
      </c>
      <c r="B284" s="103" t="s">
        <v>866</v>
      </c>
      <c r="C284" s="100" t="s">
        <v>66</v>
      </c>
      <c r="D284" s="139">
        <v>31.2</v>
      </c>
      <c r="E284" s="138">
        <v>1560</v>
      </c>
      <c r="F284" s="137">
        <v>30</v>
      </c>
      <c r="G284" s="139">
        <f t="shared" si="12"/>
        <v>936</v>
      </c>
      <c r="H284" s="137">
        <v>20</v>
      </c>
      <c r="I284" s="138">
        <f t="shared" si="13"/>
        <v>624</v>
      </c>
      <c r="J284" s="137">
        <v>0</v>
      </c>
      <c r="K284" s="139">
        <f t="shared" si="14"/>
        <v>0</v>
      </c>
    </row>
    <row r="285" spans="1:11" x14ac:dyDescent="0.3">
      <c r="A285" s="99">
        <v>1007</v>
      </c>
      <c r="B285" s="103" t="s">
        <v>867</v>
      </c>
      <c r="C285" s="100" t="s">
        <v>232</v>
      </c>
      <c r="D285" s="139">
        <v>25</v>
      </c>
      <c r="E285" s="138">
        <v>1375</v>
      </c>
      <c r="F285" s="137">
        <v>50</v>
      </c>
      <c r="G285" s="139">
        <f t="shared" si="12"/>
        <v>1250</v>
      </c>
      <c r="H285" s="137">
        <v>5</v>
      </c>
      <c r="I285" s="138">
        <f t="shared" si="13"/>
        <v>125</v>
      </c>
      <c r="J285" s="137">
        <v>0</v>
      </c>
      <c r="K285" s="139">
        <f t="shared" si="14"/>
        <v>0</v>
      </c>
    </row>
    <row r="286" spans="1:11" x14ac:dyDescent="0.3">
      <c r="A286" s="99">
        <v>1008</v>
      </c>
      <c r="B286" s="103" t="s">
        <v>868</v>
      </c>
      <c r="C286" s="100" t="s">
        <v>232</v>
      </c>
      <c r="D286" s="139">
        <v>16</v>
      </c>
      <c r="E286" s="138">
        <v>320</v>
      </c>
      <c r="F286" s="137">
        <v>0</v>
      </c>
      <c r="G286" s="139">
        <f t="shared" si="12"/>
        <v>0</v>
      </c>
      <c r="H286" s="137">
        <v>0</v>
      </c>
      <c r="I286" s="138">
        <f t="shared" si="13"/>
        <v>0</v>
      </c>
      <c r="J286" s="137">
        <v>20</v>
      </c>
      <c r="K286" s="139">
        <f t="shared" si="14"/>
        <v>320</v>
      </c>
    </row>
    <row r="287" spans="1:11" x14ac:dyDescent="0.3">
      <c r="A287" s="99">
        <v>1009</v>
      </c>
      <c r="B287" s="103" t="s">
        <v>869</v>
      </c>
      <c r="C287" s="100" t="s">
        <v>66</v>
      </c>
      <c r="D287" s="139">
        <v>36</v>
      </c>
      <c r="E287" s="138">
        <v>2520</v>
      </c>
      <c r="F287" s="137">
        <v>70</v>
      </c>
      <c r="G287" s="139">
        <f t="shared" si="12"/>
        <v>2520</v>
      </c>
      <c r="H287" s="137">
        <v>0</v>
      </c>
      <c r="I287" s="138">
        <f t="shared" si="13"/>
        <v>0</v>
      </c>
      <c r="J287" s="137">
        <v>0</v>
      </c>
      <c r="K287" s="139">
        <f t="shared" si="14"/>
        <v>0</v>
      </c>
    </row>
    <row r="288" spans="1:11" x14ac:dyDescent="0.3">
      <c r="A288" s="99">
        <v>1010</v>
      </c>
      <c r="B288" s="103" t="s">
        <v>870</v>
      </c>
      <c r="C288" s="100" t="s">
        <v>66</v>
      </c>
      <c r="D288" s="139">
        <v>37</v>
      </c>
      <c r="E288" s="138">
        <v>18500</v>
      </c>
      <c r="F288" s="137">
        <v>500</v>
      </c>
      <c r="G288" s="139">
        <f t="shared" si="12"/>
        <v>18500</v>
      </c>
      <c r="H288" s="137">
        <v>0</v>
      </c>
      <c r="I288" s="138">
        <f t="shared" si="13"/>
        <v>0</v>
      </c>
      <c r="J288" s="137">
        <v>0</v>
      </c>
      <c r="K288" s="139">
        <f t="shared" si="14"/>
        <v>0</v>
      </c>
    </row>
    <row r="289" spans="1:11" x14ac:dyDescent="0.3">
      <c r="A289" s="99">
        <v>1011</v>
      </c>
      <c r="B289" s="103" t="s">
        <v>871</v>
      </c>
      <c r="C289" s="100" t="s">
        <v>66</v>
      </c>
      <c r="D289" s="139">
        <v>50</v>
      </c>
      <c r="E289" s="138">
        <v>55000</v>
      </c>
      <c r="F289" s="137">
        <v>1000</v>
      </c>
      <c r="G289" s="139">
        <f t="shared" si="12"/>
        <v>50000</v>
      </c>
      <c r="H289" s="137">
        <v>100</v>
      </c>
      <c r="I289" s="138">
        <f t="shared" si="13"/>
        <v>5000</v>
      </c>
      <c r="J289" s="137">
        <v>0</v>
      </c>
      <c r="K289" s="139">
        <f t="shared" si="14"/>
        <v>0</v>
      </c>
    </row>
    <row r="290" spans="1:11" x14ac:dyDescent="0.3">
      <c r="A290" s="99">
        <v>1012</v>
      </c>
      <c r="B290" s="103" t="s">
        <v>872</v>
      </c>
      <c r="C290" s="100" t="s">
        <v>66</v>
      </c>
      <c r="D290" s="139">
        <v>42</v>
      </c>
      <c r="E290" s="138">
        <v>42000</v>
      </c>
      <c r="F290" s="137">
        <v>1000</v>
      </c>
      <c r="G290" s="139">
        <f t="shared" si="12"/>
        <v>42000</v>
      </c>
      <c r="H290" s="137">
        <v>0</v>
      </c>
      <c r="I290" s="138">
        <f t="shared" si="13"/>
        <v>0</v>
      </c>
      <c r="J290" s="137">
        <v>0</v>
      </c>
      <c r="K290" s="139">
        <f t="shared" si="14"/>
        <v>0</v>
      </c>
    </row>
    <row r="291" spans="1:11" x14ac:dyDescent="0.3">
      <c r="A291" s="99">
        <v>1013</v>
      </c>
      <c r="B291" s="103" t="s">
        <v>873</v>
      </c>
      <c r="C291" s="100" t="s">
        <v>66</v>
      </c>
      <c r="D291" s="139">
        <v>48</v>
      </c>
      <c r="E291" s="138">
        <v>2496</v>
      </c>
      <c r="F291" s="137">
        <v>50</v>
      </c>
      <c r="G291" s="139">
        <f t="shared" si="12"/>
        <v>2400</v>
      </c>
      <c r="H291" s="137">
        <v>2</v>
      </c>
      <c r="I291" s="138">
        <f t="shared" si="13"/>
        <v>96</v>
      </c>
      <c r="J291" s="137">
        <v>0</v>
      </c>
      <c r="K291" s="139">
        <f t="shared" si="14"/>
        <v>0</v>
      </c>
    </row>
    <row r="292" spans="1:11" x14ac:dyDescent="0.3">
      <c r="A292" s="99">
        <v>1014</v>
      </c>
      <c r="B292" s="103" t="s">
        <v>874</v>
      </c>
      <c r="C292" s="100" t="s">
        <v>66</v>
      </c>
      <c r="D292" s="139">
        <v>10.7</v>
      </c>
      <c r="E292" s="138">
        <v>749</v>
      </c>
      <c r="F292" s="137">
        <v>70</v>
      </c>
      <c r="G292" s="139">
        <f t="shared" si="12"/>
        <v>749</v>
      </c>
      <c r="H292" s="137">
        <v>0</v>
      </c>
      <c r="I292" s="138">
        <f t="shared" si="13"/>
        <v>0</v>
      </c>
      <c r="J292" s="137">
        <v>0</v>
      </c>
      <c r="K292" s="139">
        <f t="shared" si="14"/>
        <v>0</v>
      </c>
    </row>
    <row r="293" spans="1:11" x14ac:dyDescent="0.3">
      <c r="A293" s="99">
        <v>1015</v>
      </c>
      <c r="B293" s="103" t="s">
        <v>875</v>
      </c>
      <c r="C293" s="100" t="s">
        <v>66</v>
      </c>
      <c r="D293" s="139">
        <v>23.1</v>
      </c>
      <c r="E293" s="138">
        <v>2772</v>
      </c>
      <c r="F293" s="137">
        <v>70</v>
      </c>
      <c r="G293" s="139">
        <f t="shared" si="12"/>
        <v>1617</v>
      </c>
      <c r="H293" s="137">
        <v>50</v>
      </c>
      <c r="I293" s="138">
        <f t="shared" si="13"/>
        <v>1155</v>
      </c>
      <c r="J293" s="137">
        <v>0</v>
      </c>
      <c r="K293" s="139">
        <f t="shared" si="14"/>
        <v>0</v>
      </c>
    </row>
    <row r="294" spans="1:11" x14ac:dyDescent="0.3">
      <c r="A294" s="99">
        <v>1016</v>
      </c>
      <c r="B294" s="103" t="s">
        <v>876</v>
      </c>
      <c r="C294" s="100" t="s">
        <v>66</v>
      </c>
      <c r="D294" s="139">
        <v>16.5</v>
      </c>
      <c r="E294" s="138">
        <v>1155</v>
      </c>
      <c r="F294" s="137">
        <v>70</v>
      </c>
      <c r="G294" s="139">
        <f t="shared" si="12"/>
        <v>1155</v>
      </c>
      <c r="H294" s="137">
        <v>0</v>
      </c>
      <c r="I294" s="138">
        <f t="shared" si="13"/>
        <v>0</v>
      </c>
      <c r="J294" s="137">
        <v>0</v>
      </c>
      <c r="K294" s="139">
        <f t="shared" si="14"/>
        <v>0</v>
      </c>
    </row>
    <row r="295" spans="1:11" x14ac:dyDescent="0.3">
      <c r="A295" s="99">
        <v>1017</v>
      </c>
      <c r="B295" s="103" t="s">
        <v>877</v>
      </c>
      <c r="C295" s="100" t="s">
        <v>66</v>
      </c>
      <c r="D295" s="139">
        <v>5.9</v>
      </c>
      <c r="E295" s="138">
        <v>413</v>
      </c>
      <c r="F295" s="137">
        <v>70</v>
      </c>
      <c r="G295" s="139">
        <f t="shared" si="12"/>
        <v>413</v>
      </c>
      <c r="H295" s="137">
        <v>0</v>
      </c>
      <c r="I295" s="138">
        <f t="shared" si="13"/>
        <v>0</v>
      </c>
      <c r="J295" s="137">
        <v>0</v>
      </c>
      <c r="K295" s="139">
        <f t="shared" si="14"/>
        <v>0</v>
      </c>
    </row>
    <row r="296" spans="1:11" x14ac:dyDescent="0.3">
      <c r="A296" s="99">
        <v>1018</v>
      </c>
      <c r="B296" s="103" t="s">
        <v>878</v>
      </c>
      <c r="C296" s="100" t="s">
        <v>66</v>
      </c>
      <c r="D296" s="139">
        <v>30</v>
      </c>
      <c r="E296" s="138">
        <v>2100</v>
      </c>
      <c r="F296" s="137">
        <v>70</v>
      </c>
      <c r="G296" s="139">
        <f t="shared" si="12"/>
        <v>2100</v>
      </c>
      <c r="H296" s="137">
        <v>0</v>
      </c>
      <c r="I296" s="138">
        <f t="shared" si="13"/>
        <v>0</v>
      </c>
      <c r="J296" s="137">
        <v>0</v>
      </c>
      <c r="K296" s="139">
        <f t="shared" si="14"/>
        <v>0</v>
      </c>
    </row>
    <row r="297" spans="1:11" x14ac:dyDescent="0.3">
      <c r="A297" s="99">
        <v>1019</v>
      </c>
      <c r="B297" s="103" t="s">
        <v>879</v>
      </c>
      <c r="C297" s="100" t="s">
        <v>66</v>
      </c>
      <c r="D297" s="139">
        <v>7.1</v>
      </c>
      <c r="E297" s="138">
        <v>497</v>
      </c>
      <c r="F297" s="137">
        <v>70</v>
      </c>
      <c r="G297" s="139">
        <f t="shared" si="12"/>
        <v>497</v>
      </c>
      <c r="H297" s="137">
        <v>0</v>
      </c>
      <c r="I297" s="138">
        <f t="shared" si="13"/>
        <v>0</v>
      </c>
      <c r="J297" s="137">
        <v>0</v>
      </c>
      <c r="K297" s="139">
        <f t="shared" si="14"/>
        <v>0</v>
      </c>
    </row>
    <row r="298" spans="1:11" x14ac:dyDescent="0.3">
      <c r="A298" s="99">
        <v>1020</v>
      </c>
      <c r="B298" s="103" t="s">
        <v>880</v>
      </c>
      <c r="C298" s="100" t="s">
        <v>66</v>
      </c>
      <c r="D298" s="139">
        <v>5.2</v>
      </c>
      <c r="E298" s="138">
        <v>1560</v>
      </c>
      <c r="F298" s="137">
        <v>300</v>
      </c>
      <c r="G298" s="139">
        <f t="shared" si="12"/>
        <v>1560</v>
      </c>
      <c r="H298" s="137">
        <v>0</v>
      </c>
      <c r="I298" s="138">
        <f t="shared" si="13"/>
        <v>0</v>
      </c>
      <c r="J298" s="137">
        <v>0</v>
      </c>
      <c r="K298" s="139">
        <f t="shared" si="14"/>
        <v>0</v>
      </c>
    </row>
    <row r="299" spans="1:11" x14ac:dyDescent="0.3">
      <c r="A299" s="99">
        <v>1021</v>
      </c>
      <c r="B299" s="103" t="s">
        <v>881</v>
      </c>
      <c r="C299" s="100" t="s">
        <v>66</v>
      </c>
      <c r="D299" s="139">
        <v>4</v>
      </c>
      <c r="E299" s="138">
        <v>280</v>
      </c>
      <c r="F299" s="137">
        <v>70</v>
      </c>
      <c r="G299" s="139">
        <f t="shared" si="12"/>
        <v>280</v>
      </c>
      <c r="H299" s="137">
        <v>0</v>
      </c>
      <c r="I299" s="138">
        <f t="shared" si="13"/>
        <v>0</v>
      </c>
      <c r="J299" s="137">
        <v>0</v>
      </c>
      <c r="K299" s="139">
        <f t="shared" si="14"/>
        <v>0</v>
      </c>
    </row>
    <row r="300" spans="1:11" x14ac:dyDescent="0.3">
      <c r="A300" s="99">
        <v>1022</v>
      </c>
      <c r="B300" s="103" t="s">
        <v>882</v>
      </c>
      <c r="C300" s="100" t="s">
        <v>66</v>
      </c>
      <c r="D300" s="139">
        <v>3.5</v>
      </c>
      <c r="E300" s="138">
        <v>245</v>
      </c>
      <c r="F300" s="137">
        <v>70</v>
      </c>
      <c r="G300" s="139">
        <f t="shared" si="12"/>
        <v>245</v>
      </c>
      <c r="H300" s="137">
        <v>0</v>
      </c>
      <c r="I300" s="138">
        <f t="shared" si="13"/>
        <v>0</v>
      </c>
      <c r="J300" s="137">
        <v>0</v>
      </c>
      <c r="K300" s="139">
        <f t="shared" si="14"/>
        <v>0</v>
      </c>
    </row>
    <row r="301" spans="1:11" x14ac:dyDescent="0.3">
      <c r="A301" s="99">
        <v>1023</v>
      </c>
      <c r="B301" s="103" t="s">
        <v>883</v>
      </c>
      <c r="C301" s="100" t="s">
        <v>66</v>
      </c>
      <c r="D301" s="139">
        <v>59</v>
      </c>
      <c r="E301" s="138">
        <v>590</v>
      </c>
      <c r="F301" s="137">
        <v>10</v>
      </c>
      <c r="G301" s="139">
        <f t="shared" si="12"/>
        <v>590</v>
      </c>
      <c r="H301" s="137">
        <v>0</v>
      </c>
      <c r="I301" s="138">
        <f t="shared" si="13"/>
        <v>0</v>
      </c>
      <c r="J301" s="137">
        <v>0</v>
      </c>
      <c r="K301" s="139">
        <f t="shared" si="14"/>
        <v>0</v>
      </c>
    </row>
    <row r="302" spans="1:11" x14ac:dyDescent="0.3">
      <c r="A302" s="99">
        <v>1024</v>
      </c>
      <c r="B302" s="103" t="s">
        <v>884</v>
      </c>
      <c r="C302" s="100" t="s">
        <v>66</v>
      </c>
      <c r="D302" s="139">
        <v>299</v>
      </c>
      <c r="E302" s="138">
        <v>11362</v>
      </c>
      <c r="F302" s="137">
        <v>0</v>
      </c>
      <c r="G302" s="139">
        <f t="shared" si="12"/>
        <v>0</v>
      </c>
      <c r="H302" s="137">
        <v>18</v>
      </c>
      <c r="I302" s="138">
        <f t="shared" si="13"/>
        <v>5382</v>
      </c>
      <c r="J302" s="137">
        <v>20</v>
      </c>
      <c r="K302" s="139">
        <f t="shared" si="14"/>
        <v>5980</v>
      </c>
    </row>
    <row r="303" spans="1:11" x14ac:dyDescent="0.3">
      <c r="A303" s="99">
        <v>1025</v>
      </c>
      <c r="B303" s="103" t="s">
        <v>885</v>
      </c>
      <c r="C303" s="100" t="s">
        <v>66</v>
      </c>
      <c r="D303" s="139">
        <v>788</v>
      </c>
      <c r="E303" s="138">
        <v>2364</v>
      </c>
      <c r="F303" s="137">
        <v>0</v>
      </c>
      <c r="G303" s="139">
        <f t="shared" si="12"/>
        <v>0</v>
      </c>
      <c r="H303" s="137">
        <v>1</v>
      </c>
      <c r="I303" s="138">
        <f t="shared" si="13"/>
        <v>788</v>
      </c>
      <c r="J303" s="137">
        <v>2</v>
      </c>
      <c r="K303" s="139">
        <f t="shared" si="14"/>
        <v>1576</v>
      </c>
    </row>
    <row r="304" spans="1:11" ht="28.8" x14ac:dyDescent="0.3">
      <c r="A304" s="99">
        <v>1026</v>
      </c>
      <c r="B304" s="103" t="s">
        <v>886</v>
      </c>
      <c r="C304" s="100" t="s">
        <v>66</v>
      </c>
      <c r="D304" s="139">
        <v>830</v>
      </c>
      <c r="E304" s="138">
        <v>4150</v>
      </c>
      <c r="F304" s="137">
        <v>0</v>
      </c>
      <c r="G304" s="139">
        <f t="shared" si="12"/>
        <v>0</v>
      </c>
      <c r="H304" s="137">
        <v>1</v>
      </c>
      <c r="I304" s="138">
        <f t="shared" si="13"/>
        <v>830</v>
      </c>
      <c r="J304" s="137">
        <v>4</v>
      </c>
      <c r="K304" s="139">
        <f t="shared" si="14"/>
        <v>3320</v>
      </c>
    </row>
    <row r="305" spans="1:11" x14ac:dyDescent="0.3">
      <c r="A305" s="99">
        <v>1027</v>
      </c>
      <c r="B305" s="103" t="s">
        <v>887</v>
      </c>
      <c r="C305" s="100" t="s">
        <v>66</v>
      </c>
      <c r="D305" s="139">
        <v>7.2</v>
      </c>
      <c r="E305" s="138">
        <v>216</v>
      </c>
      <c r="F305" s="137">
        <v>20</v>
      </c>
      <c r="G305" s="139">
        <f t="shared" si="12"/>
        <v>144</v>
      </c>
      <c r="H305" s="137">
        <v>10</v>
      </c>
      <c r="I305" s="138">
        <f t="shared" si="13"/>
        <v>72</v>
      </c>
      <c r="J305" s="137">
        <v>0</v>
      </c>
      <c r="K305" s="139">
        <f t="shared" si="14"/>
        <v>0</v>
      </c>
    </row>
    <row r="306" spans="1:11" x14ac:dyDescent="0.3">
      <c r="A306" s="99">
        <v>1028</v>
      </c>
      <c r="B306" s="103" t="s">
        <v>888</v>
      </c>
      <c r="C306" s="100" t="s">
        <v>66</v>
      </c>
      <c r="D306" s="139">
        <v>7</v>
      </c>
      <c r="E306" s="138">
        <v>70</v>
      </c>
      <c r="F306" s="137">
        <v>0</v>
      </c>
      <c r="G306" s="139">
        <f t="shared" si="12"/>
        <v>0</v>
      </c>
      <c r="H306" s="137">
        <v>10</v>
      </c>
      <c r="I306" s="138">
        <f t="shared" si="13"/>
        <v>70</v>
      </c>
      <c r="J306" s="137">
        <v>0</v>
      </c>
      <c r="K306" s="139">
        <f t="shared" si="14"/>
        <v>0</v>
      </c>
    </row>
    <row r="307" spans="1:11" x14ac:dyDescent="0.3">
      <c r="A307" s="99">
        <v>1029</v>
      </c>
      <c r="B307" s="103" t="s">
        <v>889</v>
      </c>
      <c r="C307" s="100" t="s">
        <v>66</v>
      </c>
      <c r="D307" s="139">
        <v>3</v>
      </c>
      <c r="E307" s="138">
        <v>120</v>
      </c>
      <c r="F307" s="137">
        <v>20</v>
      </c>
      <c r="G307" s="139">
        <f t="shared" si="12"/>
        <v>60</v>
      </c>
      <c r="H307" s="137">
        <v>0</v>
      </c>
      <c r="I307" s="138">
        <f t="shared" si="13"/>
        <v>0</v>
      </c>
      <c r="J307" s="137">
        <v>20</v>
      </c>
      <c r="K307" s="139">
        <f t="shared" si="14"/>
        <v>60</v>
      </c>
    </row>
    <row r="308" spans="1:11" x14ac:dyDescent="0.3">
      <c r="A308" s="99">
        <v>1030</v>
      </c>
      <c r="B308" s="103" t="s">
        <v>890</v>
      </c>
      <c r="C308" s="100" t="s">
        <v>66</v>
      </c>
      <c r="D308" s="139">
        <v>3.7</v>
      </c>
      <c r="E308" s="138">
        <v>259</v>
      </c>
      <c r="F308" s="137">
        <v>20</v>
      </c>
      <c r="G308" s="139">
        <f t="shared" si="12"/>
        <v>74</v>
      </c>
      <c r="H308" s="137">
        <v>0</v>
      </c>
      <c r="I308" s="138">
        <f t="shared" si="13"/>
        <v>0</v>
      </c>
      <c r="J308" s="137">
        <v>50</v>
      </c>
      <c r="K308" s="139">
        <f t="shared" si="14"/>
        <v>185</v>
      </c>
    </row>
    <row r="309" spans="1:11" x14ac:dyDescent="0.3">
      <c r="A309" s="99">
        <v>1031</v>
      </c>
      <c r="B309" s="103" t="s">
        <v>891</v>
      </c>
      <c r="C309" s="100" t="s">
        <v>66</v>
      </c>
      <c r="D309" s="139">
        <v>6</v>
      </c>
      <c r="E309" s="138">
        <v>240</v>
      </c>
      <c r="F309" s="137">
        <v>40</v>
      </c>
      <c r="G309" s="139">
        <f t="shared" si="12"/>
        <v>240</v>
      </c>
      <c r="H309" s="137">
        <v>0</v>
      </c>
      <c r="I309" s="138">
        <f t="shared" si="13"/>
        <v>0</v>
      </c>
      <c r="J309" s="137">
        <v>0</v>
      </c>
      <c r="K309" s="139">
        <f t="shared" si="14"/>
        <v>0</v>
      </c>
    </row>
    <row r="310" spans="1:11" x14ac:dyDescent="0.3">
      <c r="A310" s="99">
        <v>1032</v>
      </c>
      <c r="B310" s="103" t="s">
        <v>892</v>
      </c>
      <c r="C310" s="100" t="s">
        <v>66</v>
      </c>
      <c r="D310" s="139">
        <v>4.2</v>
      </c>
      <c r="E310" s="138">
        <v>168</v>
      </c>
      <c r="F310" s="137">
        <v>40</v>
      </c>
      <c r="G310" s="139">
        <f t="shared" si="12"/>
        <v>168</v>
      </c>
      <c r="H310" s="137">
        <v>0</v>
      </c>
      <c r="I310" s="138">
        <f t="shared" si="13"/>
        <v>0</v>
      </c>
      <c r="J310" s="137">
        <v>0</v>
      </c>
      <c r="K310" s="139">
        <f t="shared" si="14"/>
        <v>0</v>
      </c>
    </row>
    <row r="311" spans="1:11" x14ac:dyDescent="0.3">
      <c r="A311" s="99">
        <v>1033</v>
      </c>
      <c r="B311" s="103" t="s">
        <v>893</v>
      </c>
      <c r="C311" s="100" t="s">
        <v>66</v>
      </c>
      <c r="D311" s="139">
        <v>6</v>
      </c>
      <c r="E311" s="138">
        <v>240</v>
      </c>
      <c r="F311" s="137">
        <v>40</v>
      </c>
      <c r="G311" s="139">
        <f t="shared" si="12"/>
        <v>240</v>
      </c>
      <c r="H311" s="137">
        <v>0</v>
      </c>
      <c r="I311" s="138">
        <f t="shared" si="13"/>
        <v>0</v>
      </c>
      <c r="J311" s="137">
        <v>0</v>
      </c>
      <c r="K311" s="139">
        <f t="shared" si="14"/>
        <v>0</v>
      </c>
    </row>
    <row r="312" spans="1:11" x14ac:dyDescent="0.3">
      <c r="A312" s="99">
        <v>1034</v>
      </c>
      <c r="B312" s="103" t="s">
        <v>894</v>
      </c>
      <c r="C312" s="100" t="s">
        <v>66</v>
      </c>
      <c r="D312" s="139">
        <v>12.9</v>
      </c>
      <c r="E312" s="138">
        <v>516</v>
      </c>
      <c r="F312" s="137">
        <v>40</v>
      </c>
      <c r="G312" s="139">
        <f t="shared" si="12"/>
        <v>516</v>
      </c>
      <c r="H312" s="137">
        <v>0</v>
      </c>
      <c r="I312" s="138">
        <f t="shared" si="13"/>
        <v>0</v>
      </c>
      <c r="J312" s="137">
        <v>0</v>
      </c>
      <c r="K312" s="139">
        <f t="shared" si="14"/>
        <v>0</v>
      </c>
    </row>
    <row r="313" spans="1:11" x14ac:dyDescent="0.3">
      <c r="A313" s="99">
        <v>1035</v>
      </c>
      <c r="B313" s="103" t="s">
        <v>895</v>
      </c>
      <c r="C313" s="100" t="s">
        <v>66</v>
      </c>
      <c r="D313" s="139">
        <v>6</v>
      </c>
      <c r="E313" s="138">
        <v>300</v>
      </c>
      <c r="F313" s="137">
        <v>0</v>
      </c>
      <c r="G313" s="139">
        <f t="shared" si="12"/>
        <v>0</v>
      </c>
      <c r="H313" s="137">
        <v>0</v>
      </c>
      <c r="I313" s="138">
        <f t="shared" si="13"/>
        <v>0</v>
      </c>
      <c r="J313" s="137">
        <v>50</v>
      </c>
      <c r="K313" s="139">
        <f t="shared" si="14"/>
        <v>300</v>
      </c>
    </row>
    <row r="314" spans="1:11" ht="28.8" x14ac:dyDescent="0.3">
      <c r="A314" s="99">
        <v>1036</v>
      </c>
      <c r="B314" s="103" t="s">
        <v>896</v>
      </c>
      <c r="C314" s="100" t="s">
        <v>66</v>
      </c>
      <c r="D314" s="139">
        <v>46</v>
      </c>
      <c r="E314" s="138">
        <v>1840</v>
      </c>
      <c r="F314" s="137">
        <v>0</v>
      </c>
      <c r="G314" s="139">
        <f t="shared" si="12"/>
        <v>0</v>
      </c>
      <c r="H314" s="137">
        <v>40</v>
      </c>
      <c r="I314" s="138">
        <f t="shared" si="13"/>
        <v>1840</v>
      </c>
      <c r="J314" s="137">
        <v>0</v>
      </c>
      <c r="K314" s="139">
        <f t="shared" si="14"/>
        <v>0</v>
      </c>
    </row>
    <row r="315" spans="1:11" x14ac:dyDescent="0.3">
      <c r="A315" s="99">
        <v>1037</v>
      </c>
      <c r="B315" s="103" t="s">
        <v>897</v>
      </c>
      <c r="C315" s="100" t="s">
        <v>66</v>
      </c>
      <c r="D315" s="139">
        <v>0.83</v>
      </c>
      <c r="E315" s="138">
        <v>41.5</v>
      </c>
      <c r="F315" s="137">
        <v>0</v>
      </c>
      <c r="G315" s="139">
        <f t="shared" si="12"/>
        <v>0</v>
      </c>
      <c r="H315" s="137">
        <v>50</v>
      </c>
      <c r="I315" s="138">
        <f t="shared" si="13"/>
        <v>41.5</v>
      </c>
      <c r="J315" s="137">
        <v>0</v>
      </c>
      <c r="K315" s="139">
        <f t="shared" si="14"/>
        <v>0</v>
      </c>
    </row>
    <row r="316" spans="1:11" x14ac:dyDescent="0.3">
      <c r="A316" s="99">
        <v>1038</v>
      </c>
      <c r="B316" s="103" t="s">
        <v>898</v>
      </c>
      <c r="C316" s="100" t="s">
        <v>66</v>
      </c>
      <c r="D316" s="139">
        <v>33.9</v>
      </c>
      <c r="E316" s="138">
        <v>678</v>
      </c>
      <c r="F316" s="137">
        <v>0</v>
      </c>
      <c r="G316" s="139">
        <f t="shared" si="12"/>
        <v>0</v>
      </c>
      <c r="H316" s="137">
        <v>20</v>
      </c>
      <c r="I316" s="138">
        <f t="shared" si="13"/>
        <v>678</v>
      </c>
      <c r="J316" s="137">
        <v>0</v>
      </c>
      <c r="K316" s="139">
        <f t="shared" si="14"/>
        <v>0</v>
      </c>
    </row>
    <row r="317" spans="1:11" x14ac:dyDescent="0.3">
      <c r="A317" s="99">
        <v>1039</v>
      </c>
      <c r="B317" s="103" t="s">
        <v>899</v>
      </c>
      <c r="C317" s="100" t="s">
        <v>66</v>
      </c>
      <c r="D317" s="139">
        <v>62</v>
      </c>
      <c r="E317" s="138">
        <v>1240</v>
      </c>
      <c r="F317" s="137">
        <v>0</v>
      </c>
      <c r="G317" s="139">
        <f t="shared" si="12"/>
        <v>0</v>
      </c>
      <c r="H317" s="137">
        <v>20</v>
      </c>
      <c r="I317" s="138">
        <f t="shared" si="13"/>
        <v>1240</v>
      </c>
      <c r="J317" s="137">
        <v>0</v>
      </c>
      <c r="K317" s="139">
        <f t="shared" si="14"/>
        <v>0</v>
      </c>
    </row>
    <row r="318" spans="1:11" x14ac:dyDescent="0.3">
      <c r="A318" s="99">
        <v>1040</v>
      </c>
      <c r="B318" s="103" t="s">
        <v>900</v>
      </c>
      <c r="C318" s="100" t="s">
        <v>66</v>
      </c>
      <c r="D318" s="139">
        <v>64</v>
      </c>
      <c r="E318" s="138">
        <v>1280</v>
      </c>
      <c r="F318" s="137">
        <v>0</v>
      </c>
      <c r="G318" s="139">
        <f t="shared" si="12"/>
        <v>0</v>
      </c>
      <c r="H318" s="137">
        <v>20</v>
      </c>
      <c r="I318" s="138">
        <f t="shared" si="13"/>
        <v>1280</v>
      </c>
      <c r="J318" s="137">
        <v>0</v>
      </c>
      <c r="K318" s="139">
        <f t="shared" si="14"/>
        <v>0</v>
      </c>
    </row>
    <row r="319" spans="1:11" x14ac:dyDescent="0.3">
      <c r="A319" s="99">
        <v>1041</v>
      </c>
      <c r="B319" s="103" t="s">
        <v>901</v>
      </c>
      <c r="C319" s="100" t="s">
        <v>66</v>
      </c>
      <c r="D319" s="139">
        <v>51</v>
      </c>
      <c r="E319" s="138">
        <v>3774</v>
      </c>
      <c r="F319" s="137">
        <v>0</v>
      </c>
      <c r="G319" s="139">
        <f t="shared" si="12"/>
        <v>0</v>
      </c>
      <c r="H319" s="137">
        <v>4</v>
      </c>
      <c r="I319" s="138">
        <f t="shared" si="13"/>
        <v>204</v>
      </c>
      <c r="J319" s="137">
        <v>70</v>
      </c>
      <c r="K319" s="139">
        <f t="shared" si="14"/>
        <v>3570</v>
      </c>
    </row>
    <row r="320" spans="1:11" ht="57.6" x14ac:dyDescent="0.3">
      <c r="A320" s="99">
        <v>1042</v>
      </c>
      <c r="B320" s="103" t="s">
        <v>902</v>
      </c>
      <c r="C320" s="100" t="s">
        <v>66</v>
      </c>
      <c r="D320" s="139">
        <v>65</v>
      </c>
      <c r="E320" s="138">
        <v>8450</v>
      </c>
      <c r="F320" s="137">
        <v>80</v>
      </c>
      <c r="G320" s="139">
        <f t="shared" si="12"/>
        <v>5200</v>
      </c>
      <c r="H320" s="137">
        <v>50</v>
      </c>
      <c r="I320" s="138">
        <f t="shared" si="13"/>
        <v>3250</v>
      </c>
      <c r="J320" s="137">
        <v>0</v>
      </c>
      <c r="K320" s="139">
        <f t="shared" si="14"/>
        <v>0</v>
      </c>
    </row>
    <row r="321" spans="1:11" ht="28.8" x14ac:dyDescent="0.3">
      <c r="A321" s="99">
        <v>1043</v>
      </c>
      <c r="B321" s="103" t="s">
        <v>903</v>
      </c>
      <c r="C321" s="100" t="s">
        <v>66</v>
      </c>
      <c r="D321" s="139">
        <v>59</v>
      </c>
      <c r="E321" s="138">
        <v>1180</v>
      </c>
      <c r="F321" s="137">
        <v>20</v>
      </c>
      <c r="G321" s="139">
        <f t="shared" si="12"/>
        <v>1180</v>
      </c>
      <c r="H321" s="137">
        <v>0</v>
      </c>
      <c r="I321" s="138">
        <f t="shared" si="13"/>
        <v>0</v>
      </c>
      <c r="J321" s="137">
        <v>0</v>
      </c>
      <c r="K321" s="139">
        <f t="shared" si="14"/>
        <v>0</v>
      </c>
    </row>
    <row r="322" spans="1:11" ht="28.8" x14ac:dyDescent="0.3">
      <c r="A322" s="99">
        <v>1044</v>
      </c>
      <c r="B322" s="103" t="s">
        <v>904</v>
      </c>
      <c r="C322" s="100" t="s">
        <v>66</v>
      </c>
      <c r="D322" s="139">
        <v>35.799999999999997</v>
      </c>
      <c r="E322" s="138">
        <v>537</v>
      </c>
      <c r="F322" s="137">
        <v>15</v>
      </c>
      <c r="G322" s="139">
        <f t="shared" si="12"/>
        <v>537</v>
      </c>
      <c r="H322" s="137">
        <v>0</v>
      </c>
      <c r="I322" s="138">
        <f t="shared" si="13"/>
        <v>0</v>
      </c>
      <c r="J322" s="137">
        <v>0</v>
      </c>
      <c r="K322" s="139">
        <f t="shared" si="14"/>
        <v>0</v>
      </c>
    </row>
    <row r="323" spans="1:11" x14ac:dyDescent="0.3">
      <c r="A323" s="99">
        <v>1045</v>
      </c>
      <c r="B323" s="103" t="s">
        <v>905</v>
      </c>
      <c r="C323" s="100" t="s">
        <v>66</v>
      </c>
      <c r="D323" s="139">
        <v>107</v>
      </c>
      <c r="E323" s="138">
        <v>38520</v>
      </c>
      <c r="F323" s="137">
        <v>0</v>
      </c>
      <c r="G323" s="139">
        <f t="shared" si="12"/>
        <v>0</v>
      </c>
      <c r="H323" s="137">
        <v>60</v>
      </c>
      <c r="I323" s="138">
        <f t="shared" si="13"/>
        <v>6420</v>
      </c>
      <c r="J323" s="137">
        <v>300</v>
      </c>
      <c r="K323" s="139">
        <f t="shared" si="14"/>
        <v>32100</v>
      </c>
    </row>
    <row r="324" spans="1:11" x14ac:dyDescent="0.3">
      <c r="A324" s="99">
        <v>1046</v>
      </c>
      <c r="B324" s="103" t="s">
        <v>906</v>
      </c>
      <c r="C324" s="100" t="s">
        <v>66</v>
      </c>
      <c r="D324" s="139">
        <v>26</v>
      </c>
      <c r="E324" s="138">
        <v>7800</v>
      </c>
      <c r="F324" s="137">
        <v>0</v>
      </c>
      <c r="G324" s="139">
        <f t="shared" ref="G324:G387" si="15">F324*D324</f>
        <v>0</v>
      </c>
      <c r="H324" s="137">
        <v>0</v>
      </c>
      <c r="I324" s="138">
        <f t="shared" ref="I324:I387" si="16">H324*D324</f>
        <v>0</v>
      </c>
      <c r="J324" s="137">
        <v>300</v>
      </c>
      <c r="K324" s="139">
        <f t="shared" ref="K324:K387" si="17">J324*D324</f>
        <v>7800</v>
      </c>
    </row>
    <row r="325" spans="1:11" x14ac:dyDescent="0.3">
      <c r="A325" s="99">
        <v>1047</v>
      </c>
      <c r="B325" s="103" t="s">
        <v>907</v>
      </c>
      <c r="C325" s="100" t="s">
        <v>66</v>
      </c>
      <c r="D325" s="139">
        <v>62</v>
      </c>
      <c r="E325" s="138">
        <v>19344</v>
      </c>
      <c r="F325" s="137">
        <v>0</v>
      </c>
      <c r="G325" s="139">
        <f t="shared" si="15"/>
        <v>0</v>
      </c>
      <c r="H325" s="137">
        <v>12</v>
      </c>
      <c r="I325" s="138">
        <f t="shared" si="16"/>
        <v>744</v>
      </c>
      <c r="J325" s="137">
        <v>300</v>
      </c>
      <c r="K325" s="139">
        <f t="shared" si="17"/>
        <v>18600</v>
      </c>
    </row>
    <row r="326" spans="1:11" x14ac:dyDescent="0.3">
      <c r="A326" s="99">
        <v>1048</v>
      </c>
      <c r="B326" s="103" t="s">
        <v>908</v>
      </c>
      <c r="C326" s="100" t="s">
        <v>66</v>
      </c>
      <c r="D326" s="139">
        <v>41</v>
      </c>
      <c r="E326" s="138">
        <v>12300</v>
      </c>
      <c r="F326" s="137">
        <v>0</v>
      </c>
      <c r="G326" s="139">
        <f t="shared" si="15"/>
        <v>0</v>
      </c>
      <c r="H326" s="137">
        <v>0</v>
      </c>
      <c r="I326" s="138">
        <f t="shared" si="16"/>
        <v>0</v>
      </c>
      <c r="J326" s="137">
        <v>300</v>
      </c>
      <c r="K326" s="139">
        <f t="shared" si="17"/>
        <v>12300</v>
      </c>
    </row>
    <row r="327" spans="1:11" ht="57.6" x14ac:dyDescent="0.3">
      <c r="A327" s="99">
        <v>1049</v>
      </c>
      <c r="B327" s="103" t="s">
        <v>909</v>
      </c>
      <c r="C327" s="100" t="s">
        <v>66</v>
      </c>
      <c r="D327" s="139">
        <v>10.99</v>
      </c>
      <c r="E327" s="138">
        <v>989.1</v>
      </c>
      <c r="F327" s="137">
        <v>80</v>
      </c>
      <c r="G327" s="139">
        <f t="shared" si="15"/>
        <v>879.2</v>
      </c>
      <c r="H327" s="137">
        <v>10</v>
      </c>
      <c r="I327" s="138">
        <f t="shared" si="16"/>
        <v>109.9</v>
      </c>
      <c r="J327" s="137">
        <v>0</v>
      </c>
      <c r="K327" s="139">
        <f t="shared" si="17"/>
        <v>0</v>
      </c>
    </row>
    <row r="328" spans="1:11" ht="43.2" x14ac:dyDescent="0.3">
      <c r="A328" s="99">
        <v>1050</v>
      </c>
      <c r="B328" s="103" t="s">
        <v>910</v>
      </c>
      <c r="C328" s="100" t="s">
        <v>66</v>
      </c>
      <c r="D328" s="139">
        <v>3.5</v>
      </c>
      <c r="E328" s="138">
        <v>105</v>
      </c>
      <c r="F328" s="137">
        <v>30</v>
      </c>
      <c r="G328" s="139">
        <f t="shared" si="15"/>
        <v>105</v>
      </c>
      <c r="H328" s="137">
        <v>0</v>
      </c>
      <c r="I328" s="138">
        <f t="shared" si="16"/>
        <v>0</v>
      </c>
      <c r="J328" s="137">
        <v>0</v>
      </c>
      <c r="K328" s="139">
        <f t="shared" si="17"/>
        <v>0</v>
      </c>
    </row>
    <row r="329" spans="1:11" ht="43.2" x14ac:dyDescent="0.3">
      <c r="A329" s="99">
        <v>1051</v>
      </c>
      <c r="B329" s="103" t="s">
        <v>911</v>
      </c>
      <c r="C329" s="100" t="s">
        <v>66</v>
      </c>
      <c r="D329" s="139">
        <v>9.1999999999999993</v>
      </c>
      <c r="E329" s="138">
        <v>184</v>
      </c>
      <c r="F329" s="137">
        <v>20</v>
      </c>
      <c r="G329" s="139">
        <f t="shared" si="15"/>
        <v>184</v>
      </c>
      <c r="H329" s="137">
        <v>0</v>
      </c>
      <c r="I329" s="138">
        <f t="shared" si="16"/>
        <v>0</v>
      </c>
      <c r="J329" s="137">
        <v>0</v>
      </c>
      <c r="K329" s="139">
        <f t="shared" si="17"/>
        <v>0</v>
      </c>
    </row>
    <row r="330" spans="1:11" x14ac:dyDescent="0.3">
      <c r="A330" s="99">
        <v>1052</v>
      </c>
      <c r="B330" s="103" t="s">
        <v>912</v>
      </c>
      <c r="C330" s="100" t="s">
        <v>66</v>
      </c>
      <c r="D330" s="139">
        <v>5.0999999999999996</v>
      </c>
      <c r="E330" s="138">
        <v>76.5</v>
      </c>
      <c r="F330" s="137">
        <v>15</v>
      </c>
      <c r="G330" s="139">
        <f t="shared" si="15"/>
        <v>76.5</v>
      </c>
      <c r="H330" s="137">
        <v>0</v>
      </c>
      <c r="I330" s="138">
        <f t="shared" si="16"/>
        <v>0</v>
      </c>
      <c r="J330" s="137">
        <v>0</v>
      </c>
      <c r="K330" s="139">
        <f t="shared" si="17"/>
        <v>0</v>
      </c>
    </row>
    <row r="331" spans="1:11" x14ac:dyDescent="0.3">
      <c r="A331" s="99">
        <v>1053</v>
      </c>
      <c r="B331" s="103" t="s">
        <v>913</v>
      </c>
      <c r="C331" s="100" t="s">
        <v>66</v>
      </c>
      <c r="D331" s="139">
        <v>5.3</v>
      </c>
      <c r="E331" s="138">
        <v>530</v>
      </c>
      <c r="F331" s="137">
        <v>100</v>
      </c>
      <c r="G331" s="139">
        <f t="shared" si="15"/>
        <v>530</v>
      </c>
      <c r="H331" s="137">
        <v>0</v>
      </c>
      <c r="I331" s="138">
        <f t="shared" si="16"/>
        <v>0</v>
      </c>
      <c r="J331" s="137">
        <v>0</v>
      </c>
      <c r="K331" s="139">
        <f t="shared" si="17"/>
        <v>0</v>
      </c>
    </row>
    <row r="332" spans="1:11" x14ac:dyDescent="0.3">
      <c r="A332" s="99">
        <v>1054</v>
      </c>
      <c r="B332" s="103" t="s">
        <v>914</v>
      </c>
      <c r="C332" s="100" t="s">
        <v>66</v>
      </c>
      <c r="D332" s="139">
        <v>1.99</v>
      </c>
      <c r="E332" s="138">
        <v>258.7</v>
      </c>
      <c r="F332" s="137">
        <v>100</v>
      </c>
      <c r="G332" s="139">
        <f t="shared" si="15"/>
        <v>199</v>
      </c>
      <c r="H332" s="137">
        <v>0</v>
      </c>
      <c r="I332" s="138">
        <f t="shared" si="16"/>
        <v>0</v>
      </c>
      <c r="J332" s="137">
        <v>30</v>
      </c>
      <c r="K332" s="139">
        <f t="shared" si="17"/>
        <v>59.7</v>
      </c>
    </row>
    <row r="333" spans="1:11" x14ac:dyDescent="0.3">
      <c r="A333" s="99">
        <v>1055</v>
      </c>
      <c r="B333" s="103" t="s">
        <v>915</v>
      </c>
      <c r="C333" s="100" t="s">
        <v>66</v>
      </c>
      <c r="D333" s="139">
        <v>36</v>
      </c>
      <c r="E333" s="138">
        <v>1080</v>
      </c>
      <c r="F333" s="137">
        <v>0</v>
      </c>
      <c r="G333" s="139">
        <f t="shared" si="15"/>
        <v>0</v>
      </c>
      <c r="H333" s="137">
        <v>0</v>
      </c>
      <c r="I333" s="138">
        <f t="shared" si="16"/>
        <v>0</v>
      </c>
      <c r="J333" s="137">
        <v>30</v>
      </c>
      <c r="K333" s="139">
        <f t="shared" si="17"/>
        <v>1080</v>
      </c>
    </row>
    <row r="334" spans="1:11" x14ac:dyDescent="0.3">
      <c r="A334" s="99">
        <v>1056</v>
      </c>
      <c r="B334" s="103" t="s">
        <v>916</v>
      </c>
      <c r="C334" s="100" t="s">
        <v>66</v>
      </c>
      <c r="D334" s="139">
        <v>9.9</v>
      </c>
      <c r="E334" s="138">
        <v>2475</v>
      </c>
      <c r="F334" s="137">
        <v>250</v>
      </c>
      <c r="G334" s="139">
        <f t="shared" si="15"/>
        <v>2475</v>
      </c>
      <c r="H334" s="137">
        <v>0</v>
      </c>
      <c r="I334" s="138">
        <f t="shared" si="16"/>
        <v>0</v>
      </c>
      <c r="J334" s="137">
        <v>0</v>
      </c>
      <c r="K334" s="139">
        <f t="shared" si="17"/>
        <v>0</v>
      </c>
    </row>
    <row r="335" spans="1:11" x14ac:dyDescent="0.3">
      <c r="A335" s="99">
        <v>1057</v>
      </c>
      <c r="B335" s="103" t="s">
        <v>917</v>
      </c>
      <c r="C335" s="100" t="s">
        <v>66</v>
      </c>
      <c r="D335" s="139">
        <v>15.6</v>
      </c>
      <c r="E335" s="138">
        <v>16068</v>
      </c>
      <c r="F335" s="137">
        <v>1000</v>
      </c>
      <c r="G335" s="139">
        <f t="shared" si="15"/>
        <v>15600</v>
      </c>
      <c r="H335" s="137">
        <v>30</v>
      </c>
      <c r="I335" s="138">
        <f t="shared" si="16"/>
        <v>468</v>
      </c>
      <c r="J335" s="137">
        <v>0</v>
      </c>
      <c r="K335" s="139">
        <f t="shared" si="17"/>
        <v>0</v>
      </c>
    </row>
    <row r="336" spans="1:11" x14ac:dyDescent="0.3">
      <c r="A336" s="99">
        <v>1058</v>
      </c>
      <c r="B336" s="103" t="s">
        <v>918</v>
      </c>
      <c r="C336" s="100" t="s">
        <v>66</v>
      </c>
      <c r="D336" s="139">
        <v>1.4</v>
      </c>
      <c r="E336" s="138">
        <v>70</v>
      </c>
      <c r="F336" s="137">
        <v>0</v>
      </c>
      <c r="G336" s="139">
        <f t="shared" si="15"/>
        <v>0</v>
      </c>
      <c r="H336" s="137">
        <v>0</v>
      </c>
      <c r="I336" s="138">
        <f t="shared" si="16"/>
        <v>0</v>
      </c>
      <c r="J336" s="137">
        <v>50</v>
      </c>
      <c r="K336" s="139">
        <f t="shared" si="17"/>
        <v>70</v>
      </c>
    </row>
    <row r="337" spans="1:11" x14ac:dyDescent="0.3">
      <c r="A337" s="99">
        <v>1059</v>
      </c>
      <c r="B337" s="103" t="s">
        <v>919</v>
      </c>
      <c r="C337" s="100" t="s">
        <v>66</v>
      </c>
      <c r="D337" s="139">
        <v>2.7</v>
      </c>
      <c r="E337" s="138">
        <v>459</v>
      </c>
      <c r="F337" s="137">
        <v>0</v>
      </c>
      <c r="G337" s="139">
        <f t="shared" si="15"/>
        <v>0</v>
      </c>
      <c r="H337" s="137">
        <v>70</v>
      </c>
      <c r="I337" s="138">
        <f t="shared" si="16"/>
        <v>189</v>
      </c>
      <c r="J337" s="137">
        <v>100</v>
      </c>
      <c r="K337" s="139">
        <f t="shared" si="17"/>
        <v>270</v>
      </c>
    </row>
    <row r="338" spans="1:11" x14ac:dyDescent="0.3">
      <c r="A338" s="99">
        <v>1060</v>
      </c>
      <c r="B338" s="103" t="s">
        <v>920</v>
      </c>
      <c r="C338" s="100" t="s">
        <v>66</v>
      </c>
      <c r="D338" s="139">
        <v>4.3</v>
      </c>
      <c r="E338" s="138">
        <v>903</v>
      </c>
      <c r="F338" s="137">
        <v>30</v>
      </c>
      <c r="G338" s="139">
        <f t="shared" si="15"/>
        <v>129</v>
      </c>
      <c r="H338" s="137">
        <v>80</v>
      </c>
      <c r="I338" s="138">
        <f t="shared" si="16"/>
        <v>344</v>
      </c>
      <c r="J338" s="137">
        <v>100</v>
      </c>
      <c r="K338" s="139">
        <f t="shared" si="17"/>
        <v>430</v>
      </c>
    </row>
    <row r="339" spans="1:11" x14ac:dyDescent="0.3">
      <c r="A339" s="99">
        <v>1061</v>
      </c>
      <c r="B339" s="103" t="s">
        <v>921</v>
      </c>
      <c r="C339" s="100" t="s">
        <v>66</v>
      </c>
      <c r="D339" s="139">
        <v>3.13</v>
      </c>
      <c r="E339" s="138">
        <v>313</v>
      </c>
      <c r="F339" s="137">
        <v>0</v>
      </c>
      <c r="G339" s="139">
        <f t="shared" si="15"/>
        <v>0</v>
      </c>
      <c r="H339" s="137">
        <v>0</v>
      </c>
      <c r="I339" s="138">
        <f t="shared" si="16"/>
        <v>0</v>
      </c>
      <c r="J339" s="137">
        <v>100</v>
      </c>
      <c r="K339" s="139">
        <f t="shared" si="17"/>
        <v>313</v>
      </c>
    </row>
    <row r="340" spans="1:11" x14ac:dyDescent="0.3">
      <c r="A340" s="99">
        <v>1062</v>
      </c>
      <c r="B340" s="103" t="s">
        <v>922</v>
      </c>
      <c r="C340" s="100" t="s">
        <v>66</v>
      </c>
      <c r="D340" s="139">
        <v>2.9</v>
      </c>
      <c r="E340" s="138">
        <v>435</v>
      </c>
      <c r="F340" s="137">
        <v>0</v>
      </c>
      <c r="G340" s="139">
        <f t="shared" si="15"/>
        <v>0</v>
      </c>
      <c r="H340" s="137">
        <v>50</v>
      </c>
      <c r="I340" s="138">
        <f t="shared" si="16"/>
        <v>145</v>
      </c>
      <c r="J340" s="137">
        <v>100</v>
      </c>
      <c r="K340" s="139">
        <f t="shared" si="17"/>
        <v>290</v>
      </c>
    </row>
    <row r="341" spans="1:11" x14ac:dyDescent="0.3">
      <c r="A341" s="99">
        <v>1063</v>
      </c>
      <c r="B341" s="103" t="s">
        <v>923</v>
      </c>
      <c r="C341" s="100" t="s">
        <v>66</v>
      </c>
      <c r="D341" s="139">
        <v>45</v>
      </c>
      <c r="E341" s="138">
        <v>10260</v>
      </c>
      <c r="F341" s="137">
        <v>0</v>
      </c>
      <c r="G341" s="139">
        <f t="shared" si="15"/>
        <v>0</v>
      </c>
      <c r="H341" s="137">
        <v>28</v>
      </c>
      <c r="I341" s="138">
        <f t="shared" si="16"/>
        <v>1260</v>
      </c>
      <c r="J341" s="137">
        <v>200</v>
      </c>
      <c r="K341" s="139">
        <f t="shared" si="17"/>
        <v>9000</v>
      </c>
    </row>
    <row r="342" spans="1:11" x14ac:dyDescent="0.3">
      <c r="A342" s="99">
        <v>1064</v>
      </c>
      <c r="B342" s="103" t="s">
        <v>924</v>
      </c>
      <c r="C342" s="100" t="s">
        <v>66</v>
      </c>
      <c r="D342" s="139">
        <v>110</v>
      </c>
      <c r="E342" s="138">
        <v>55000</v>
      </c>
      <c r="F342" s="137">
        <v>0</v>
      </c>
      <c r="G342" s="139">
        <f t="shared" si="15"/>
        <v>0</v>
      </c>
      <c r="H342" s="137">
        <v>100</v>
      </c>
      <c r="I342" s="138">
        <f t="shared" si="16"/>
        <v>11000</v>
      </c>
      <c r="J342" s="137">
        <v>400</v>
      </c>
      <c r="K342" s="139">
        <f t="shared" si="17"/>
        <v>44000</v>
      </c>
    </row>
    <row r="343" spans="1:11" x14ac:dyDescent="0.3">
      <c r="A343" s="99">
        <v>1065</v>
      </c>
      <c r="B343" s="103" t="s">
        <v>925</v>
      </c>
      <c r="C343" s="100" t="s">
        <v>66</v>
      </c>
      <c r="D343" s="139">
        <v>111</v>
      </c>
      <c r="E343" s="138">
        <v>111</v>
      </c>
      <c r="F343" s="137">
        <v>0</v>
      </c>
      <c r="G343" s="139">
        <f t="shared" si="15"/>
        <v>0</v>
      </c>
      <c r="H343" s="137">
        <v>1</v>
      </c>
      <c r="I343" s="138">
        <f t="shared" si="16"/>
        <v>111</v>
      </c>
      <c r="J343" s="137">
        <v>0</v>
      </c>
      <c r="K343" s="139">
        <f t="shared" si="17"/>
        <v>0</v>
      </c>
    </row>
    <row r="344" spans="1:11" ht="28.8" x14ac:dyDescent="0.3">
      <c r="A344" s="99">
        <v>1066</v>
      </c>
      <c r="B344" s="103" t="s">
        <v>926</v>
      </c>
      <c r="C344" s="100" t="s">
        <v>273</v>
      </c>
      <c r="D344" s="139">
        <v>22.5</v>
      </c>
      <c r="E344" s="138">
        <v>22500</v>
      </c>
      <c r="F344" s="137">
        <v>1000</v>
      </c>
      <c r="G344" s="139">
        <f t="shared" si="15"/>
        <v>22500</v>
      </c>
      <c r="H344" s="137">
        <v>0</v>
      </c>
      <c r="I344" s="138">
        <f t="shared" si="16"/>
        <v>0</v>
      </c>
      <c r="J344" s="137">
        <v>0</v>
      </c>
      <c r="K344" s="139">
        <f t="shared" si="17"/>
        <v>0</v>
      </c>
    </row>
    <row r="345" spans="1:11" x14ac:dyDescent="0.3">
      <c r="A345" s="99">
        <v>1067</v>
      </c>
      <c r="B345" s="103" t="s">
        <v>927</v>
      </c>
      <c r="C345" s="100" t="s">
        <v>66</v>
      </c>
      <c r="D345" s="139">
        <v>31.09</v>
      </c>
      <c r="E345" s="138">
        <v>621.79999999999995</v>
      </c>
      <c r="F345" s="137">
        <v>0</v>
      </c>
      <c r="G345" s="139">
        <f t="shared" si="15"/>
        <v>0</v>
      </c>
      <c r="H345" s="137">
        <v>20</v>
      </c>
      <c r="I345" s="138">
        <f t="shared" si="16"/>
        <v>621.79999999999995</v>
      </c>
      <c r="J345" s="137">
        <v>0</v>
      </c>
      <c r="K345" s="139">
        <f t="shared" si="17"/>
        <v>0</v>
      </c>
    </row>
    <row r="346" spans="1:11" x14ac:dyDescent="0.3">
      <c r="A346" s="99">
        <v>1068</v>
      </c>
      <c r="B346" s="103" t="s">
        <v>928</v>
      </c>
      <c r="C346" s="100" t="s">
        <v>66</v>
      </c>
      <c r="D346" s="139">
        <v>443.1</v>
      </c>
      <c r="E346" s="138">
        <v>443.1</v>
      </c>
      <c r="F346" s="137">
        <v>0</v>
      </c>
      <c r="G346" s="139">
        <f t="shared" si="15"/>
        <v>0</v>
      </c>
      <c r="H346" s="137">
        <v>1</v>
      </c>
      <c r="I346" s="138">
        <f t="shared" si="16"/>
        <v>443.1</v>
      </c>
      <c r="J346" s="137">
        <v>0</v>
      </c>
      <c r="K346" s="139">
        <f t="shared" si="17"/>
        <v>0</v>
      </c>
    </row>
    <row r="347" spans="1:11" x14ac:dyDescent="0.3">
      <c r="A347" s="99">
        <v>1069</v>
      </c>
      <c r="B347" s="103" t="s">
        <v>929</v>
      </c>
      <c r="C347" s="100" t="s">
        <v>66</v>
      </c>
      <c r="D347" s="139">
        <v>232</v>
      </c>
      <c r="E347" s="138">
        <v>696</v>
      </c>
      <c r="F347" s="137">
        <v>0</v>
      </c>
      <c r="G347" s="139">
        <f t="shared" si="15"/>
        <v>0</v>
      </c>
      <c r="H347" s="137">
        <v>0</v>
      </c>
      <c r="I347" s="138">
        <f t="shared" si="16"/>
        <v>0</v>
      </c>
      <c r="J347" s="137">
        <v>3</v>
      </c>
      <c r="K347" s="139">
        <f t="shared" si="17"/>
        <v>696</v>
      </c>
    </row>
    <row r="348" spans="1:11" x14ac:dyDescent="0.3">
      <c r="A348" s="99">
        <v>1070</v>
      </c>
      <c r="B348" s="103" t="s">
        <v>930</v>
      </c>
      <c r="C348" s="100" t="s">
        <v>66</v>
      </c>
      <c r="D348" s="139">
        <v>0.99</v>
      </c>
      <c r="E348" s="138">
        <v>1.98</v>
      </c>
      <c r="F348" s="137">
        <v>0</v>
      </c>
      <c r="G348" s="139">
        <f t="shared" si="15"/>
        <v>0</v>
      </c>
      <c r="H348" s="137">
        <v>0</v>
      </c>
      <c r="I348" s="138">
        <f t="shared" si="16"/>
        <v>0</v>
      </c>
      <c r="J348" s="137">
        <v>2</v>
      </c>
      <c r="K348" s="139">
        <f t="shared" si="17"/>
        <v>1.98</v>
      </c>
    </row>
    <row r="349" spans="1:11" x14ac:dyDescent="0.3">
      <c r="A349" s="99">
        <v>1071</v>
      </c>
      <c r="B349" s="103" t="s">
        <v>931</v>
      </c>
      <c r="C349" s="100" t="s">
        <v>232</v>
      </c>
      <c r="D349" s="139">
        <v>1.42</v>
      </c>
      <c r="E349" s="138">
        <v>284</v>
      </c>
      <c r="F349" s="137">
        <v>200</v>
      </c>
      <c r="G349" s="139">
        <f t="shared" si="15"/>
        <v>284</v>
      </c>
      <c r="H349" s="137">
        <v>0</v>
      </c>
      <c r="I349" s="138">
        <f t="shared" si="16"/>
        <v>0</v>
      </c>
      <c r="J349" s="137">
        <v>0</v>
      </c>
      <c r="K349" s="139">
        <f t="shared" si="17"/>
        <v>0</v>
      </c>
    </row>
    <row r="350" spans="1:11" ht="28.8" x14ac:dyDescent="0.3">
      <c r="A350" s="99">
        <v>1072</v>
      </c>
      <c r="B350" s="103" t="s">
        <v>932</v>
      </c>
      <c r="C350" s="100" t="s">
        <v>66</v>
      </c>
      <c r="D350" s="139">
        <v>20</v>
      </c>
      <c r="E350" s="138">
        <v>200</v>
      </c>
      <c r="F350" s="137">
        <v>0</v>
      </c>
      <c r="G350" s="139">
        <f t="shared" si="15"/>
        <v>0</v>
      </c>
      <c r="H350" s="137">
        <v>10</v>
      </c>
      <c r="I350" s="138">
        <f t="shared" si="16"/>
        <v>200</v>
      </c>
      <c r="J350" s="137">
        <v>0</v>
      </c>
      <c r="K350" s="139">
        <f t="shared" si="17"/>
        <v>0</v>
      </c>
    </row>
    <row r="351" spans="1:11" ht="28.8" x14ac:dyDescent="0.3">
      <c r="A351" s="99">
        <v>1073</v>
      </c>
      <c r="B351" s="103" t="s">
        <v>933</v>
      </c>
      <c r="C351" s="100" t="s">
        <v>66</v>
      </c>
      <c r="D351" s="139">
        <v>4</v>
      </c>
      <c r="E351" s="138">
        <v>1060</v>
      </c>
      <c r="F351" s="137">
        <v>35</v>
      </c>
      <c r="G351" s="139">
        <f t="shared" si="15"/>
        <v>140</v>
      </c>
      <c r="H351" s="137">
        <v>30</v>
      </c>
      <c r="I351" s="138">
        <f t="shared" si="16"/>
        <v>120</v>
      </c>
      <c r="J351" s="137">
        <v>200</v>
      </c>
      <c r="K351" s="139">
        <f t="shared" si="17"/>
        <v>800</v>
      </c>
    </row>
    <row r="352" spans="1:11" ht="28.8" x14ac:dyDescent="0.3">
      <c r="A352" s="99">
        <v>1074</v>
      </c>
      <c r="B352" s="103" t="s">
        <v>934</v>
      </c>
      <c r="C352" s="100" t="s">
        <v>66</v>
      </c>
      <c r="D352" s="139">
        <v>44</v>
      </c>
      <c r="E352" s="138">
        <v>1320</v>
      </c>
      <c r="F352" s="137">
        <v>30</v>
      </c>
      <c r="G352" s="139">
        <f t="shared" si="15"/>
        <v>1320</v>
      </c>
      <c r="H352" s="137">
        <v>0</v>
      </c>
      <c r="I352" s="138">
        <f t="shared" si="16"/>
        <v>0</v>
      </c>
      <c r="J352" s="137">
        <v>0</v>
      </c>
      <c r="K352" s="139">
        <f t="shared" si="17"/>
        <v>0</v>
      </c>
    </row>
    <row r="353" spans="1:11" ht="28.8" x14ac:dyDescent="0.3">
      <c r="A353" s="99">
        <v>1075</v>
      </c>
      <c r="B353" s="103" t="s">
        <v>935</v>
      </c>
      <c r="C353" s="100" t="s">
        <v>66</v>
      </c>
      <c r="D353" s="139">
        <v>40</v>
      </c>
      <c r="E353" s="138">
        <v>1400</v>
      </c>
      <c r="F353" s="137">
        <v>35</v>
      </c>
      <c r="G353" s="139">
        <f t="shared" si="15"/>
        <v>1400</v>
      </c>
      <c r="H353" s="137">
        <v>0</v>
      </c>
      <c r="I353" s="138">
        <f t="shared" si="16"/>
        <v>0</v>
      </c>
      <c r="J353" s="137">
        <v>0</v>
      </c>
      <c r="K353" s="139">
        <f t="shared" si="17"/>
        <v>0</v>
      </c>
    </row>
    <row r="354" spans="1:11" x14ac:dyDescent="0.3">
      <c r="A354" s="99">
        <v>1076</v>
      </c>
      <c r="B354" s="103" t="s">
        <v>936</v>
      </c>
      <c r="C354" s="100" t="s">
        <v>66</v>
      </c>
      <c r="D354" s="139">
        <v>68</v>
      </c>
      <c r="E354" s="138">
        <v>6800</v>
      </c>
      <c r="F354" s="137">
        <v>100</v>
      </c>
      <c r="G354" s="139">
        <f t="shared" si="15"/>
        <v>6800</v>
      </c>
      <c r="H354" s="137">
        <v>0</v>
      </c>
      <c r="I354" s="138">
        <f t="shared" si="16"/>
        <v>0</v>
      </c>
      <c r="J354" s="137">
        <v>0</v>
      </c>
      <c r="K354" s="139">
        <f t="shared" si="17"/>
        <v>0</v>
      </c>
    </row>
    <row r="355" spans="1:11" ht="28.8" x14ac:dyDescent="0.3">
      <c r="A355" s="99">
        <v>1077</v>
      </c>
      <c r="B355" s="103" t="s">
        <v>937</v>
      </c>
      <c r="C355" s="100" t="s">
        <v>66</v>
      </c>
      <c r="D355" s="139">
        <v>9.8000000000000007</v>
      </c>
      <c r="E355" s="138">
        <v>980</v>
      </c>
      <c r="F355" s="137">
        <v>100</v>
      </c>
      <c r="G355" s="139">
        <f t="shared" si="15"/>
        <v>980.00000000000011</v>
      </c>
      <c r="H355" s="137">
        <v>0</v>
      </c>
      <c r="I355" s="138">
        <f t="shared" si="16"/>
        <v>0</v>
      </c>
      <c r="J355" s="137">
        <v>0</v>
      </c>
      <c r="K355" s="139">
        <f t="shared" si="17"/>
        <v>0</v>
      </c>
    </row>
    <row r="356" spans="1:11" x14ac:dyDescent="0.3">
      <c r="A356" s="99">
        <v>1078</v>
      </c>
      <c r="B356" s="103" t="s">
        <v>938</v>
      </c>
      <c r="C356" s="100" t="s">
        <v>66</v>
      </c>
      <c r="D356" s="139">
        <v>14.09</v>
      </c>
      <c r="E356" s="138">
        <v>845.4</v>
      </c>
      <c r="F356" s="137">
        <v>30</v>
      </c>
      <c r="G356" s="139">
        <f t="shared" si="15"/>
        <v>422.7</v>
      </c>
      <c r="H356" s="137">
        <v>30</v>
      </c>
      <c r="I356" s="138">
        <f t="shared" si="16"/>
        <v>422.7</v>
      </c>
      <c r="J356" s="137">
        <v>0</v>
      </c>
      <c r="K356" s="139">
        <f t="shared" si="17"/>
        <v>0</v>
      </c>
    </row>
    <row r="357" spans="1:11" ht="28.8" x14ac:dyDescent="0.3">
      <c r="A357" s="99">
        <v>1079</v>
      </c>
      <c r="B357" s="103" t="s">
        <v>939</v>
      </c>
      <c r="C357" s="100" t="s">
        <v>66</v>
      </c>
      <c r="D357" s="139">
        <v>6</v>
      </c>
      <c r="E357" s="138">
        <v>720</v>
      </c>
      <c r="F357" s="137">
        <v>70</v>
      </c>
      <c r="G357" s="139">
        <f t="shared" si="15"/>
        <v>420</v>
      </c>
      <c r="H357" s="137">
        <v>50</v>
      </c>
      <c r="I357" s="138">
        <f t="shared" si="16"/>
        <v>300</v>
      </c>
      <c r="J357" s="137">
        <v>0</v>
      </c>
      <c r="K357" s="139">
        <f t="shared" si="17"/>
        <v>0</v>
      </c>
    </row>
    <row r="358" spans="1:11" ht="28.8" x14ac:dyDescent="0.3">
      <c r="A358" s="99">
        <v>1080</v>
      </c>
      <c r="B358" s="103" t="s">
        <v>940</v>
      </c>
      <c r="C358" s="100" t="s">
        <v>66</v>
      </c>
      <c r="D358" s="139">
        <v>15</v>
      </c>
      <c r="E358" s="138">
        <v>1050</v>
      </c>
      <c r="F358" s="137">
        <v>70</v>
      </c>
      <c r="G358" s="139">
        <f t="shared" si="15"/>
        <v>1050</v>
      </c>
      <c r="H358" s="137">
        <v>0</v>
      </c>
      <c r="I358" s="138">
        <f t="shared" si="16"/>
        <v>0</v>
      </c>
      <c r="J358" s="137">
        <v>0</v>
      </c>
      <c r="K358" s="139">
        <f t="shared" si="17"/>
        <v>0</v>
      </c>
    </row>
    <row r="359" spans="1:11" ht="28.8" x14ac:dyDescent="0.3">
      <c r="A359" s="99">
        <v>1081</v>
      </c>
      <c r="B359" s="103" t="s">
        <v>941</v>
      </c>
      <c r="C359" s="100" t="s">
        <v>66</v>
      </c>
      <c r="D359" s="139">
        <v>17.8</v>
      </c>
      <c r="E359" s="138">
        <v>267</v>
      </c>
      <c r="F359" s="137">
        <v>15</v>
      </c>
      <c r="G359" s="139">
        <f t="shared" si="15"/>
        <v>267</v>
      </c>
      <c r="H359" s="137">
        <v>0</v>
      </c>
      <c r="I359" s="138">
        <f t="shared" si="16"/>
        <v>0</v>
      </c>
      <c r="J359" s="137">
        <v>0</v>
      </c>
      <c r="K359" s="139">
        <f t="shared" si="17"/>
        <v>0</v>
      </c>
    </row>
    <row r="360" spans="1:11" ht="28.8" x14ac:dyDescent="0.3">
      <c r="A360" s="99">
        <v>1082</v>
      </c>
      <c r="B360" s="103" t="s">
        <v>942</v>
      </c>
      <c r="C360" s="100" t="s">
        <v>66</v>
      </c>
      <c r="D360" s="139">
        <v>16.5</v>
      </c>
      <c r="E360" s="138">
        <v>1155</v>
      </c>
      <c r="F360" s="137">
        <v>70</v>
      </c>
      <c r="G360" s="139">
        <f t="shared" si="15"/>
        <v>1155</v>
      </c>
      <c r="H360" s="137">
        <v>0</v>
      </c>
      <c r="I360" s="138">
        <f t="shared" si="16"/>
        <v>0</v>
      </c>
      <c r="J360" s="137">
        <v>0</v>
      </c>
      <c r="K360" s="139">
        <f t="shared" si="17"/>
        <v>0</v>
      </c>
    </row>
    <row r="361" spans="1:11" ht="28.8" x14ac:dyDescent="0.3">
      <c r="A361" s="99">
        <v>1083</v>
      </c>
      <c r="B361" s="103" t="s">
        <v>943</v>
      </c>
      <c r="C361" s="100" t="s">
        <v>66</v>
      </c>
      <c r="D361" s="139">
        <v>16.8</v>
      </c>
      <c r="E361" s="138">
        <v>1176</v>
      </c>
      <c r="F361" s="137">
        <v>70</v>
      </c>
      <c r="G361" s="139">
        <f t="shared" si="15"/>
        <v>1176</v>
      </c>
      <c r="H361" s="137">
        <v>0</v>
      </c>
      <c r="I361" s="138">
        <f t="shared" si="16"/>
        <v>0</v>
      </c>
      <c r="J361" s="137">
        <v>0</v>
      </c>
      <c r="K361" s="139">
        <f t="shared" si="17"/>
        <v>0</v>
      </c>
    </row>
    <row r="362" spans="1:11" ht="28.8" x14ac:dyDescent="0.3">
      <c r="A362" s="99">
        <v>1084</v>
      </c>
      <c r="B362" s="103" t="s">
        <v>944</v>
      </c>
      <c r="C362" s="100" t="s">
        <v>66</v>
      </c>
      <c r="D362" s="139">
        <v>15.9</v>
      </c>
      <c r="E362" s="138">
        <v>1113</v>
      </c>
      <c r="F362" s="137">
        <v>70</v>
      </c>
      <c r="G362" s="139">
        <f t="shared" si="15"/>
        <v>1113</v>
      </c>
      <c r="H362" s="137">
        <v>0</v>
      </c>
      <c r="I362" s="138">
        <f t="shared" si="16"/>
        <v>0</v>
      </c>
      <c r="J362" s="137">
        <v>0</v>
      </c>
      <c r="K362" s="139">
        <f t="shared" si="17"/>
        <v>0</v>
      </c>
    </row>
    <row r="363" spans="1:11" x14ac:dyDescent="0.3">
      <c r="A363" s="99">
        <v>1085</v>
      </c>
      <c r="B363" s="103" t="s">
        <v>945</v>
      </c>
      <c r="C363" s="100" t="s">
        <v>66</v>
      </c>
      <c r="D363" s="139">
        <v>98</v>
      </c>
      <c r="E363" s="138">
        <v>1960</v>
      </c>
      <c r="F363" s="137">
        <v>0</v>
      </c>
      <c r="G363" s="139">
        <f t="shared" si="15"/>
        <v>0</v>
      </c>
      <c r="H363" s="137">
        <v>20</v>
      </c>
      <c r="I363" s="138">
        <f t="shared" si="16"/>
        <v>1960</v>
      </c>
      <c r="J363" s="137">
        <v>0</v>
      </c>
      <c r="K363" s="139">
        <f t="shared" si="17"/>
        <v>0</v>
      </c>
    </row>
    <row r="364" spans="1:11" ht="43.2" x14ac:dyDescent="0.3">
      <c r="A364" s="99">
        <v>1086</v>
      </c>
      <c r="B364" s="103" t="s">
        <v>946</v>
      </c>
      <c r="C364" s="100" t="s">
        <v>66</v>
      </c>
      <c r="D364" s="139">
        <v>235</v>
      </c>
      <c r="E364" s="138">
        <v>4700</v>
      </c>
      <c r="F364" s="137">
        <v>20</v>
      </c>
      <c r="G364" s="139">
        <f t="shared" si="15"/>
        <v>4700</v>
      </c>
      <c r="H364" s="137">
        <v>0</v>
      </c>
      <c r="I364" s="138">
        <f t="shared" si="16"/>
        <v>0</v>
      </c>
      <c r="J364" s="137">
        <v>0</v>
      </c>
      <c r="K364" s="139">
        <f t="shared" si="17"/>
        <v>0</v>
      </c>
    </row>
    <row r="365" spans="1:11" ht="28.8" x14ac:dyDescent="0.3">
      <c r="A365" s="99">
        <v>1087</v>
      </c>
      <c r="B365" s="103" t="s">
        <v>947</v>
      </c>
      <c r="C365" s="100" t="s">
        <v>66</v>
      </c>
      <c r="D365" s="139">
        <v>2.4</v>
      </c>
      <c r="E365" s="138">
        <v>120</v>
      </c>
      <c r="F365" s="137">
        <v>50</v>
      </c>
      <c r="G365" s="139">
        <f t="shared" si="15"/>
        <v>120</v>
      </c>
      <c r="H365" s="137">
        <v>0</v>
      </c>
      <c r="I365" s="138">
        <f t="shared" si="16"/>
        <v>0</v>
      </c>
      <c r="J365" s="137">
        <v>0</v>
      </c>
      <c r="K365" s="139">
        <f t="shared" si="17"/>
        <v>0</v>
      </c>
    </row>
    <row r="366" spans="1:11" ht="28.8" x14ac:dyDescent="0.3">
      <c r="A366" s="99">
        <v>1088</v>
      </c>
      <c r="B366" s="103" t="s">
        <v>948</v>
      </c>
      <c r="C366" s="100" t="s">
        <v>66</v>
      </c>
      <c r="D366" s="139">
        <v>4.8</v>
      </c>
      <c r="E366" s="138">
        <v>96</v>
      </c>
      <c r="F366" s="137">
        <v>20</v>
      </c>
      <c r="G366" s="139">
        <f t="shared" si="15"/>
        <v>96</v>
      </c>
      <c r="H366" s="137">
        <v>0</v>
      </c>
      <c r="I366" s="138">
        <f t="shared" si="16"/>
        <v>0</v>
      </c>
      <c r="J366" s="137">
        <v>0</v>
      </c>
      <c r="K366" s="139">
        <f t="shared" si="17"/>
        <v>0</v>
      </c>
    </row>
    <row r="367" spans="1:11" x14ac:dyDescent="0.3">
      <c r="A367" s="99">
        <v>1089</v>
      </c>
      <c r="B367" s="103" t="s">
        <v>949</v>
      </c>
      <c r="C367" s="100" t="s">
        <v>66</v>
      </c>
      <c r="D367" s="139">
        <v>9</v>
      </c>
      <c r="E367" s="138">
        <v>90</v>
      </c>
      <c r="F367" s="137">
        <v>10</v>
      </c>
      <c r="G367" s="139">
        <f t="shared" si="15"/>
        <v>90</v>
      </c>
      <c r="H367" s="137">
        <v>0</v>
      </c>
      <c r="I367" s="138">
        <f t="shared" si="16"/>
        <v>0</v>
      </c>
      <c r="J367" s="137">
        <v>0</v>
      </c>
      <c r="K367" s="139">
        <f t="shared" si="17"/>
        <v>0</v>
      </c>
    </row>
    <row r="368" spans="1:11" x14ac:dyDescent="0.3">
      <c r="A368" s="99">
        <v>1090</v>
      </c>
      <c r="B368" s="103" t="s">
        <v>950</v>
      </c>
      <c r="C368" s="100" t="s">
        <v>66</v>
      </c>
      <c r="D368" s="139">
        <v>3.2</v>
      </c>
      <c r="E368" s="138">
        <v>32</v>
      </c>
      <c r="F368" s="137">
        <v>10</v>
      </c>
      <c r="G368" s="139">
        <f t="shared" si="15"/>
        <v>32</v>
      </c>
      <c r="H368" s="137">
        <v>0</v>
      </c>
      <c r="I368" s="138">
        <f t="shared" si="16"/>
        <v>0</v>
      </c>
      <c r="J368" s="137">
        <v>0</v>
      </c>
      <c r="K368" s="139">
        <f t="shared" si="17"/>
        <v>0</v>
      </c>
    </row>
    <row r="369" spans="1:11" x14ac:dyDescent="0.3">
      <c r="A369" s="99">
        <v>1091</v>
      </c>
      <c r="B369" s="103" t="s">
        <v>951</v>
      </c>
      <c r="C369" s="100" t="s">
        <v>66</v>
      </c>
      <c r="D369" s="139">
        <v>4.2</v>
      </c>
      <c r="E369" s="138">
        <v>63</v>
      </c>
      <c r="F369" s="137">
        <v>15</v>
      </c>
      <c r="G369" s="139">
        <f t="shared" si="15"/>
        <v>63</v>
      </c>
      <c r="H369" s="137">
        <v>0</v>
      </c>
      <c r="I369" s="138">
        <f t="shared" si="16"/>
        <v>0</v>
      </c>
      <c r="J369" s="137">
        <v>0</v>
      </c>
      <c r="K369" s="139">
        <f t="shared" si="17"/>
        <v>0</v>
      </c>
    </row>
    <row r="370" spans="1:11" x14ac:dyDescent="0.3">
      <c r="A370" s="99">
        <v>1092</v>
      </c>
      <c r="B370" s="103" t="s">
        <v>952</v>
      </c>
      <c r="C370" s="100" t="s">
        <v>66</v>
      </c>
      <c r="D370" s="139">
        <v>0.95</v>
      </c>
      <c r="E370" s="138">
        <v>14.25</v>
      </c>
      <c r="F370" s="137">
        <v>15</v>
      </c>
      <c r="G370" s="139">
        <f t="shared" si="15"/>
        <v>14.25</v>
      </c>
      <c r="H370" s="137">
        <v>0</v>
      </c>
      <c r="I370" s="138">
        <f t="shared" si="16"/>
        <v>0</v>
      </c>
      <c r="J370" s="137">
        <v>0</v>
      </c>
      <c r="K370" s="139">
        <f t="shared" si="17"/>
        <v>0</v>
      </c>
    </row>
    <row r="371" spans="1:11" x14ac:dyDescent="0.3">
      <c r="A371" s="99">
        <v>1093</v>
      </c>
      <c r="B371" s="103" t="s">
        <v>953</v>
      </c>
      <c r="C371" s="100" t="s">
        <v>66</v>
      </c>
      <c r="D371" s="139">
        <v>1</v>
      </c>
      <c r="E371" s="138">
        <v>15</v>
      </c>
      <c r="F371" s="137">
        <v>15</v>
      </c>
      <c r="G371" s="139">
        <f t="shared" si="15"/>
        <v>15</v>
      </c>
      <c r="H371" s="137">
        <v>0</v>
      </c>
      <c r="I371" s="138">
        <f t="shared" si="16"/>
        <v>0</v>
      </c>
      <c r="J371" s="137">
        <v>0</v>
      </c>
      <c r="K371" s="139">
        <f t="shared" si="17"/>
        <v>0</v>
      </c>
    </row>
    <row r="372" spans="1:11" x14ac:dyDescent="0.3">
      <c r="A372" s="99">
        <v>1094</v>
      </c>
      <c r="B372" s="103" t="s">
        <v>954</v>
      </c>
      <c r="C372" s="100" t="s">
        <v>66</v>
      </c>
      <c r="D372" s="139">
        <v>0.4</v>
      </c>
      <c r="E372" s="138">
        <v>60</v>
      </c>
      <c r="F372" s="137">
        <v>0</v>
      </c>
      <c r="G372" s="139">
        <f t="shared" si="15"/>
        <v>0</v>
      </c>
      <c r="H372" s="137">
        <v>30</v>
      </c>
      <c r="I372" s="138">
        <f t="shared" si="16"/>
        <v>12</v>
      </c>
      <c r="J372" s="137">
        <v>120</v>
      </c>
      <c r="K372" s="139">
        <f t="shared" si="17"/>
        <v>48</v>
      </c>
    </row>
    <row r="373" spans="1:11" x14ac:dyDescent="0.3">
      <c r="A373" s="99">
        <v>1095</v>
      </c>
      <c r="B373" s="103" t="s">
        <v>955</v>
      </c>
      <c r="C373" s="100" t="s">
        <v>66</v>
      </c>
      <c r="D373" s="139">
        <v>2</v>
      </c>
      <c r="E373" s="138">
        <v>300</v>
      </c>
      <c r="F373" s="137">
        <v>0</v>
      </c>
      <c r="G373" s="139">
        <f t="shared" si="15"/>
        <v>0</v>
      </c>
      <c r="H373" s="137">
        <v>30</v>
      </c>
      <c r="I373" s="138">
        <f t="shared" si="16"/>
        <v>60</v>
      </c>
      <c r="J373" s="137">
        <v>120</v>
      </c>
      <c r="K373" s="139">
        <f t="shared" si="17"/>
        <v>240</v>
      </c>
    </row>
    <row r="374" spans="1:11" x14ac:dyDescent="0.3">
      <c r="A374" s="99">
        <v>1096</v>
      </c>
      <c r="B374" s="103" t="s">
        <v>956</v>
      </c>
      <c r="C374" s="100" t="s">
        <v>66</v>
      </c>
      <c r="D374" s="139">
        <v>4.0999999999999996</v>
      </c>
      <c r="E374" s="138">
        <v>615</v>
      </c>
      <c r="F374" s="137">
        <v>0</v>
      </c>
      <c r="G374" s="139">
        <f t="shared" si="15"/>
        <v>0</v>
      </c>
      <c r="H374" s="137">
        <v>30</v>
      </c>
      <c r="I374" s="138">
        <f t="shared" si="16"/>
        <v>122.99999999999999</v>
      </c>
      <c r="J374" s="137">
        <v>120</v>
      </c>
      <c r="K374" s="139">
        <f t="shared" si="17"/>
        <v>491.99999999999994</v>
      </c>
    </row>
    <row r="375" spans="1:11" x14ac:dyDescent="0.3">
      <c r="A375" s="99">
        <v>1097</v>
      </c>
      <c r="B375" s="103" t="s">
        <v>957</v>
      </c>
      <c r="C375" s="100" t="s">
        <v>66</v>
      </c>
      <c r="D375" s="139">
        <v>5.2</v>
      </c>
      <c r="E375" s="138">
        <v>2080</v>
      </c>
      <c r="F375" s="137">
        <v>0</v>
      </c>
      <c r="G375" s="139">
        <f t="shared" si="15"/>
        <v>0</v>
      </c>
      <c r="H375" s="137">
        <v>0</v>
      </c>
      <c r="I375" s="138">
        <f t="shared" si="16"/>
        <v>0</v>
      </c>
      <c r="J375" s="137">
        <v>400</v>
      </c>
      <c r="K375" s="139">
        <f t="shared" si="17"/>
        <v>2080</v>
      </c>
    </row>
    <row r="376" spans="1:11" x14ac:dyDescent="0.3">
      <c r="A376" s="99">
        <v>1098</v>
      </c>
      <c r="B376" s="103" t="s">
        <v>958</v>
      </c>
      <c r="C376" s="100" t="s">
        <v>66</v>
      </c>
      <c r="D376" s="139">
        <v>4.2</v>
      </c>
      <c r="E376" s="138">
        <v>1680</v>
      </c>
      <c r="F376" s="137">
        <v>0</v>
      </c>
      <c r="G376" s="139">
        <f t="shared" si="15"/>
        <v>0</v>
      </c>
      <c r="H376" s="137">
        <v>0</v>
      </c>
      <c r="I376" s="138">
        <f t="shared" si="16"/>
        <v>0</v>
      </c>
      <c r="J376" s="137">
        <v>400</v>
      </c>
      <c r="K376" s="139">
        <f t="shared" si="17"/>
        <v>1680</v>
      </c>
    </row>
    <row r="377" spans="1:11" x14ac:dyDescent="0.3">
      <c r="A377" s="99">
        <v>1099</v>
      </c>
      <c r="B377" s="103" t="s">
        <v>959</v>
      </c>
      <c r="C377" s="100" t="s">
        <v>66</v>
      </c>
      <c r="D377" s="139">
        <v>27</v>
      </c>
      <c r="E377" s="138">
        <v>5400</v>
      </c>
      <c r="F377" s="137">
        <v>0</v>
      </c>
      <c r="G377" s="139">
        <f t="shared" si="15"/>
        <v>0</v>
      </c>
      <c r="H377" s="137">
        <v>0</v>
      </c>
      <c r="I377" s="138">
        <f t="shared" si="16"/>
        <v>0</v>
      </c>
      <c r="J377" s="137">
        <v>200</v>
      </c>
      <c r="K377" s="139">
        <f t="shared" si="17"/>
        <v>5400</v>
      </c>
    </row>
    <row r="378" spans="1:11" x14ac:dyDescent="0.3">
      <c r="A378" s="99">
        <v>1100</v>
      </c>
      <c r="B378" s="103" t="s">
        <v>960</v>
      </c>
      <c r="C378" s="100" t="s">
        <v>66</v>
      </c>
      <c r="D378" s="139">
        <v>81</v>
      </c>
      <c r="E378" s="138">
        <v>8100</v>
      </c>
      <c r="F378" s="137">
        <v>0</v>
      </c>
      <c r="G378" s="139">
        <f t="shared" si="15"/>
        <v>0</v>
      </c>
      <c r="H378" s="137">
        <v>0</v>
      </c>
      <c r="I378" s="138">
        <f t="shared" si="16"/>
        <v>0</v>
      </c>
      <c r="J378" s="137">
        <v>100</v>
      </c>
      <c r="K378" s="139">
        <f t="shared" si="17"/>
        <v>8100</v>
      </c>
    </row>
    <row r="379" spans="1:11" x14ac:dyDescent="0.3">
      <c r="A379" s="99">
        <v>1101</v>
      </c>
      <c r="B379" s="103" t="s">
        <v>961</v>
      </c>
      <c r="C379" s="100" t="s">
        <v>66</v>
      </c>
      <c r="D379" s="139">
        <v>1.5</v>
      </c>
      <c r="E379" s="138">
        <v>60</v>
      </c>
      <c r="F379" s="137">
        <v>0</v>
      </c>
      <c r="G379" s="139">
        <f t="shared" si="15"/>
        <v>0</v>
      </c>
      <c r="H379" s="137">
        <v>0</v>
      </c>
      <c r="I379" s="138">
        <f t="shared" si="16"/>
        <v>0</v>
      </c>
      <c r="J379" s="137">
        <v>40</v>
      </c>
      <c r="K379" s="139">
        <f t="shared" si="17"/>
        <v>60</v>
      </c>
    </row>
    <row r="380" spans="1:11" x14ac:dyDescent="0.3">
      <c r="A380" s="99">
        <v>1102</v>
      </c>
      <c r="B380" s="103" t="s">
        <v>962</v>
      </c>
      <c r="C380" s="100" t="s">
        <v>66</v>
      </c>
      <c r="D380" s="139">
        <v>0.85</v>
      </c>
      <c r="E380" s="138">
        <v>34</v>
      </c>
      <c r="F380" s="137">
        <v>0</v>
      </c>
      <c r="G380" s="139">
        <f t="shared" si="15"/>
        <v>0</v>
      </c>
      <c r="H380" s="137">
        <v>0</v>
      </c>
      <c r="I380" s="138">
        <f t="shared" si="16"/>
        <v>0</v>
      </c>
      <c r="J380" s="137">
        <v>40</v>
      </c>
      <c r="K380" s="139">
        <f t="shared" si="17"/>
        <v>34</v>
      </c>
    </row>
    <row r="381" spans="1:11" x14ac:dyDescent="0.3">
      <c r="A381" s="99">
        <v>1103</v>
      </c>
      <c r="B381" s="103" t="s">
        <v>963</v>
      </c>
      <c r="C381" s="100" t="s">
        <v>66</v>
      </c>
      <c r="D381" s="139">
        <v>2.4500000000000002</v>
      </c>
      <c r="E381" s="138">
        <v>98</v>
      </c>
      <c r="F381" s="137">
        <v>0</v>
      </c>
      <c r="G381" s="139">
        <f t="shared" si="15"/>
        <v>0</v>
      </c>
      <c r="H381" s="137">
        <v>0</v>
      </c>
      <c r="I381" s="138">
        <f t="shared" si="16"/>
        <v>0</v>
      </c>
      <c r="J381" s="137">
        <v>40</v>
      </c>
      <c r="K381" s="139">
        <f t="shared" si="17"/>
        <v>98</v>
      </c>
    </row>
    <row r="382" spans="1:11" x14ac:dyDescent="0.3">
      <c r="A382" s="99">
        <v>1104</v>
      </c>
      <c r="B382" s="103" t="s">
        <v>964</v>
      </c>
      <c r="C382" s="100" t="s">
        <v>66</v>
      </c>
      <c r="D382" s="139">
        <v>1.89</v>
      </c>
      <c r="E382" s="138">
        <v>56.7</v>
      </c>
      <c r="F382" s="137">
        <v>0</v>
      </c>
      <c r="G382" s="139">
        <f t="shared" si="15"/>
        <v>0</v>
      </c>
      <c r="H382" s="137">
        <v>0</v>
      </c>
      <c r="I382" s="138">
        <f t="shared" si="16"/>
        <v>0</v>
      </c>
      <c r="J382" s="137">
        <v>30</v>
      </c>
      <c r="K382" s="139">
        <f t="shared" si="17"/>
        <v>56.699999999999996</v>
      </c>
    </row>
    <row r="383" spans="1:11" x14ac:dyDescent="0.3">
      <c r="A383" s="99">
        <v>1105</v>
      </c>
      <c r="B383" s="103" t="s">
        <v>965</v>
      </c>
      <c r="C383" s="100" t="s">
        <v>66</v>
      </c>
      <c r="D383" s="139">
        <v>25.39</v>
      </c>
      <c r="E383" s="138">
        <v>1015.6</v>
      </c>
      <c r="F383" s="137">
        <v>0</v>
      </c>
      <c r="G383" s="139">
        <f t="shared" si="15"/>
        <v>0</v>
      </c>
      <c r="H383" s="137">
        <v>0</v>
      </c>
      <c r="I383" s="138">
        <f t="shared" si="16"/>
        <v>0</v>
      </c>
      <c r="J383" s="137">
        <v>40</v>
      </c>
      <c r="K383" s="139">
        <f t="shared" si="17"/>
        <v>1015.6</v>
      </c>
    </row>
    <row r="384" spans="1:11" x14ac:dyDescent="0.3">
      <c r="A384" s="99">
        <v>1106</v>
      </c>
      <c r="B384" s="103" t="s">
        <v>966</v>
      </c>
      <c r="C384" s="100" t="s">
        <v>66</v>
      </c>
      <c r="D384" s="139">
        <v>3.5</v>
      </c>
      <c r="E384" s="138">
        <v>105</v>
      </c>
      <c r="F384" s="137">
        <v>0</v>
      </c>
      <c r="G384" s="139">
        <f t="shared" si="15"/>
        <v>0</v>
      </c>
      <c r="H384" s="137">
        <v>0</v>
      </c>
      <c r="I384" s="138">
        <f t="shared" si="16"/>
        <v>0</v>
      </c>
      <c r="J384" s="137">
        <v>30</v>
      </c>
      <c r="K384" s="139">
        <f t="shared" si="17"/>
        <v>105</v>
      </c>
    </row>
    <row r="385" spans="1:11" x14ac:dyDescent="0.3">
      <c r="A385" s="99">
        <v>1107</v>
      </c>
      <c r="B385" s="103" t="s">
        <v>967</v>
      </c>
      <c r="C385" s="100" t="s">
        <v>66</v>
      </c>
      <c r="D385" s="139">
        <v>6.2</v>
      </c>
      <c r="E385" s="138">
        <v>186</v>
      </c>
      <c r="F385" s="137">
        <v>0</v>
      </c>
      <c r="G385" s="139">
        <f t="shared" si="15"/>
        <v>0</v>
      </c>
      <c r="H385" s="137">
        <v>0</v>
      </c>
      <c r="I385" s="138">
        <f t="shared" si="16"/>
        <v>0</v>
      </c>
      <c r="J385" s="137">
        <v>30</v>
      </c>
      <c r="K385" s="139">
        <f t="shared" si="17"/>
        <v>186</v>
      </c>
    </row>
    <row r="386" spans="1:11" x14ac:dyDescent="0.3">
      <c r="A386" s="99">
        <v>1108</v>
      </c>
      <c r="B386" s="103" t="s">
        <v>968</v>
      </c>
      <c r="C386" s="100" t="s">
        <v>66</v>
      </c>
      <c r="D386" s="139">
        <v>0.86</v>
      </c>
      <c r="E386" s="138">
        <v>86</v>
      </c>
      <c r="F386" s="137">
        <v>0</v>
      </c>
      <c r="G386" s="139">
        <f t="shared" si="15"/>
        <v>0</v>
      </c>
      <c r="H386" s="137">
        <v>0</v>
      </c>
      <c r="I386" s="138">
        <f t="shared" si="16"/>
        <v>0</v>
      </c>
      <c r="J386" s="137">
        <v>100</v>
      </c>
      <c r="K386" s="139">
        <f t="shared" si="17"/>
        <v>86</v>
      </c>
    </row>
    <row r="387" spans="1:11" ht="28.8" x14ac:dyDescent="0.3">
      <c r="A387" s="99">
        <v>1109</v>
      </c>
      <c r="B387" s="103" t="s">
        <v>969</v>
      </c>
      <c r="C387" s="100" t="s">
        <v>66</v>
      </c>
      <c r="D387" s="139">
        <v>15.5</v>
      </c>
      <c r="E387" s="138">
        <v>310</v>
      </c>
      <c r="F387" s="137">
        <v>20</v>
      </c>
      <c r="G387" s="139">
        <f t="shared" si="15"/>
        <v>310</v>
      </c>
      <c r="H387" s="137">
        <v>0</v>
      </c>
      <c r="I387" s="138">
        <f t="shared" si="16"/>
        <v>0</v>
      </c>
      <c r="J387" s="137">
        <v>0</v>
      </c>
      <c r="K387" s="139">
        <f t="shared" si="17"/>
        <v>0</v>
      </c>
    </row>
    <row r="388" spans="1:11" x14ac:dyDescent="0.3">
      <c r="A388" s="99">
        <v>1110</v>
      </c>
      <c r="B388" s="103" t="s">
        <v>970</v>
      </c>
      <c r="C388" s="100" t="s">
        <v>66</v>
      </c>
      <c r="D388" s="139">
        <v>6</v>
      </c>
      <c r="E388" s="138">
        <v>390</v>
      </c>
      <c r="F388" s="137">
        <v>15</v>
      </c>
      <c r="G388" s="139">
        <f t="shared" ref="G388:G451" si="18">F388*D388</f>
        <v>90</v>
      </c>
      <c r="H388" s="137">
        <v>50</v>
      </c>
      <c r="I388" s="138">
        <f t="shared" ref="I388:I451" si="19">H388*D388</f>
        <v>300</v>
      </c>
      <c r="J388" s="137">
        <v>0</v>
      </c>
      <c r="K388" s="139">
        <f t="shared" ref="K388:K451" si="20">J388*D388</f>
        <v>0</v>
      </c>
    </row>
    <row r="389" spans="1:11" x14ac:dyDescent="0.3">
      <c r="A389" s="99">
        <v>1111</v>
      </c>
      <c r="B389" s="103" t="s">
        <v>971</v>
      </c>
      <c r="C389" s="100" t="s">
        <v>66</v>
      </c>
      <c r="D389" s="139">
        <v>5</v>
      </c>
      <c r="E389" s="138">
        <v>250</v>
      </c>
      <c r="F389" s="137">
        <v>0</v>
      </c>
      <c r="G389" s="139">
        <f t="shared" si="18"/>
        <v>0</v>
      </c>
      <c r="H389" s="137">
        <v>50</v>
      </c>
      <c r="I389" s="138">
        <f t="shared" si="19"/>
        <v>250</v>
      </c>
      <c r="J389" s="137">
        <v>0</v>
      </c>
      <c r="K389" s="139">
        <f t="shared" si="20"/>
        <v>0</v>
      </c>
    </row>
    <row r="390" spans="1:11" x14ac:dyDescent="0.3">
      <c r="A390" s="99">
        <v>1112</v>
      </c>
      <c r="B390" s="103" t="s">
        <v>972</v>
      </c>
      <c r="C390" s="100" t="s">
        <v>66</v>
      </c>
      <c r="D390" s="139">
        <v>5</v>
      </c>
      <c r="E390" s="138">
        <v>75</v>
      </c>
      <c r="F390" s="137">
        <v>15</v>
      </c>
      <c r="G390" s="139">
        <f t="shared" si="18"/>
        <v>75</v>
      </c>
      <c r="H390" s="137">
        <v>0</v>
      </c>
      <c r="I390" s="138">
        <f t="shared" si="19"/>
        <v>0</v>
      </c>
      <c r="J390" s="137">
        <v>0</v>
      </c>
      <c r="K390" s="139">
        <f t="shared" si="20"/>
        <v>0</v>
      </c>
    </row>
    <row r="391" spans="1:11" x14ac:dyDescent="0.3">
      <c r="A391" s="99">
        <v>1113</v>
      </c>
      <c r="B391" s="103" t="s">
        <v>973</v>
      </c>
      <c r="C391" s="100" t="s">
        <v>66</v>
      </c>
      <c r="D391" s="139">
        <v>0.36</v>
      </c>
      <c r="E391" s="138">
        <v>10.8</v>
      </c>
      <c r="F391" s="137">
        <v>30</v>
      </c>
      <c r="G391" s="139">
        <f t="shared" si="18"/>
        <v>10.799999999999999</v>
      </c>
      <c r="H391" s="137">
        <v>0</v>
      </c>
      <c r="I391" s="138">
        <f t="shared" si="19"/>
        <v>0</v>
      </c>
      <c r="J391" s="137">
        <v>0</v>
      </c>
      <c r="K391" s="139">
        <f t="shared" si="20"/>
        <v>0</v>
      </c>
    </row>
    <row r="392" spans="1:11" x14ac:dyDescent="0.3">
      <c r="A392" s="99">
        <v>1114</v>
      </c>
      <c r="B392" s="103" t="s">
        <v>974</v>
      </c>
      <c r="C392" s="100" t="s">
        <v>66</v>
      </c>
      <c r="D392" s="139">
        <v>0.4</v>
      </c>
      <c r="E392" s="138">
        <v>24</v>
      </c>
      <c r="F392" s="137">
        <v>30</v>
      </c>
      <c r="G392" s="139">
        <f t="shared" si="18"/>
        <v>12</v>
      </c>
      <c r="H392" s="137">
        <v>30</v>
      </c>
      <c r="I392" s="138">
        <f t="shared" si="19"/>
        <v>12</v>
      </c>
      <c r="J392" s="137">
        <v>0</v>
      </c>
      <c r="K392" s="139">
        <f t="shared" si="20"/>
        <v>0</v>
      </c>
    </row>
    <row r="393" spans="1:11" x14ac:dyDescent="0.3">
      <c r="A393" s="99">
        <v>1115</v>
      </c>
      <c r="B393" s="103" t="s">
        <v>975</v>
      </c>
      <c r="C393" s="100" t="s">
        <v>66</v>
      </c>
      <c r="D393" s="139">
        <v>2.16</v>
      </c>
      <c r="E393" s="138">
        <v>129.6</v>
      </c>
      <c r="F393" s="137">
        <v>30</v>
      </c>
      <c r="G393" s="139">
        <f t="shared" si="18"/>
        <v>64.800000000000011</v>
      </c>
      <c r="H393" s="137">
        <v>30</v>
      </c>
      <c r="I393" s="138">
        <f t="shared" si="19"/>
        <v>64.800000000000011</v>
      </c>
      <c r="J393" s="137">
        <v>0</v>
      </c>
      <c r="K393" s="139">
        <f t="shared" si="20"/>
        <v>0</v>
      </c>
    </row>
    <row r="394" spans="1:11" x14ac:dyDescent="0.3">
      <c r="A394" s="99">
        <v>1116</v>
      </c>
      <c r="B394" s="103" t="s">
        <v>976</v>
      </c>
      <c r="C394" s="100" t="s">
        <v>66</v>
      </c>
      <c r="D394" s="139">
        <v>2.83</v>
      </c>
      <c r="E394" s="138">
        <v>99.05</v>
      </c>
      <c r="F394" s="137">
        <v>30</v>
      </c>
      <c r="G394" s="139">
        <f t="shared" si="18"/>
        <v>84.9</v>
      </c>
      <c r="H394" s="137">
        <v>5</v>
      </c>
      <c r="I394" s="138">
        <f t="shared" si="19"/>
        <v>14.15</v>
      </c>
      <c r="J394" s="137">
        <v>0</v>
      </c>
      <c r="K394" s="139">
        <f t="shared" si="20"/>
        <v>0</v>
      </c>
    </row>
    <row r="395" spans="1:11" x14ac:dyDescent="0.3">
      <c r="A395" s="99">
        <v>1117</v>
      </c>
      <c r="B395" s="103" t="s">
        <v>977</v>
      </c>
      <c r="C395" s="100" t="s">
        <v>66</v>
      </c>
      <c r="D395" s="139">
        <v>3.17</v>
      </c>
      <c r="E395" s="138">
        <v>110.95</v>
      </c>
      <c r="F395" s="137">
        <v>30</v>
      </c>
      <c r="G395" s="139">
        <f t="shared" si="18"/>
        <v>95.1</v>
      </c>
      <c r="H395" s="137">
        <v>5</v>
      </c>
      <c r="I395" s="138">
        <f t="shared" si="19"/>
        <v>15.85</v>
      </c>
      <c r="J395" s="137">
        <v>0</v>
      </c>
      <c r="K395" s="139">
        <f t="shared" si="20"/>
        <v>0</v>
      </c>
    </row>
    <row r="396" spans="1:11" x14ac:dyDescent="0.3">
      <c r="A396" s="99">
        <v>1118</v>
      </c>
      <c r="B396" s="103" t="s">
        <v>978</v>
      </c>
      <c r="C396" s="100" t="s">
        <v>66</v>
      </c>
      <c r="D396" s="139">
        <v>1.36</v>
      </c>
      <c r="E396" s="138">
        <v>149.6</v>
      </c>
      <c r="F396" s="137">
        <v>30</v>
      </c>
      <c r="G396" s="139">
        <f t="shared" si="18"/>
        <v>40.800000000000004</v>
      </c>
      <c r="H396" s="137">
        <v>80</v>
      </c>
      <c r="I396" s="138">
        <f t="shared" si="19"/>
        <v>108.80000000000001</v>
      </c>
      <c r="J396" s="137">
        <v>0</v>
      </c>
      <c r="K396" s="139">
        <f t="shared" si="20"/>
        <v>0</v>
      </c>
    </row>
    <row r="397" spans="1:11" ht="28.8" x14ac:dyDescent="0.3">
      <c r="A397" s="99">
        <v>1119</v>
      </c>
      <c r="B397" s="103" t="s">
        <v>979</v>
      </c>
      <c r="C397" s="100" t="s">
        <v>66</v>
      </c>
      <c r="D397" s="139">
        <v>3.6</v>
      </c>
      <c r="E397" s="138">
        <v>108</v>
      </c>
      <c r="F397" s="137">
        <v>30</v>
      </c>
      <c r="G397" s="139">
        <f t="shared" si="18"/>
        <v>108</v>
      </c>
      <c r="H397" s="137">
        <v>0</v>
      </c>
      <c r="I397" s="138">
        <f t="shared" si="19"/>
        <v>0</v>
      </c>
      <c r="J397" s="137">
        <v>0</v>
      </c>
      <c r="K397" s="139">
        <f t="shared" si="20"/>
        <v>0</v>
      </c>
    </row>
    <row r="398" spans="1:11" ht="28.8" x14ac:dyDescent="0.3">
      <c r="A398" s="99">
        <v>1120</v>
      </c>
      <c r="B398" s="103" t="s">
        <v>980</v>
      </c>
      <c r="C398" s="100" t="s">
        <v>66</v>
      </c>
      <c r="D398" s="139">
        <v>3.74</v>
      </c>
      <c r="E398" s="138">
        <v>374</v>
      </c>
      <c r="F398" s="137">
        <v>100</v>
      </c>
      <c r="G398" s="139">
        <f t="shared" si="18"/>
        <v>374</v>
      </c>
      <c r="H398" s="137">
        <v>0</v>
      </c>
      <c r="I398" s="138">
        <f t="shared" si="19"/>
        <v>0</v>
      </c>
      <c r="J398" s="137">
        <v>0</v>
      </c>
      <c r="K398" s="139">
        <f t="shared" si="20"/>
        <v>0</v>
      </c>
    </row>
    <row r="399" spans="1:11" x14ac:dyDescent="0.3">
      <c r="A399" s="99">
        <v>1121</v>
      </c>
      <c r="B399" s="103" t="s">
        <v>981</v>
      </c>
      <c r="C399" s="100" t="s">
        <v>66</v>
      </c>
      <c r="D399" s="139">
        <v>4</v>
      </c>
      <c r="E399" s="138">
        <v>120</v>
      </c>
      <c r="F399" s="137">
        <v>30</v>
      </c>
      <c r="G399" s="139">
        <f t="shared" si="18"/>
        <v>120</v>
      </c>
      <c r="H399" s="137">
        <v>0</v>
      </c>
      <c r="I399" s="138">
        <f t="shared" si="19"/>
        <v>0</v>
      </c>
      <c r="J399" s="137">
        <v>0</v>
      </c>
      <c r="K399" s="139">
        <f t="shared" si="20"/>
        <v>0</v>
      </c>
    </row>
    <row r="400" spans="1:11" x14ac:dyDescent="0.3">
      <c r="A400" s="99">
        <v>1122</v>
      </c>
      <c r="B400" s="103" t="s">
        <v>982</v>
      </c>
      <c r="C400" s="100" t="s">
        <v>66</v>
      </c>
      <c r="D400" s="139">
        <v>30.23</v>
      </c>
      <c r="E400" s="138">
        <v>906.9</v>
      </c>
      <c r="F400" s="137">
        <v>30</v>
      </c>
      <c r="G400" s="139">
        <f t="shared" si="18"/>
        <v>906.9</v>
      </c>
      <c r="H400" s="137">
        <v>0</v>
      </c>
      <c r="I400" s="138">
        <f t="shared" si="19"/>
        <v>0</v>
      </c>
      <c r="J400" s="137">
        <v>0</v>
      </c>
      <c r="K400" s="139">
        <f t="shared" si="20"/>
        <v>0</v>
      </c>
    </row>
    <row r="401" spans="1:11" x14ac:dyDescent="0.3">
      <c r="A401" s="99">
        <v>1123</v>
      </c>
      <c r="B401" s="103" t="s">
        <v>983</v>
      </c>
      <c r="C401" s="100" t="s">
        <v>66</v>
      </c>
      <c r="D401" s="139">
        <v>3.7</v>
      </c>
      <c r="E401" s="138">
        <v>111</v>
      </c>
      <c r="F401" s="137">
        <v>30</v>
      </c>
      <c r="G401" s="139">
        <f t="shared" si="18"/>
        <v>111</v>
      </c>
      <c r="H401" s="137">
        <v>0</v>
      </c>
      <c r="I401" s="138">
        <f t="shared" si="19"/>
        <v>0</v>
      </c>
      <c r="J401" s="137">
        <v>0</v>
      </c>
      <c r="K401" s="139">
        <f t="shared" si="20"/>
        <v>0</v>
      </c>
    </row>
    <row r="402" spans="1:11" x14ac:dyDescent="0.3">
      <c r="A402" s="99">
        <v>1124</v>
      </c>
      <c r="B402" s="103" t="s">
        <v>984</v>
      </c>
      <c r="C402" s="100" t="s">
        <v>66</v>
      </c>
      <c r="D402" s="139">
        <v>8</v>
      </c>
      <c r="E402" s="138">
        <v>40</v>
      </c>
      <c r="F402" s="137">
        <v>0</v>
      </c>
      <c r="G402" s="139">
        <f t="shared" si="18"/>
        <v>0</v>
      </c>
      <c r="H402" s="137">
        <v>5</v>
      </c>
      <c r="I402" s="138">
        <f t="shared" si="19"/>
        <v>40</v>
      </c>
      <c r="J402" s="137">
        <v>0</v>
      </c>
      <c r="K402" s="139">
        <f t="shared" si="20"/>
        <v>0</v>
      </c>
    </row>
    <row r="403" spans="1:11" x14ac:dyDescent="0.3">
      <c r="A403" s="99">
        <v>1125</v>
      </c>
      <c r="B403" s="103" t="s">
        <v>985</v>
      </c>
      <c r="C403" s="100" t="s">
        <v>66</v>
      </c>
      <c r="D403" s="139">
        <v>8</v>
      </c>
      <c r="E403" s="138">
        <v>800</v>
      </c>
      <c r="F403" s="137">
        <v>25</v>
      </c>
      <c r="G403" s="139">
        <f t="shared" si="18"/>
        <v>200</v>
      </c>
      <c r="H403" s="137">
        <v>25</v>
      </c>
      <c r="I403" s="138">
        <f t="shared" si="19"/>
        <v>200</v>
      </c>
      <c r="J403" s="137">
        <v>50</v>
      </c>
      <c r="K403" s="139">
        <f t="shared" si="20"/>
        <v>400</v>
      </c>
    </row>
    <row r="404" spans="1:11" x14ac:dyDescent="0.3">
      <c r="A404" s="99">
        <v>1126</v>
      </c>
      <c r="B404" s="103" t="s">
        <v>986</v>
      </c>
      <c r="C404" s="100" t="s">
        <v>66</v>
      </c>
      <c r="D404" s="139">
        <v>41.9</v>
      </c>
      <c r="E404" s="138">
        <v>1047.5</v>
      </c>
      <c r="F404" s="137">
        <v>25</v>
      </c>
      <c r="G404" s="139">
        <f t="shared" si="18"/>
        <v>1047.5</v>
      </c>
      <c r="H404" s="137">
        <v>0</v>
      </c>
      <c r="I404" s="138">
        <f t="shared" si="19"/>
        <v>0</v>
      </c>
      <c r="J404" s="137">
        <v>0</v>
      </c>
      <c r="K404" s="139">
        <f t="shared" si="20"/>
        <v>0</v>
      </c>
    </row>
    <row r="405" spans="1:11" x14ac:dyDescent="0.3">
      <c r="A405" s="99">
        <v>1127</v>
      </c>
      <c r="B405" s="103" t="s">
        <v>987</v>
      </c>
      <c r="C405" s="100" t="s">
        <v>66</v>
      </c>
      <c r="D405" s="139">
        <v>4.0999999999999996</v>
      </c>
      <c r="E405" s="138">
        <v>143.5</v>
      </c>
      <c r="F405" s="137">
        <v>25</v>
      </c>
      <c r="G405" s="139">
        <f t="shared" si="18"/>
        <v>102.49999999999999</v>
      </c>
      <c r="H405" s="137">
        <v>10</v>
      </c>
      <c r="I405" s="138">
        <f t="shared" si="19"/>
        <v>41</v>
      </c>
      <c r="J405" s="137">
        <v>0</v>
      </c>
      <c r="K405" s="139">
        <f t="shared" si="20"/>
        <v>0</v>
      </c>
    </row>
    <row r="406" spans="1:11" x14ac:dyDescent="0.3">
      <c r="A406" s="99">
        <v>1128</v>
      </c>
      <c r="B406" s="103" t="s">
        <v>988</v>
      </c>
      <c r="C406" s="100" t="s">
        <v>66</v>
      </c>
      <c r="D406" s="139">
        <v>6.8</v>
      </c>
      <c r="E406" s="138">
        <v>170</v>
      </c>
      <c r="F406" s="137">
        <v>25</v>
      </c>
      <c r="G406" s="139">
        <f t="shared" si="18"/>
        <v>170</v>
      </c>
      <c r="H406" s="137">
        <v>0</v>
      </c>
      <c r="I406" s="138">
        <f t="shared" si="19"/>
        <v>0</v>
      </c>
      <c r="J406" s="137">
        <v>0</v>
      </c>
      <c r="K406" s="139">
        <f t="shared" si="20"/>
        <v>0</v>
      </c>
    </row>
    <row r="407" spans="1:11" x14ac:dyDescent="0.3">
      <c r="A407" s="99">
        <v>1129</v>
      </c>
      <c r="B407" s="103" t="s">
        <v>989</v>
      </c>
      <c r="C407" s="100" t="s">
        <v>66</v>
      </c>
      <c r="D407" s="139">
        <v>7.1</v>
      </c>
      <c r="E407" s="138">
        <v>284</v>
      </c>
      <c r="F407" s="137">
        <v>40</v>
      </c>
      <c r="G407" s="139">
        <f t="shared" si="18"/>
        <v>284</v>
      </c>
      <c r="H407" s="137">
        <v>0</v>
      </c>
      <c r="I407" s="138">
        <f t="shared" si="19"/>
        <v>0</v>
      </c>
      <c r="J407" s="137">
        <v>0</v>
      </c>
      <c r="K407" s="139">
        <f t="shared" si="20"/>
        <v>0</v>
      </c>
    </row>
    <row r="408" spans="1:11" x14ac:dyDescent="0.3">
      <c r="A408" s="99">
        <v>1130</v>
      </c>
      <c r="B408" s="103" t="s">
        <v>990</v>
      </c>
      <c r="C408" s="100" t="s">
        <v>66</v>
      </c>
      <c r="D408" s="139">
        <v>47</v>
      </c>
      <c r="E408" s="138">
        <v>1645</v>
      </c>
      <c r="F408" s="137">
        <v>35</v>
      </c>
      <c r="G408" s="139">
        <f t="shared" si="18"/>
        <v>1645</v>
      </c>
      <c r="H408" s="137">
        <v>0</v>
      </c>
      <c r="I408" s="138">
        <f t="shared" si="19"/>
        <v>0</v>
      </c>
      <c r="J408" s="137">
        <v>0</v>
      </c>
      <c r="K408" s="139">
        <f t="shared" si="20"/>
        <v>0</v>
      </c>
    </row>
    <row r="409" spans="1:11" x14ac:dyDescent="0.3">
      <c r="A409" s="99">
        <v>1131</v>
      </c>
      <c r="B409" s="103" t="s">
        <v>991</v>
      </c>
      <c r="C409" s="100" t="s">
        <v>66</v>
      </c>
      <c r="D409" s="139">
        <v>2.87</v>
      </c>
      <c r="E409" s="138">
        <v>100.45</v>
      </c>
      <c r="F409" s="137">
        <v>25</v>
      </c>
      <c r="G409" s="139">
        <f t="shared" si="18"/>
        <v>71.75</v>
      </c>
      <c r="H409" s="137">
        <v>10</v>
      </c>
      <c r="I409" s="138">
        <f t="shared" si="19"/>
        <v>28.700000000000003</v>
      </c>
      <c r="J409" s="137">
        <v>0</v>
      </c>
      <c r="K409" s="139">
        <f t="shared" si="20"/>
        <v>0</v>
      </c>
    </row>
    <row r="410" spans="1:11" x14ac:dyDescent="0.3">
      <c r="A410" s="99">
        <v>1132</v>
      </c>
      <c r="B410" s="103" t="s">
        <v>992</v>
      </c>
      <c r="C410" s="100" t="s">
        <v>66</v>
      </c>
      <c r="D410" s="139">
        <v>5.9</v>
      </c>
      <c r="E410" s="138">
        <v>147.5</v>
      </c>
      <c r="F410" s="137">
        <v>25</v>
      </c>
      <c r="G410" s="139">
        <f t="shared" si="18"/>
        <v>147.5</v>
      </c>
      <c r="H410" s="137">
        <v>0</v>
      </c>
      <c r="I410" s="138">
        <f t="shared" si="19"/>
        <v>0</v>
      </c>
      <c r="J410" s="137">
        <v>0</v>
      </c>
      <c r="K410" s="139">
        <f t="shared" si="20"/>
        <v>0</v>
      </c>
    </row>
    <row r="411" spans="1:11" x14ac:dyDescent="0.3">
      <c r="A411" s="99">
        <v>1133</v>
      </c>
      <c r="B411" s="103" t="s">
        <v>993</v>
      </c>
      <c r="C411" s="100" t="s">
        <v>66</v>
      </c>
      <c r="D411" s="139">
        <v>23</v>
      </c>
      <c r="E411" s="138">
        <v>805</v>
      </c>
      <c r="F411" s="137">
        <v>35</v>
      </c>
      <c r="G411" s="139">
        <f t="shared" si="18"/>
        <v>805</v>
      </c>
      <c r="H411" s="137">
        <v>0</v>
      </c>
      <c r="I411" s="138">
        <f t="shared" si="19"/>
        <v>0</v>
      </c>
      <c r="J411" s="137">
        <v>0</v>
      </c>
      <c r="K411" s="139">
        <f t="shared" si="20"/>
        <v>0</v>
      </c>
    </row>
    <row r="412" spans="1:11" x14ac:dyDescent="0.3">
      <c r="A412" s="99">
        <v>1134</v>
      </c>
      <c r="B412" s="103" t="s">
        <v>994</v>
      </c>
      <c r="C412" s="100" t="s">
        <v>66</v>
      </c>
      <c r="D412" s="139">
        <v>79</v>
      </c>
      <c r="E412" s="138">
        <v>158</v>
      </c>
      <c r="F412" s="137">
        <v>2</v>
      </c>
      <c r="G412" s="139">
        <f t="shared" si="18"/>
        <v>158</v>
      </c>
      <c r="H412" s="137">
        <v>0</v>
      </c>
      <c r="I412" s="138">
        <f t="shared" si="19"/>
        <v>0</v>
      </c>
      <c r="J412" s="137">
        <v>0</v>
      </c>
      <c r="K412" s="139">
        <f t="shared" si="20"/>
        <v>0</v>
      </c>
    </row>
    <row r="413" spans="1:11" x14ac:dyDescent="0.3">
      <c r="A413" s="99">
        <v>1135</v>
      </c>
      <c r="B413" s="103" t="s">
        <v>995</v>
      </c>
      <c r="C413" s="100" t="s">
        <v>66</v>
      </c>
      <c r="D413" s="139">
        <v>28.1</v>
      </c>
      <c r="E413" s="138">
        <v>28.1</v>
      </c>
      <c r="F413" s="137">
        <v>0</v>
      </c>
      <c r="G413" s="139">
        <f t="shared" si="18"/>
        <v>0</v>
      </c>
      <c r="H413" s="137">
        <v>1</v>
      </c>
      <c r="I413" s="138">
        <f t="shared" si="19"/>
        <v>28.1</v>
      </c>
      <c r="J413" s="137">
        <v>0</v>
      </c>
      <c r="K413" s="139">
        <f t="shared" si="20"/>
        <v>0</v>
      </c>
    </row>
    <row r="414" spans="1:11" x14ac:dyDescent="0.3">
      <c r="A414" s="99">
        <v>1136</v>
      </c>
      <c r="B414" s="103" t="s">
        <v>996</v>
      </c>
      <c r="C414" s="100" t="s">
        <v>66</v>
      </c>
      <c r="D414" s="139">
        <v>28.09</v>
      </c>
      <c r="E414" s="138">
        <v>84.27</v>
      </c>
      <c r="F414" s="137">
        <v>2</v>
      </c>
      <c r="G414" s="139">
        <f t="shared" si="18"/>
        <v>56.18</v>
      </c>
      <c r="H414" s="137">
        <v>1</v>
      </c>
      <c r="I414" s="138">
        <f t="shared" si="19"/>
        <v>28.09</v>
      </c>
      <c r="J414" s="137">
        <v>0</v>
      </c>
      <c r="K414" s="139">
        <f t="shared" si="20"/>
        <v>0</v>
      </c>
    </row>
    <row r="415" spans="1:11" x14ac:dyDescent="0.3">
      <c r="A415" s="99">
        <v>1137</v>
      </c>
      <c r="B415" s="103" t="s">
        <v>997</v>
      </c>
      <c r="C415" s="100" t="s">
        <v>66</v>
      </c>
      <c r="D415" s="139">
        <v>239</v>
      </c>
      <c r="E415" s="138">
        <v>478</v>
      </c>
      <c r="F415" s="137">
        <v>2</v>
      </c>
      <c r="G415" s="139">
        <f t="shared" si="18"/>
        <v>478</v>
      </c>
      <c r="H415" s="137">
        <v>0</v>
      </c>
      <c r="I415" s="138">
        <f t="shared" si="19"/>
        <v>0</v>
      </c>
      <c r="J415" s="137">
        <v>0</v>
      </c>
      <c r="K415" s="139">
        <f t="shared" si="20"/>
        <v>0</v>
      </c>
    </row>
    <row r="416" spans="1:11" ht="28.8" x14ac:dyDescent="0.3">
      <c r="A416" s="99">
        <v>1138</v>
      </c>
      <c r="B416" s="103" t="s">
        <v>998</v>
      </c>
      <c r="C416" s="100" t="s">
        <v>66</v>
      </c>
      <c r="D416" s="139">
        <v>14.2</v>
      </c>
      <c r="E416" s="138">
        <v>213</v>
      </c>
      <c r="F416" s="137">
        <v>15</v>
      </c>
      <c r="G416" s="139">
        <f t="shared" si="18"/>
        <v>213</v>
      </c>
      <c r="H416" s="137">
        <v>0</v>
      </c>
      <c r="I416" s="138">
        <f t="shared" si="19"/>
        <v>0</v>
      </c>
      <c r="J416" s="137">
        <v>0</v>
      </c>
      <c r="K416" s="139">
        <f t="shared" si="20"/>
        <v>0</v>
      </c>
    </row>
    <row r="417" spans="1:11" ht="28.8" x14ac:dyDescent="0.3">
      <c r="A417" s="99">
        <v>1139</v>
      </c>
      <c r="B417" s="103" t="s">
        <v>999</v>
      </c>
      <c r="C417" s="100" t="s">
        <v>66</v>
      </c>
      <c r="D417" s="139">
        <v>8.5</v>
      </c>
      <c r="E417" s="138">
        <v>17</v>
      </c>
      <c r="F417" s="137">
        <v>2</v>
      </c>
      <c r="G417" s="139">
        <f t="shared" si="18"/>
        <v>17</v>
      </c>
      <c r="H417" s="137">
        <v>0</v>
      </c>
      <c r="I417" s="138">
        <f t="shared" si="19"/>
        <v>0</v>
      </c>
      <c r="J417" s="137">
        <v>0</v>
      </c>
      <c r="K417" s="139">
        <f t="shared" si="20"/>
        <v>0</v>
      </c>
    </row>
    <row r="418" spans="1:11" ht="28.8" x14ac:dyDescent="0.3">
      <c r="A418" s="99">
        <v>1140</v>
      </c>
      <c r="B418" s="103" t="s">
        <v>1000</v>
      </c>
      <c r="C418" s="100" t="s">
        <v>66</v>
      </c>
      <c r="D418" s="139">
        <v>13</v>
      </c>
      <c r="E418" s="138">
        <v>195</v>
      </c>
      <c r="F418" s="137">
        <v>15</v>
      </c>
      <c r="G418" s="139">
        <f t="shared" si="18"/>
        <v>195</v>
      </c>
      <c r="H418" s="137">
        <v>0</v>
      </c>
      <c r="I418" s="138">
        <f t="shared" si="19"/>
        <v>0</v>
      </c>
      <c r="J418" s="137">
        <v>0</v>
      </c>
      <c r="K418" s="139">
        <f t="shared" si="20"/>
        <v>0</v>
      </c>
    </row>
    <row r="419" spans="1:11" x14ac:dyDescent="0.3">
      <c r="A419" s="99">
        <v>1141</v>
      </c>
      <c r="B419" s="103" t="s">
        <v>1001</v>
      </c>
      <c r="C419" s="100" t="s">
        <v>66</v>
      </c>
      <c r="D419" s="139">
        <v>68</v>
      </c>
      <c r="E419" s="138">
        <v>1700</v>
      </c>
      <c r="F419" s="137">
        <v>25</v>
      </c>
      <c r="G419" s="139">
        <f t="shared" si="18"/>
        <v>1700</v>
      </c>
      <c r="H419" s="137">
        <v>0</v>
      </c>
      <c r="I419" s="138">
        <f t="shared" si="19"/>
        <v>0</v>
      </c>
      <c r="J419" s="137">
        <v>0</v>
      </c>
      <c r="K419" s="139">
        <f t="shared" si="20"/>
        <v>0</v>
      </c>
    </row>
    <row r="420" spans="1:11" ht="57.6" x14ac:dyDescent="0.3">
      <c r="A420" s="99">
        <v>1142</v>
      </c>
      <c r="B420" s="103" t="s">
        <v>1002</v>
      </c>
      <c r="C420" s="100" t="s">
        <v>66</v>
      </c>
      <c r="D420" s="139">
        <v>307</v>
      </c>
      <c r="E420" s="138">
        <v>12280</v>
      </c>
      <c r="F420" s="137">
        <v>40</v>
      </c>
      <c r="G420" s="139">
        <f t="shared" si="18"/>
        <v>12280</v>
      </c>
      <c r="H420" s="137">
        <v>0</v>
      </c>
      <c r="I420" s="138">
        <f t="shared" si="19"/>
        <v>0</v>
      </c>
      <c r="J420" s="137">
        <v>0</v>
      </c>
      <c r="K420" s="139">
        <f t="shared" si="20"/>
        <v>0</v>
      </c>
    </row>
    <row r="421" spans="1:11" ht="57.6" x14ac:dyDescent="0.3">
      <c r="A421" s="99">
        <v>1143</v>
      </c>
      <c r="B421" s="103" t="s">
        <v>1003</v>
      </c>
      <c r="C421" s="100" t="s">
        <v>66</v>
      </c>
      <c r="D421" s="139">
        <v>301</v>
      </c>
      <c r="E421" s="138">
        <v>6020</v>
      </c>
      <c r="F421" s="137">
        <v>20</v>
      </c>
      <c r="G421" s="139">
        <f t="shared" si="18"/>
        <v>6020</v>
      </c>
      <c r="H421" s="137">
        <v>0</v>
      </c>
      <c r="I421" s="138">
        <f t="shared" si="19"/>
        <v>0</v>
      </c>
      <c r="J421" s="137">
        <v>0</v>
      </c>
      <c r="K421" s="139">
        <f t="shared" si="20"/>
        <v>0</v>
      </c>
    </row>
    <row r="422" spans="1:11" ht="57.6" x14ac:dyDescent="0.3">
      <c r="A422" s="99">
        <v>1144</v>
      </c>
      <c r="B422" s="103" t="s">
        <v>1004</v>
      </c>
      <c r="C422" s="100" t="s">
        <v>66</v>
      </c>
      <c r="D422" s="139">
        <v>305</v>
      </c>
      <c r="E422" s="138">
        <v>9150</v>
      </c>
      <c r="F422" s="137">
        <v>30</v>
      </c>
      <c r="G422" s="139">
        <f t="shared" si="18"/>
        <v>9150</v>
      </c>
      <c r="H422" s="137">
        <v>0</v>
      </c>
      <c r="I422" s="138">
        <f t="shared" si="19"/>
        <v>0</v>
      </c>
      <c r="J422" s="137">
        <v>0</v>
      </c>
      <c r="K422" s="139">
        <f t="shared" si="20"/>
        <v>0</v>
      </c>
    </row>
    <row r="423" spans="1:11" ht="57.6" x14ac:dyDescent="0.3">
      <c r="A423" s="99">
        <v>1145</v>
      </c>
      <c r="B423" s="103" t="s">
        <v>1005</v>
      </c>
      <c r="C423" s="100" t="s">
        <v>66</v>
      </c>
      <c r="D423" s="139">
        <v>303</v>
      </c>
      <c r="E423" s="138">
        <v>9090</v>
      </c>
      <c r="F423" s="137">
        <v>30</v>
      </c>
      <c r="G423" s="139">
        <f t="shared" si="18"/>
        <v>9090</v>
      </c>
      <c r="H423" s="137">
        <v>0</v>
      </c>
      <c r="I423" s="138">
        <f t="shared" si="19"/>
        <v>0</v>
      </c>
      <c r="J423" s="137">
        <v>0</v>
      </c>
      <c r="K423" s="139">
        <f t="shared" si="20"/>
        <v>0</v>
      </c>
    </row>
    <row r="424" spans="1:11" x14ac:dyDescent="0.3">
      <c r="A424" s="99">
        <v>1146</v>
      </c>
      <c r="B424" s="103" t="s">
        <v>1006</v>
      </c>
      <c r="C424" s="100" t="s">
        <v>66</v>
      </c>
      <c r="D424" s="139">
        <v>9</v>
      </c>
      <c r="E424" s="138">
        <v>180</v>
      </c>
      <c r="F424" s="137">
        <v>0</v>
      </c>
      <c r="G424" s="139">
        <f t="shared" si="18"/>
        <v>0</v>
      </c>
      <c r="H424" s="137">
        <v>20</v>
      </c>
      <c r="I424" s="138">
        <f t="shared" si="19"/>
        <v>180</v>
      </c>
      <c r="J424" s="137">
        <v>0</v>
      </c>
      <c r="K424" s="139">
        <f t="shared" si="20"/>
        <v>0</v>
      </c>
    </row>
    <row r="425" spans="1:11" x14ac:dyDescent="0.3">
      <c r="A425" s="99">
        <v>1147</v>
      </c>
      <c r="B425" s="103" t="s">
        <v>1007</v>
      </c>
      <c r="C425" s="100" t="s">
        <v>66</v>
      </c>
      <c r="D425" s="139">
        <v>5.0999999999999996</v>
      </c>
      <c r="E425" s="138">
        <v>1948.2</v>
      </c>
      <c r="F425" s="137">
        <v>150</v>
      </c>
      <c r="G425" s="139">
        <f t="shared" si="18"/>
        <v>765</v>
      </c>
      <c r="H425" s="137">
        <v>32</v>
      </c>
      <c r="I425" s="138">
        <f t="shared" si="19"/>
        <v>163.19999999999999</v>
      </c>
      <c r="J425" s="137">
        <v>200</v>
      </c>
      <c r="K425" s="139">
        <f t="shared" si="20"/>
        <v>1019.9999999999999</v>
      </c>
    </row>
    <row r="426" spans="1:11" x14ac:dyDescent="0.3">
      <c r="A426" s="99">
        <v>1148</v>
      </c>
      <c r="B426" s="103" t="s">
        <v>1008</v>
      </c>
      <c r="C426" s="100" t="s">
        <v>66</v>
      </c>
      <c r="D426" s="139">
        <v>10.199999999999999</v>
      </c>
      <c r="E426" s="138">
        <v>2040</v>
      </c>
      <c r="F426" s="137">
        <v>200</v>
      </c>
      <c r="G426" s="139">
        <f t="shared" si="18"/>
        <v>2039.9999999999998</v>
      </c>
      <c r="H426" s="137">
        <v>0</v>
      </c>
      <c r="I426" s="138">
        <f t="shared" si="19"/>
        <v>0</v>
      </c>
      <c r="J426" s="137">
        <v>0</v>
      </c>
      <c r="K426" s="139">
        <f t="shared" si="20"/>
        <v>0</v>
      </c>
    </row>
    <row r="427" spans="1:11" x14ac:dyDescent="0.3">
      <c r="A427" s="99">
        <v>1149</v>
      </c>
      <c r="B427" s="103" t="s">
        <v>1009</v>
      </c>
      <c r="C427" s="100" t="s">
        <v>66</v>
      </c>
      <c r="D427" s="139">
        <v>13.8</v>
      </c>
      <c r="E427" s="138">
        <v>4140</v>
      </c>
      <c r="F427" s="137">
        <v>300</v>
      </c>
      <c r="G427" s="139">
        <f t="shared" si="18"/>
        <v>4140</v>
      </c>
      <c r="H427" s="137">
        <v>0</v>
      </c>
      <c r="I427" s="138">
        <f t="shared" si="19"/>
        <v>0</v>
      </c>
      <c r="J427" s="137">
        <v>0</v>
      </c>
      <c r="K427" s="139">
        <f t="shared" si="20"/>
        <v>0</v>
      </c>
    </row>
    <row r="428" spans="1:11" ht="28.8" x14ac:dyDescent="0.3">
      <c r="A428" s="99">
        <v>1150</v>
      </c>
      <c r="B428" s="103" t="s">
        <v>1010</v>
      </c>
      <c r="C428" s="100" t="s">
        <v>66</v>
      </c>
      <c r="D428" s="139">
        <v>4.8499999999999996</v>
      </c>
      <c r="E428" s="138">
        <v>1455</v>
      </c>
      <c r="F428" s="137">
        <v>300</v>
      </c>
      <c r="G428" s="139">
        <f t="shared" si="18"/>
        <v>1455</v>
      </c>
      <c r="H428" s="137">
        <v>0</v>
      </c>
      <c r="I428" s="138">
        <f t="shared" si="19"/>
        <v>0</v>
      </c>
      <c r="J428" s="137">
        <v>0</v>
      </c>
      <c r="K428" s="139">
        <f t="shared" si="20"/>
        <v>0</v>
      </c>
    </row>
    <row r="429" spans="1:11" x14ac:dyDescent="0.3">
      <c r="A429" s="99">
        <v>1151</v>
      </c>
      <c r="B429" s="103" t="s">
        <v>1011</v>
      </c>
      <c r="C429" s="100" t="s">
        <v>66</v>
      </c>
      <c r="D429" s="139">
        <v>16.5</v>
      </c>
      <c r="E429" s="138">
        <v>1320</v>
      </c>
      <c r="F429" s="137">
        <v>80</v>
      </c>
      <c r="G429" s="139">
        <f t="shared" si="18"/>
        <v>1320</v>
      </c>
      <c r="H429" s="137">
        <v>0</v>
      </c>
      <c r="I429" s="138">
        <f t="shared" si="19"/>
        <v>0</v>
      </c>
      <c r="J429" s="137">
        <v>0</v>
      </c>
      <c r="K429" s="139">
        <f t="shared" si="20"/>
        <v>0</v>
      </c>
    </row>
    <row r="430" spans="1:11" x14ac:dyDescent="0.3">
      <c r="A430" s="99">
        <v>1152</v>
      </c>
      <c r="B430" s="103" t="s">
        <v>1012</v>
      </c>
      <c r="C430" s="100" t="s">
        <v>66</v>
      </c>
      <c r="D430" s="139">
        <v>130</v>
      </c>
      <c r="E430" s="138">
        <v>66300</v>
      </c>
      <c r="F430" s="137">
        <v>0</v>
      </c>
      <c r="G430" s="139">
        <f t="shared" si="18"/>
        <v>0</v>
      </c>
      <c r="H430" s="137">
        <v>0</v>
      </c>
      <c r="I430" s="138">
        <f t="shared" si="19"/>
        <v>0</v>
      </c>
      <c r="J430" s="137">
        <v>510</v>
      </c>
      <c r="K430" s="139">
        <f t="shared" si="20"/>
        <v>66300</v>
      </c>
    </row>
    <row r="431" spans="1:11" x14ac:dyDescent="0.3">
      <c r="A431" s="99">
        <v>1153</v>
      </c>
      <c r="B431" s="103" t="s">
        <v>1013</v>
      </c>
      <c r="C431" s="100" t="s">
        <v>66</v>
      </c>
      <c r="D431" s="139">
        <v>130</v>
      </c>
      <c r="E431" s="138">
        <v>2600</v>
      </c>
      <c r="F431" s="137">
        <v>0</v>
      </c>
      <c r="G431" s="139">
        <f t="shared" si="18"/>
        <v>0</v>
      </c>
      <c r="H431" s="137">
        <v>0</v>
      </c>
      <c r="I431" s="138">
        <f t="shared" si="19"/>
        <v>0</v>
      </c>
      <c r="J431" s="137">
        <v>20</v>
      </c>
      <c r="K431" s="139">
        <f t="shared" si="20"/>
        <v>2600</v>
      </c>
    </row>
    <row r="432" spans="1:11" x14ac:dyDescent="0.3">
      <c r="A432" s="99">
        <v>1154</v>
      </c>
      <c r="B432" s="103" t="s">
        <v>1014</v>
      </c>
      <c r="C432" s="100" t="s">
        <v>66</v>
      </c>
      <c r="D432" s="139">
        <v>130</v>
      </c>
      <c r="E432" s="138">
        <v>2600</v>
      </c>
      <c r="F432" s="137">
        <v>0</v>
      </c>
      <c r="G432" s="139">
        <f t="shared" si="18"/>
        <v>0</v>
      </c>
      <c r="H432" s="137">
        <v>0</v>
      </c>
      <c r="I432" s="138">
        <f t="shared" si="19"/>
        <v>0</v>
      </c>
      <c r="J432" s="137">
        <v>20</v>
      </c>
      <c r="K432" s="139">
        <f t="shared" si="20"/>
        <v>2600</v>
      </c>
    </row>
    <row r="433" spans="1:11" x14ac:dyDescent="0.3">
      <c r="A433" s="99">
        <v>1155</v>
      </c>
      <c r="B433" s="103" t="s">
        <v>1015</v>
      </c>
      <c r="C433" s="100" t="s">
        <v>66</v>
      </c>
      <c r="D433" s="139">
        <v>130</v>
      </c>
      <c r="E433" s="138">
        <v>520</v>
      </c>
      <c r="F433" s="137">
        <v>0</v>
      </c>
      <c r="G433" s="139">
        <f t="shared" si="18"/>
        <v>0</v>
      </c>
      <c r="H433" s="137">
        <v>0</v>
      </c>
      <c r="I433" s="138">
        <f t="shared" si="19"/>
        <v>0</v>
      </c>
      <c r="J433" s="137">
        <v>4</v>
      </c>
      <c r="K433" s="139">
        <f t="shared" si="20"/>
        <v>520</v>
      </c>
    </row>
    <row r="434" spans="1:11" x14ac:dyDescent="0.3">
      <c r="A434" s="99">
        <v>1156</v>
      </c>
      <c r="B434" s="103" t="s">
        <v>1016</v>
      </c>
      <c r="C434" s="100" t="s">
        <v>66</v>
      </c>
      <c r="D434" s="139">
        <v>300</v>
      </c>
      <c r="E434" s="138">
        <v>4500</v>
      </c>
      <c r="F434" s="137">
        <v>0</v>
      </c>
      <c r="G434" s="139">
        <f t="shared" si="18"/>
        <v>0</v>
      </c>
      <c r="H434" s="137">
        <v>0</v>
      </c>
      <c r="I434" s="138">
        <f t="shared" si="19"/>
        <v>0</v>
      </c>
      <c r="J434" s="137">
        <v>15</v>
      </c>
      <c r="K434" s="139">
        <f t="shared" si="20"/>
        <v>4500</v>
      </c>
    </row>
    <row r="435" spans="1:11" x14ac:dyDescent="0.3">
      <c r="A435" s="99">
        <v>1157</v>
      </c>
      <c r="B435" s="103" t="s">
        <v>1017</v>
      </c>
      <c r="C435" s="100" t="s">
        <v>66</v>
      </c>
      <c r="D435" s="139">
        <v>306</v>
      </c>
      <c r="E435" s="138">
        <v>4590</v>
      </c>
      <c r="F435" s="137">
        <v>0</v>
      </c>
      <c r="G435" s="139">
        <f t="shared" si="18"/>
        <v>0</v>
      </c>
      <c r="H435" s="137">
        <v>0</v>
      </c>
      <c r="I435" s="138">
        <f t="shared" si="19"/>
        <v>0</v>
      </c>
      <c r="J435" s="137">
        <v>15</v>
      </c>
      <c r="K435" s="139">
        <f t="shared" si="20"/>
        <v>4590</v>
      </c>
    </row>
    <row r="436" spans="1:11" x14ac:dyDescent="0.3">
      <c r="A436" s="99">
        <v>1158</v>
      </c>
      <c r="B436" s="103" t="s">
        <v>1018</v>
      </c>
      <c r="C436" s="100" t="s">
        <v>66</v>
      </c>
      <c r="D436" s="139">
        <v>126</v>
      </c>
      <c r="E436" s="138">
        <v>5040</v>
      </c>
      <c r="F436" s="137">
        <v>20</v>
      </c>
      <c r="G436" s="139">
        <f t="shared" si="18"/>
        <v>2520</v>
      </c>
      <c r="H436" s="137">
        <v>20</v>
      </c>
      <c r="I436" s="138">
        <f t="shared" si="19"/>
        <v>2520</v>
      </c>
      <c r="J436" s="137">
        <v>0</v>
      </c>
      <c r="K436" s="139">
        <f t="shared" si="20"/>
        <v>0</v>
      </c>
    </row>
    <row r="437" spans="1:11" x14ac:dyDescent="0.3">
      <c r="A437" s="99">
        <v>1159</v>
      </c>
      <c r="B437" s="103" t="s">
        <v>1019</v>
      </c>
      <c r="C437" s="100" t="s">
        <v>66</v>
      </c>
      <c r="D437" s="139">
        <v>199.9</v>
      </c>
      <c r="E437" s="138">
        <v>5997</v>
      </c>
      <c r="F437" s="137">
        <v>30</v>
      </c>
      <c r="G437" s="139">
        <f t="shared" si="18"/>
        <v>5997</v>
      </c>
      <c r="H437" s="137">
        <v>0</v>
      </c>
      <c r="I437" s="138">
        <f t="shared" si="19"/>
        <v>0</v>
      </c>
      <c r="J437" s="137">
        <v>0</v>
      </c>
      <c r="K437" s="139">
        <f t="shared" si="20"/>
        <v>0</v>
      </c>
    </row>
    <row r="438" spans="1:11" x14ac:dyDescent="0.3">
      <c r="A438" s="99">
        <v>1160</v>
      </c>
      <c r="B438" s="103" t="s">
        <v>1020</v>
      </c>
      <c r="C438" s="100" t="s">
        <v>66</v>
      </c>
      <c r="D438" s="139">
        <v>17</v>
      </c>
      <c r="E438" s="138">
        <v>2040</v>
      </c>
      <c r="F438" s="137">
        <v>0</v>
      </c>
      <c r="G438" s="139">
        <f t="shared" si="18"/>
        <v>0</v>
      </c>
      <c r="H438" s="137">
        <v>0</v>
      </c>
      <c r="I438" s="138">
        <f t="shared" si="19"/>
        <v>0</v>
      </c>
      <c r="J438" s="137">
        <v>120</v>
      </c>
      <c r="K438" s="139">
        <f t="shared" si="20"/>
        <v>2040</v>
      </c>
    </row>
    <row r="439" spans="1:11" x14ac:dyDescent="0.3">
      <c r="A439" s="99">
        <v>1161</v>
      </c>
      <c r="B439" s="103" t="s">
        <v>1021</v>
      </c>
      <c r="C439" s="100" t="s">
        <v>66</v>
      </c>
      <c r="D439" s="139">
        <v>15</v>
      </c>
      <c r="E439" s="138">
        <v>60</v>
      </c>
      <c r="F439" s="137">
        <v>4</v>
      </c>
      <c r="G439" s="139">
        <f t="shared" si="18"/>
        <v>60</v>
      </c>
      <c r="H439" s="137">
        <v>0</v>
      </c>
      <c r="I439" s="138">
        <f t="shared" si="19"/>
        <v>0</v>
      </c>
      <c r="J439" s="137">
        <v>0</v>
      </c>
      <c r="K439" s="139">
        <f t="shared" si="20"/>
        <v>0</v>
      </c>
    </row>
    <row r="440" spans="1:11" x14ac:dyDescent="0.3">
      <c r="A440" s="99">
        <v>1162</v>
      </c>
      <c r="B440" s="103" t="s">
        <v>1022</v>
      </c>
      <c r="C440" s="100" t="s">
        <v>273</v>
      </c>
      <c r="D440" s="139">
        <v>31</v>
      </c>
      <c r="E440" s="138">
        <v>3875</v>
      </c>
      <c r="F440" s="137">
        <v>0</v>
      </c>
      <c r="G440" s="139">
        <f t="shared" si="18"/>
        <v>0</v>
      </c>
      <c r="H440" s="137">
        <v>100</v>
      </c>
      <c r="I440" s="138">
        <f t="shared" si="19"/>
        <v>3100</v>
      </c>
      <c r="J440" s="137">
        <v>25</v>
      </c>
      <c r="K440" s="139">
        <f t="shared" si="20"/>
        <v>775</v>
      </c>
    </row>
    <row r="441" spans="1:11" x14ac:dyDescent="0.3">
      <c r="A441" s="99">
        <v>1163</v>
      </c>
      <c r="B441" s="103" t="s">
        <v>1023</v>
      </c>
      <c r="C441" s="100" t="s">
        <v>273</v>
      </c>
      <c r="D441" s="139">
        <v>36</v>
      </c>
      <c r="E441" s="138">
        <v>19800</v>
      </c>
      <c r="F441" s="137">
        <v>0</v>
      </c>
      <c r="G441" s="139">
        <f t="shared" si="18"/>
        <v>0</v>
      </c>
      <c r="H441" s="137">
        <v>50</v>
      </c>
      <c r="I441" s="138">
        <f t="shared" si="19"/>
        <v>1800</v>
      </c>
      <c r="J441" s="137">
        <v>500</v>
      </c>
      <c r="K441" s="139">
        <f t="shared" si="20"/>
        <v>18000</v>
      </c>
    </row>
    <row r="442" spans="1:11" x14ac:dyDescent="0.3">
      <c r="A442" s="99">
        <v>1164</v>
      </c>
      <c r="B442" s="103" t="s">
        <v>1024</v>
      </c>
      <c r="C442" s="100" t="s">
        <v>273</v>
      </c>
      <c r="D442" s="139">
        <v>43</v>
      </c>
      <c r="E442" s="138">
        <v>430</v>
      </c>
      <c r="F442" s="137">
        <v>0</v>
      </c>
      <c r="G442" s="139">
        <f t="shared" si="18"/>
        <v>0</v>
      </c>
      <c r="H442" s="137">
        <v>10</v>
      </c>
      <c r="I442" s="138">
        <f t="shared" si="19"/>
        <v>430</v>
      </c>
      <c r="J442" s="137">
        <v>0</v>
      </c>
      <c r="K442" s="139">
        <f t="shared" si="20"/>
        <v>0</v>
      </c>
    </row>
    <row r="443" spans="1:11" x14ac:dyDescent="0.3">
      <c r="A443" s="99">
        <v>1165</v>
      </c>
      <c r="B443" s="103" t="s">
        <v>1025</v>
      </c>
      <c r="C443" s="100" t="s">
        <v>273</v>
      </c>
      <c r="D443" s="139">
        <v>40</v>
      </c>
      <c r="E443" s="138">
        <v>20400</v>
      </c>
      <c r="F443" s="137">
        <v>0</v>
      </c>
      <c r="G443" s="139">
        <f t="shared" si="18"/>
        <v>0</v>
      </c>
      <c r="H443" s="137">
        <v>10</v>
      </c>
      <c r="I443" s="138">
        <f t="shared" si="19"/>
        <v>400</v>
      </c>
      <c r="J443" s="137">
        <v>500</v>
      </c>
      <c r="K443" s="139">
        <f t="shared" si="20"/>
        <v>20000</v>
      </c>
    </row>
    <row r="444" spans="1:11" x14ac:dyDescent="0.3">
      <c r="A444" s="99">
        <v>1166</v>
      </c>
      <c r="B444" s="103" t="s">
        <v>1026</v>
      </c>
      <c r="C444" s="100" t="s">
        <v>273</v>
      </c>
      <c r="D444" s="139">
        <v>47</v>
      </c>
      <c r="E444" s="138">
        <v>23970</v>
      </c>
      <c r="F444" s="137">
        <v>0</v>
      </c>
      <c r="G444" s="139">
        <f t="shared" si="18"/>
        <v>0</v>
      </c>
      <c r="H444" s="137">
        <v>10</v>
      </c>
      <c r="I444" s="138">
        <f t="shared" si="19"/>
        <v>470</v>
      </c>
      <c r="J444" s="137">
        <v>500</v>
      </c>
      <c r="K444" s="139">
        <f t="shared" si="20"/>
        <v>23500</v>
      </c>
    </row>
    <row r="445" spans="1:11" x14ac:dyDescent="0.3">
      <c r="A445" s="99">
        <v>1167</v>
      </c>
      <c r="B445" s="103" t="s">
        <v>1027</v>
      </c>
      <c r="C445" s="100" t="s">
        <v>66</v>
      </c>
      <c r="D445" s="139">
        <v>7.7</v>
      </c>
      <c r="E445" s="138">
        <v>385</v>
      </c>
      <c r="F445" s="137">
        <v>20</v>
      </c>
      <c r="G445" s="139">
        <f t="shared" si="18"/>
        <v>154</v>
      </c>
      <c r="H445" s="137">
        <v>0</v>
      </c>
      <c r="I445" s="138">
        <f t="shared" si="19"/>
        <v>0</v>
      </c>
      <c r="J445" s="137">
        <v>30</v>
      </c>
      <c r="K445" s="139">
        <f t="shared" si="20"/>
        <v>231</v>
      </c>
    </row>
    <row r="446" spans="1:11" x14ac:dyDescent="0.3">
      <c r="A446" s="99">
        <v>1168</v>
      </c>
      <c r="B446" s="103" t="s">
        <v>1028</v>
      </c>
      <c r="C446" s="100" t="s">
        <v>66</v>
      </c>
      <c r="D446" s="139">
        <v>0.7</v>
      </c>
      <c r="E446" s="138">
        <v>81.2</v>
      </c>
      <c r="F446" s="137">
        <v>20</v>
      </c>
      <c r="G446" s="139">
        <f t="shared" si="18"/>
        <v>14</v>
      </c>
      <c r="H446" s="137">
        <v>0</v>
      </c>
      <c r="I446" s="138">
        <f t="shared" si="19"/>
        <v>0</v>
      </c>
      <c r="J446" s="137">
        <v>96</v>
      </c>
      <c r="K446" s="139">
        <f t="shared" si="20"/>
        <v>67.199999999999989</v>
      </c>
    </row>
    <row r="447" spans="1:11" x14ac:dyDescent="0.3">
      <c r="A447" s="99">
        <v>1169</v>
      </c>
      <c r="B447" s="103" t="s">
        <v>1029</v>
      </c>
      <c r="C447" s="100" t="s">
        <v>66</v>
      </c>
      <c r="D447" s="139">
        <v>0.7</v>
      </c>
      <c r="E447" s="138">
        <v>175</v>
      </c>
      <c r="F447" s="137">
        <v>0</v>
      </c>
      <c r="G447" s="139">
        <f t="shared" si="18"/>
        <v>0</v>
      </c>
      <c r="H447" s="137">
        <v>250</v>
      </c>
      <c r="I447" s="138">
        <f t="shared" si="19"/>
        <v>175</v>
      </c>
      <c r="J447" s="137">
        <v>0</v>
      </c>
      <c r="K447" s="139">
        <f t="shared" si="20"/>
        <v>0</v>
      </c>
    </row>
    <row r="448" spans="1:11" x14ac:dyDescent="0.3">
      <c r="A448" s="99">
        <v>1170</v>
      </c>
      <c r="B448" s="103" t="s">
        <v>1030</v>
      </c>
      <c r="C448" s="100" t="s">
        <v>66</v>
      </c>
      <c r="D448" s="139">
        <v>1.1100000000000001</v>
      </c>
      <c r="E448" s="138">
        <v>888</v>
      </c>
      <c r="F448" s="137">
        <v>300</v>
      </c>
      <c r="G448" s="139">
        <f t="shared" si="18"/>
        <v>333.00000000000006</v>
      </c>
      <c r="H448" s="137">
        <v>0</v>
      </c>
      <c r="I448" s="138">
        <f t="shared" si="19"/>
        <v>0</v>
      </c>
      <c r="J448" s="137">
        <v>500</v>
      </c>
      <c r="K448" s="139">
        <f t="shared" si="20"/>
        <v>555</v>
      </c>
    </row>
    <row r="449" spans="1:11" x14ac:dyDescent="0.3">
      <c r="A449" s="99">
        <v>1171</v>
      </c>
      <c r="B449" s="103" t="s">
        <v>1031</v>
      </c>
      <c r="C449" s="100" t="s">
        <v>66</v>
      </c>
      <c r="D449" s="139">
        <v>2.61</v>
      </c>
      <c r="E449" s="138">
        <v>522</v>
      </c>
      <c r="F449" s="137">
        <v>200</v>
      </c>
      <c r="G449" s="139">
        <f t="shared" si="18"/>
        <v>522</v>
      </c>
      <c r="H449" s="137">
        <v>0</v>
      </c>
      <c r="I449" s="138">
        <f t="shared" si="19"/>
        <v>0</v>
      </c>
      <c r="J449" s="137">
        <v>0</v>
      </c>
      <c r="K449" s="139">
        <f t="shared" si="20"/>
        <v>0</v>
      </c>
    </row>
    <row r="450" spans="1:11" x14ac:dyDescent="0.3">
      <c r="A450" s="99">
        <v>1172</v>
      </c>
      <c r="B450" s="103" t="s">
        <v>1032</v>
      </c>
      <c r="C450" s="100" t="s">
        <v>66</v>
      </c>
      <c r="D450" s="139">
        <v>2.61</v>
      </c>
      <c r="E450" s="138">
        <v>261</v>
      </c>
      <c r="F450" s="137">
        <v>0</v>
      </c>
      <c r="G450" s="139">
        <f t="shared" si="18"/>
        <v>0</v>
      </c>
      <c r="H450" s="137">
        <v>100</v>
      </c>
      <c r="I450" s="138">
        <f t="shared" si="19"/>
        <v>261</v>
      </c>
      <c r="J450" s="137">
        <v>0</v>
      </c>
      <c r="K450" s="139">
        <f t="shared" si="20"/>
        <v>0</v>
      </c>
    </row>
    <row r="451" spans="1:11" x14ac:dyDescent="0.3">
      <c r="A451" s="99">
        <v>1173</v>
      </c>
      <c r="B451" s="103" t="s">
        <v>1033</v>
      </c>
      <c r="C451" s="100" t="s">
        <v>66</v>
      </c>
      <c r="D451" s="139">
        <v>2.84</v>
      </c>
      <c r="E451" s="138">
        <v>568</v>
      </c>
      <c r="F451" s="137">
        <v>200</v>
      </c>
      <c r="G451" s="139">
        <f t="shared" si="18"/>
        <v>568</v>
      </c>
      <c r="H451" s="137">
        <v>0</v>
      </c>
      <c r="I451" s="138">
        <f t="shared" si="19"/>
        <v>0</v>
      </c>
      <c r="J451" s="137">
        <v>0</v>
      </c>
      <c r="K451" s="139">
        <f t="shared" si="20"/>
        <v>0</v>
      </c>
    </row>
    <row r="452" spans="1:11" ht="28.8" x14ac:dyDescent="0.3">
      <c r="A452" s="99">
        <v>1174</v>
      </c>
      <c r="B452" s="103" t="s">
        <v>1034</v>
      </c>
      <c r="C452" s="100" t="s">
        <v>66</v>
      </c>
      <c r="D452" s="139">
        <v>2.9</v>
      </c>
      <c r="E452" s="138">
        <v>58</v>
      </c>
      <c r="F452" s="137">
        <v>0</v>
      </c>
      <c r="G452" s="139">
        <f t="shared" ref="G452:G515" si="21">F452*D452</f>
        <v>0</v>
      </c>
      <c r="H452" s="137">
        <v>0</v>
      </c>
      <c r="I452" s="138">
        <f t="shared" ref="I452:I515" si="22">H452*D452</f>
        <v>0</v>
      </c>
      <c r="J452" s="137">
        <v>20</v>
      </c>
      <c r="K452" s="139">
        <f t="shared" ref="K452:K515" si="23">J452*D452</f>
        <v>58</v>
      </c>
    </row>
    <row r="453" spans="1:11" ht="28.8" x14ac:dyDescent="0.3">
      <c r="A453" s="99">
        <v>1175</v>
      </c>
      <c r="B453" s="103" t="s">
        <v>1035</v>
      </c>
      <c r="C453" s="100" t="s">
        <v>66</v>
      </c>
      <c r="D453" s="139">
        <v>2</v>
      </c>
      <c r="E453" s="138">
        <v>40</v>
      </c>
      <c r="F453" s="137">
        <v>0</v>
      </c>
      <c r="G453" s="139">
        <f t="shared" si="21"/>
        <v>0</v>
      </c>
      <c r="H453" s="137">
        <v>0</v>
      </c>
      <c r="I453" s="138">
        <f t="shared" si="22"/>
        <v>0</v>
      </c>
      <c r="J453" s="137">
        <v>20</v>
      </c>
      <c r="K453" s="139">
        <f t="shared" si="23"/>
        <v>40</v>
      </c>
    </row>
    <row r="454" spans="1:11" ht="28.8" x14ac:dyDescent="0.3">
      <c r="A454" s="99">
        <v>1176</v>
      </c>
      <c r="B454" s="103" t="s">
        <v>1036</v>
      </c>
      <c r="C454" s="100" t="s">
        <v>66</v>
      </c>
      <c r="D454" s="139">
        <v>1.9</v>
      </c>
      <c r="E454" s="138">
        <v>38</v>
      </c>
      <c r="F454" s="137">
        <v>0</v>
      </c>
      <c r="G454" s="139">
        <f t="shared" si="21"/>
        <v>0</v>
      </c>
      <c r="H454" s="137">
        <v>0</v>
      </c>
      <c r="I454" s="138">
        <f t="shared" si="22"/>
        <v>0</v>
      </c>
      <c r="J454" s="137">
        <v>20</v>
      </c>
      <c r="K454" s="139">
        <f t="shared" si="23"/>
        <v>38</v>
      </c>
    </row>
    <row r="455" spans="1:11" x14ac:dyDescent="0.3">
      <c r="A455" s="99">
        <v>1177</v>
      </c>
      <c r="B455" s="103" t="s">
        <v>1037</v>
      </c>
      <c r="C455" s="100" t="s">
        <v>273</v>
      </c>
      <c r="D455" s="139">
        <v>11.5</v>
      </c>
      <c r="E455" s="138">
        <v>23</v>
      </c>
      <c r="F455" s="137">
        <v>1</v>
      </c>
      <c r="G455" s="139">
        <f t="shared" si="21"/>
        <v>11.5</v>
      </c>
      <c r="H455" s="137">
        <v>0</v>
      </c>
      <c r="I455" s="138">
        <f t="shared" si="22"/>
        <v>0</v>
      </c>
      <c r="J455" s="137">
        <v>1</v>
      </c>
      <c r="K455" s="139">
        <f t="shared" si="23"/>
        <v>11.5</v>
      </c>
    </row>
    <row r="456" spans="1:11" x14ac:dyDescent="0.3">
      <c r="A456" s="99">
        <v>1178</v>
      </c>
      <c r="B456" s="103" t="s">
        <v>1038</v>
      </c>
      <c r="C456" s="100" t="s">
        <v>273</v>
      </c>
      <c r="D456" s="139">
        <v>12.27</v>
      </c>
      <c r="E456" s="138">
        <v>3190.2</v>
      </c>
      <c r="F456" s="137">
        <v>0</v>
      </c>
      <c r="G456" s="139">
        <f t="shared" si="21"/>
        <v>0</v>
      </c>
      <c r="H456" s="137">
        <v>60</v>
      </c>
      <c r="I456" s="138">
        <f t="shared" si="22"/>
        <v>736.19999999999993</v>
      </c>
      <c r="J456" s="137">
        <v>200</v>
      </c>
      <c r="K456" s="139">
        <f t="shared" si="23"/>
        <v>2454</v>
      </c>
    </row>
    <row r="457" spans="1:11" x14ac:dyDescent="0.3">
      <c r="A457" s="99">
        <v>1179</v>
      </c>
      <c r="B457" s="103" t="s">
        <v>1039</v>
      </c>
      <c r="C457" s="100" t="s">
        <v>273</v>
      </c>
      <c r="D457" s="139">
        <v>8.5</v>
      </c>
      <c r="E457" s="138">
        <v>1700</v>
      </c>
      <c r="F457" s="137">
        <v>0</v>
      </c>
      <c r="G457" s="139">
        <f t="shared" si="21"/>
        <v>0</v>
      </c>
      <c r="H457" s="137">
        <v>0</v>
      </c>
      <c r="I457" s="138">
        <f t="shared" si="22"/>
        <v>0</v>
      </c>
      <c r="J457" s="137">
        <v>200</v>
      </c>
      <c r="K457" s="139">
        <f t="shared" si="23"/>
        <v>1700</v>
      </c>
    </row>
    <row r="458" spans="1:11" ht="28.8" x14ac:dyDescent="0.3">
      <c r="A458" s="99">
        <v>1180</v>
      </c>
      <c r="B458" s="103" t="s">
        <v>1040</v>
      </c>
      <c r="C458" s="100" t="s">
        <v>66</v>
      </c>
      <c r="D458" s="139">
        <v>3.9</v>
      </c>
      <c r="E458" s="138">
        <v>780</v>
      </c>
      <c r="F458" s="137">
        <v>0</v>
      </c>
      <c r="G458" s="139">
        <f t="shared" si="21"/>
        <v>0</v>
      </c>
      <c r="H458" s="137">
        <v>0</v>
      </c>
      <c r="I458" s="138">
        <f t="shared" si="22"/>
        <v>0</v>
      </c>
      <c r="J458" s="137">
        <v>200</v>
      </c>
      <c r="K458" s="139">
        <f t="shared" si="23"/>
        <v>780</v>
      </c>
    </row>
    <row r="459" spans="1:11" x14ac:dyDescent="0.3">
      <c r="A459" s="99">
        <v>1181</v>
      </c>
      <c r="B459" s="103" t="s">
        <v>1041</v>
      </c>
      <c r="C459" s="100" t="s">
        <v>66</v>
      </c>
      <c r="D459" s="139">
        <v>21.15</v>
      </c>
      <c r="E459" s="138">
        <v>10575</v>
      </c>
      <c r="F459" s="137">
        <v>500</v>
      </c>
      <c r="G459" s="139">
        <f t="shared" si="21"/>
        <v>10575</v>
      </c>
      <c r="H459" s="137">
        <v>0</v>
      </c>
      <c r="I459" s="138">
        <f t="shared" si="22"/>
        <v>0</v>
      </c>
      <c r="J459" s="137">
        <v>0</v>
      </c>
      <c r="K459" s="139">
        <f t="shared" si="23"/>
        <v>0</v>
      </c>
    </row>
    <row r="460" spans="1:11" x14ac:dyDescent="0.3">
      <c r="A460" s="99">
        <v>1182</v>
      </c>
      <c r="B460" s="103" t="s">
        <v>1042</v>
      </c>
      <c r="C460" s="100" t="s">
        <v>66</v>
      </c>
      <c r="D460" s="139">
        <v>15.2</v>
      </c>
      <c r="E460" s="138">
        <v>1520</v>
      </c>
      <c r="F460" s="137">
        <v>0</v>
      </c>
      <c r="G460" s="139">
        <f t="shared" si="21"/>
        <v>0</v>
      </c>
      <c r="H460" s="137">
        <v>0</v>
      </c>
      <c r="I460" s="138">
        <f t="shared" si="22"/>
        <v>0</v>
      </c>
      <c r="J460" s="137">
        <v>100</v>
      </c>
      <c r="K460" s="139">
        <f t="shared" si="23"/>
        <v>1520</v>
      </c>
    </row>
    <row r="461" spans="1:11" x14ac:dyDescent="0.3">
      <c r="A461" s="99">
        <v>1183</v>
      </c>
      <c r="B461" s="103" t="s">
        <v>1043</v>
      </c>
      <c r="C461" s="100" t="s">
        <v>66</v>
      </c>
      <c r="D461" s="139">
        <v>33</v>
      </c>
      <c r="E461" s="138">
        <v>660</v>
      </c>
      <c r="F461" s="137">
        <v>0</v>
      </c>
      <c r="G461" s="139">
        <f t="shared" si="21"/>
        <v>0</v>
      </c>
      <c r="H461" s="137">
        <v>20</v>
      </c>
      <c r="I461" s="138">
        <f t="shared" si="22"/>
        <v>660</v>
      </c>
      <c r="J461" s="137">
        <v>0</v>
      </c>
      <c r="K461" s="139">
        <f t="shared" si="23"/>
        <v>0</v>
      </c>
    </row>
    <row r="462" spans="1:11" x14ac:dyDescent="0.3">
      <c r="A462" s="99">
        <v>1184</v>
      </c>
      <c r="B462" s="103" t="s">
        <v>1044</v>
      </c>
      <c r="C462" s="100" t="s">
        <v>66</v>
      </c>
      <c r="D462" s="139">
        <v>0.48</v>
      </c>
      <c r="E462" s="138">
        <v>14.4</v>
      </c>
      <c r="F462" s="137">
        <v>0</v>
      </c>
      <c r="G462" s="139">
        <f t="shared" si="21"/>
        <v>0</v>
      </c>
      <c r="H462" s="137">
        <v>30</v>
      </c>
      <c r="I462" s="138">
        <f t="shared" si="22"/>
        <v>14.399999999999999</v>
      </c>
      <c r="J462" s="137">
        <v>0</v>
      </c>
      <c r="K462" s="139">
        <f t="shared" si="23"/>
        <v>0</v>
      </c>
    </row>
    <row r="463" spans="1:11" x14ac:dyDescent="0.3">
      <c r="A463" s="99">
        <v>1185</v>
      </c>
      <c r="B463" s="103" t="s">
        <v>1045</v>
      </c>
      <c r="C463" s="100" t="s">
        <v>66</v>
      </c>
      <c r="D463" s="139">
        <v>1.9</v>
      </c>
      <c r="E463" s="138">
        <v>57</v>
      </c>
      <c r="F463" s="137">
        <v>0</v>
      </c>
      <c r="G463" s="139">
        <f t="shared" si="21"/>
        <v>0</v>
      </c>
      <c r="H463" s="137">
        <v>30</v>
      </c>
      <c r="I463" s="138">
        <f t="shared" si="22"/>
        <v>57</v>
      </c>
      <c r="J463" s="137">
        <v>0</v>
      </c>
      <c r="K463" s="139">
        <f t="shared" si="23"/>
        <v>0</v>
      </c>
    </row>
    <row r="464" spans="1:11" x14ac:dyDescent="0.3">
      <c r="A464" s="99">
        <v>1186</v>
      </c>
      <c r="B464" s="103" t="s">
        <v>1046</v>
      </c>
      <c r="C464" s="100" t="s">
        <v>66</v>
      </c>
      <c r="D464" s="139">
        <v>180</v>
      </c>
      <c r="E464" s="138">
        <v>5400</v>
      </c>
      <c r="F464" s="137">
        <v>0</v>
      </c>
      <c r="G464" s="139">
        <f t="shared" si="21"/>
        <v>0</v>
      </c>
      <c r="H464" s="137">
        <v>30</v>
      </c>
      <c r="I464" s="138">
        <f t="shared" si="22"/>
        <v>5400</v>
      </c>
      <c r="J464" s="137">
        <v>0</v>
      </c>
      <c r="K464" s="139">
        <f t="shared" si="23"/>
        <v>0</v>
      </c>
    </row>
    <row r="465" spans="1:11" x14ac:dyDescent="0.3">
      <c r="A465" s="99">
        <v>1187</v>
      </c>
      <c r="B465" s="103" t="s">
        <v>1047</v>
      </c>
      <c r="C465" s="100" t="s">
        <v>66</v>
      </c>
      <c r="D465" s="139">
        <v>4.8</v>
      </c>
      <c r="E465" s="138">
        <v>144</v>
      </c>
      <c r="F465" s="137">
        <v>30</v>
      </c>
      <c r="G465" s="139">
        <f t="shared" si="21"/>
        <v>144</v>
      </c>
      <c r="H465" s="137">
        <v>0</v>
      </c>
      <c r="I465" s="138">
        <f t="shared" si="22"/>
        <v>0</v>
      </c>
      <c r="J465" s="137">
        <v>0</v>
      </c>
      <c r="K465" s="139">
        <f t="shared" si="23"/>
        <v>0</v>
      </c>
    </row>
    <row r="466" spans="1:11" x14ac:dyDescent="0.3">
      <c r="A466" s="99">
        <v>1188</v>
      </c>
      <c r="B466" s="103" t="s">
        <v>1048</v>
      </c>
      <c r="C466" s="100" t="s">
        <v>66</v>
      </c>
      <c r="D466" s="139">
        <v>1.24</v>
      </c>
      <c r="E466" s="138">
        <v>37.200000000000003</v>
      </c>
      <c r="F466" s="137">
        <v>30</v>
      </c>
      <c r="G466" s="139">
        <f t="shared" si="21"/>
        <v>37.200000000000003</v>
      </c>
      <c r="H466" s="137">
        <v>0</v>
      </c>
      <c r="I466" s="138">
        <f t="shared" si="22"/>
        <v>0</v>
      </c>
      <c r="J466" s="137">
        <v>0</v>
      </c>
      <c r="K466" s="139">
        <f t="shared" si="23"/>
        <v>0</v>
      </c>
    </row>
    <row r="467" spans="1:11" x14ac:dyDescent="0.3">
      <c r="A467" s="99">
        <v>1189</v>
      </c>
      <c r="B467" s="103" t="s">
        <v>1049</v>
      </c>
      <c r="C467" s="100" t="s">
        <v>66</v>
      </c>
      <c r="D467" s="139">
        <v>0.99</v>
      </c>
      <c r="E467" s="138">
        <v>29.7</v>
      </c>
      <c r="F467" s="137">
        <v>30</v>
      </c>
      <c r="G467" s="139">
        <f t="shared" si="21"/>
        <v>29.7</v>
      </c>
      <c r="H467" s="137">
        <v>0</v>
      </c>
      <c r="I467" s="138">
        <f t="shared" si="22"/>
        <v>0</v>
      </c>
      <c r="J467" s="137">
        <v>0</v>
      </c>
      <c r="K467" s="139">
        <f t="shared" si="23"/>
        <v>0</v>
      </c>
    </row>
    <row r="468" spans="1:11" x14ac:dyDescent="0.3">
      <c r="A468" s="99">
        <v>1190</v>
      </c>
      <c r="B468" s="103" t="s">
        <v>1050</v>
      </c>
      <c r="C468" s="100" t="s">
        <v>66</v>
      </c>
      <c r="D468" s="139">
        <v>7.64</v>
      </c>
      <c r="E468" s="138">
        <v>229.2</v>
      </c>
      <c r="F468" s="137">
        <v>30</v>
      </c>
      <c r="G468" s="139">
        <f t="shared" si="21"/>
        <v>229.2</v>
      </c>
      <c r="H468" s="137">
        <v>0</v>
      </c>
      <c r="I468" s="138">
        <f t="shared" si="22"/>
        <v>0</v>
      </c>
      <c r="J468" s="137">
        <v>0</v>
      </c>
      <c r="K468" s="139">
        <f t="shared" si="23"/>
        <v>0</v>
      </c>
    </row>
    <row r="469" spans="1:11" x14ac:dyDescent="0.3">
      <c r="A469" s="99">
        <v>1191</v>
      </c>
      <c r="B469" s="103" t="s">
        <v>1051</v>
      </c>
      <c r="C469" s="100" t="s">
        <v>66</v>
      </c>
      <c r="D469" s="139">
        <v>1.71</v>
      </c>
      <c r="E469" s="138">
        <v>51.3</v>
      </c>
      <c r="F469" s="137">
        <v>30</v>
      </c>
      <c r="G469" s="139">
        <f t="shared" si="21"/>
        <v>51.3</v>
      </c>
      <c r="H469" s="137">
        <v>0</v>
      </c>
      <c r="I469" s="138">
        <f t="shared" si="22"/>
        <v>0</v>
      </c>
      <c r="J469" s="137">
        <v>0</v>
      </c>
      <c r="K469" s="139">
        <f t="shared" si="23"/>
        <v>0</v>
      </c>
    </row>
    <row r="470" spans="1:11" x14ac:dyDescent="0.3">
      <c r="A470" s="99">
        <v>1192</v>
      </c>
      <c r="B470" s="103" t="s">
        <v>1052</v>
      </c>
      <c r="C470" s="100" t="s">
        <v>66</v>
      </c>
      <c r="D470" s="139">
        <v>3.5</v>
      </c>
      <c r="E470" s="138">
        <v>105</v>
      </c>
      <c r="F470" s="137">
        <v>30</v>
      </c>
      <c r="G470" s="139">
        <f t="shared" si="21"/>
        <v>105</v>
      </c>
      <c r="H470" s="137">
        <v>0</v>
      </c>
      <c r="I470" s="138">
        <f t="shared" si="22"/>
        <v>0</v>
      </c>
      <c r="J470" s="137">
        <v>0</v>
      </c>
      <c r="K470" s="139">
        <f t="shared" si="23"/>
        <v>0</v>
      </c>
    </row>
    <row r="471" spans="1:11" x14ac:dyDescent="0.3">
      <c r="A471" s="99">
        <v>1193</v>
      </c>
      <c r="B471" s="103" t="s">
        <v>1053</v>
      </c>
      <c r="C471" s="100" t="s">
        <v>66</v>
      </c>
      <c r="D471" s="139">
        <v>3.5</v>
      </c>
      <c r="E471" s="138">
        <v>140</v>
      </c>
      <c r="F471" s="137">
        <v>0</v>
      </c>
      <c r="G471" s="139">
        <f t="shared" si="21"/>
        <v>0</v>
      </c>
      <c r="H471" s="137">
        <v>0</v>
      </c>
      <c r="I471" s="138">
        <f t="shared" si="22"/>
        <v>0</v>
      </c>
      <c r="J471" s="137">
        <v>40</v>
      </c>
      <c r="K471" s="139">
        <f t="shared" si="23"/>
        <v>140</v>
      </c>
    </row>
    <row r="472" spans="1:11" x14ac:dyDescent="0.3">
      <c r="A472" s="99">
        <v>1194</v>
      </c>
      <c r="B472" s="103" t="s">
        <v>1054</v>
      </c>
      <c r="C472" s="100" t="s">
        <v>66</v>
      </c>
      <c r="D472" s="139">
        <v>19</v>
      </c>
      <c r="E472" s="138">
        <v>1900</v>
      </c>
      <c r="F472" s="137">
        <v>0</v>
      </c>
      <c r="G472" s="139">
        <f t="shared" si="21"/>
        <v>0</v>
      </c>
      <c r="H472" s="137">
        <v>0</v>
      </c>
      <c r="I472" s="138">
        <f t="shared" si="22"/>
        <v>0</v>
      </c>
      <c r="J472" s="137">
        <v>100</v>
      </c>
      <c r="K472" s="139">
        <f t="shared" si="23"/>
        <v>1900</v>
      </c>
    </row>
    <row r="473" spans="1:11" x14ac:dyDescent="0.3">
      <c r="A473" s="99">
        <v>1195</v>
      </c>
      <c r="B473" s="103" t="s">
        <v>1055</v>
      </c>
      <c r="C473" s="100" t="s">
        <v>66</v>
      </c>
      <c r="D473" s="139">
        <v>42</v>
      </c>
      <c r="E473" s="138">
        <v>4200</v>
      </c>
      <c r="F473" s="137">
        <v>0</v>
      </c>
      <c r="G473" s="139">
        <f t="shared" si="21"/>
        <v>0</v>
      </c>
      <c r="H473" s="137">
        <v>0</v>
      </c>
      <c r="I473" s="138">
        <f t="shared" si="22"/>
        <v>0</v>
      </c>
      <c r="J473" s="137">
        <v>100</v>
      </c>
      <c r="K473" s="139">
        <f t="shared" si="23"/>
        <v>4200</v>
      </c>
    </row>
    <row r="474" spans="1:11" x14ac:dyDescent="0.3">
      <c r="A474" s="99">
        <v>1196</v>
      </c>
      <c r="B474" s="103" t="s">
        <v>1056</v>
      </c>
      <c r="C474" s="100" t="s">
        <v>66</v>
      </c>
      <c r="D474" s="139">
        <v>1.5</v>
      </c>
      <c r="E474" s="138">
        <v>45</v>
      </c>
      <c r="F474" s="137">
        <v>0</v>
      </c>
      <c r="G474" s="139">
        <f t="shared" si="21"/>
        <v>0</v>
      </c>
      <c r="H474" s="137">
        <v>0</v>
      </c>
      <c r="I474" s="138">
        <f t="shared" si="22"/>
        <v>0</v>
      </c>
      <c r="J474" s="137">
        <v>30</v>
      </c>
      <c r="K474" s="139">
        <f t="shared" si="23"/>
        <v>45</v>
      </c>
    </row>
    <row r="475" spans="1:11" x14ac:dyDescent="0.3">
      <c r="A475" s="99">
        <v>1197</v>
      </c>
      <c r="B475" s="103" t="s">
        <v>1057</v>
      </c>
      <c r="C475" s="100" t="s">
        <v>66</v>
      </c>
      <c r="D475" s="139">
        <v>1.7</v>
      </c>
      <c r="E475" s="138">
        <v>51</v>
      </c>
      <c r="F475" s="137">
        <v>0</v>
      </c>
      <c r="G475" s="139">
        <f t="shared" si="21"/>
        <v>0</v>
      </c>
      <c r="H475" s="137">
        <v>0</v>
      </c>
      <c r="I475" s="138">
        <f t="shared" si="22"/>
        <v>0</v>
      </c>
      <c r="J475" s="137">
        <v>30</v>
      </c>
      <c r="K475" s="139">
        <f t="shared" si="23"/>
        <v>51</v>
      </c>
    </row>
    <row r="476" spans="1:11" x14ac:dyDescent="0.3">
      <c r="A476" s="99">
        <v>1198</v>
      </c>
      <c r="B476" s="103" t="s">
        <v>1058</v>
      </c>
      <c r="C476" s="100" t="s">
        <v>66</v>
      </c>
      <c r="D476" s="139">
        <v>26.9</v>
      </c>
      <c r="E476" s="138">
        <v>21520</v>
      </c>
      <c r="F476" s="137">
        <v>0</v>
      </c>
      <c r="G476" s="139">
        <f t="shared" si="21"/>
        <v>0</v>
      </c>
      <c r="H476" s="137">
        <v>0</v>
      </c>
      <c r="I476" s="138">
        <f t="shared" si="22"/>
        <v>0</v>
      </c>
      <c r="J476" s="137">
        <v>800</v>
      </c>
      <c r="K476" s="139">
        <f t="shared" si="23"/>
        <v>21520</v>
      </c>
    </row>
    <row r="477" spans="1:11" ht="28.8" x14ac:dyDescent="0.3">
      <c r="A477" s="99">
        <v>1199</v>
      </c>
      <c r="B477" s="103" t="s">
        <v>1059</v>
      </c>
      <c r="C477" s="100" t="s">
        <v>66</v>
      </c>
      <c r="D477" s="139">
        <v>170</v>
      </c>
      <c r="E477" s="138">
        <v>850</v>
      </c>
      <c r="F477" s="137">
        <v>5</v>
      </c>
      <c r="G477" s="139">
        <f t="shared" si="21"/>
        <v>850</v>
      </c>
      <c r="H477" s="137">
        <v>0</v>
      </c>
      <c r="I477" s="138">
        <f t="shared" si="22"/>
        <v>0</v>
      </c>
      <c r="J477" s="137">
        <v>0</v>
      </c>
      <c r="K477" s="139">
        <f t="shared" si="23"/>
        <v>0</v>
      </c>
    </row>
    <row r="478" spans="1:11" x14ac:dyDescent="0.3">
      <c r="A478" s="99">
        <v>1200</v>
      </c>
      <c r="B478" s="103" t="s">
        <v>1060</v>
      </c>
      <c r="C478" s="100" t="s">
        <v>66</v>
      </c>
      <c r="D478" s="139">
        <v>3.5</v>
      </c>
      <c r="E478" s="138">
        <v>2275</v>
      </c>
      <c r="F478" s="137">
        <v>0</v>
      </c>
      <c r="G478" s="139">
        <f t="shared" si="21"/>
        <v>0</v>
      </c>
      <c r="H478" s="137">
        <v>50</v>
      </c>
      <c r="I478" s="138">
        <f t="shared" si="22"/>
        <v>175</v>
      </c>
      <c r="J478" s="137">
        <v>600</v>
      </c>
      <c r="K478" s="139">
        <f t="shared" si="23"/>
        <v>2100</v>
      </c>
    </row>
    <row r="479" spans="1:11" x14ac:dyDescent="0.3">
      <c r="A479" s="99">
        <v>1201</v>
      </c>
      <c r="B479" s="103" t="s">
        <v>1061</v>
      </c>
      <c r="C479" s="100" t="s">
        <v>66</v>
      </c>
      <c r="D479" s="139">
        <v>14</v>
      </c>
      <c r="E479" s="138">
        <v>1400</v>
      </c>
      <c r="F479" s="137">
        <v>0</v>
      </c>
      <c r="G479" s="139">
        <f t="shared" si="21"/>
        <v>0</v>
      </c>
      <c r="H479" s="137">
        <v>0</v>
      </c>
      <c r="I479" s="138">
        <f t="shared" si="22"/>
        <v>0</v>
      </c>
      <c r="J479" s="137">
        <v>100</v>
      </c>
      <c r="K479" s="139">
        <f t="shared" si="23"/>
        <v>1400</v>
      </c>
    </row>
    <row r="480" spans="1:11" x14ac:dyDescent="0.3">
      <c r="A480" s="99">
        <v>1202</v>
      </c>
      <c r="B480" s="103" t="s">
        <v>1062</v>
      </c>
      <c r="C480" s="100" t="s">
        <v>66</v>
      </c>
      <c r="D480" s="139">
        <v>3.1</v>
      </c>
      <c r="E480" s="138">
        <v>93</v>
      </c>
      <c r="F480" s="137">
        <v>30</v>
      </c>
      <c r="G480" s="139">
        <f t="shared" si="21"/>
        <v>93</v>
      </c>
      <c r="H480" s="137">
        <v>0</v>
      </c>
      <c r="I480" s="138">
        <f t="shared" si="22"/>
        <v>0</v>
      </c>
      <c r="J480" s="137">
        <v>0</v>
      </c>
      <c r="K480" s="139">
        <f t="shared" si="23"/>
        <v>0</v>
      </c>
    </row>
    <row r="481" spans="1:11" x14ac:dyDescent="0.3">
      <c r="A481" s="99">
        <v>1203</v>
      </c>
      <c r="B481" s="103" t="s">
        <v>1063</v>
      </c>
      <c r="C481" s="100" t="s">
        <v>66</v>
      </c>
      <c r="D481" s="139">
        <v>1.9</v>
      </c>
      <c r="E481" s="138">
        <v>57</v>
      </c>
      <c r="F481" s="137">
        <v>30</v>
      </c>
      <c r="G481" s="139">
        <f t="shared" si="21"/>
        <v>57</v>
      </c>
      <c r="H481" s="137">
        <v>0</v>
      </c>
      <c r="I481" s="138">
        <f t="shared" si="22"/>
        <v>0</v>
      </c>
      <c r="J481" s="137">
        <v>0</v>
      </c>
      <c r="K481" s="139">
        <f t="shared" si="23"/>
        <v>0</v>
      </c>
    </row>
    <row r="482" spans="1:11" x14ac:dyDescent="0.3">
      <c r="A482" s="99">
        <v>1204</v>
      </c>
      <c r="B482" s="103" t="s">
        <v>1064</v>
      </c>
      <c r="C482" s="100" t="s">
        <v>66</v>
      </c>
      <c r="D482" s="139">
        <v>1.4</v>
      </c>
      <c r="E482" s="138">
        <v>42</v>
      </c>
      <c r="F482" s="137">
        <v>30</v>
      </c>
      <c r="G482" s="139">
        <f t="shared" si="21"/>
        <v>42</v>
      </c>
      <c r="H482" s="137">
        <v>0</v>
      </c>
      <c r="I482" s="138">
        <f t="shared" si="22"/>
        <v>0</v>
      </c>
      <c r="J482" s="137">
        <v>0</v>
      </c>
      <c r="K482" s="139">
        <f t="shared" si="23"/>
        <v>0</v>
      </c>
    </row>
    <row r="483" spans="1:11" x14ac:dyDescent="0.3">
      <c r="A483" s="99">
        <v>1205</v>
      </c>
      <c r="B483" s="103" t="s">
        <v>1065</v>
      </c>
      <c r="C483" s="100" t="s">
        <v>66</v>
      </c>
      <c r="D483" s="139">
        <v>2.9</v>
      </c>
      <c r="E483" s="138">
        <v>174</v>
      </c>
      <c r="F483" s="137">
        <v>30</v>
      </c>
      <c r="G483" s="139">
        <f t="shared" si="21"/>
        <v>87</v>
      </c>
      <c r="H483" s="137">
        <v>30</v>
      </c>
      <c r="I483" s="138">
        <f t="shared" si="22"/>
        <v>87</v>
      </c>
      <c r="J483" s="137">
        <v>0</v>
      </c>
      <c r="K483" s="139">
        <f t="shared" si="23"/>
        <v>0</v>
      </c>
    </row>
    <row r="484" spans="1:11" x14ac:dyDescent="0.3">
      <c r="A484" s="99">
        <v>1206</v>
      </c>
      <c r="B484" s="103" t="s">
        <v>1066</v>
      </c>
      <c r="C484" s="100" t="s">
        <v>66</v>
      </c>
      <c r="D484" s="139">
        <v>2.16</v>
      </c>
      <c r="E484" s="138">
        <v>129.6</v>
      </c>
      <c r="F484" s="137">
        <v>30</v>
      </c>
      <c r="G484" s="139">
        <f t="shared" si="21"/>
        <v>64.800000000000011</v>
      </c>
      <c r="H484" s="137">
        <v>30</v>
      </c>
      <c r="I484" s="138">
        <f t="shared" si="22"/>
        <v>64.800000000000011</v>
      </c>
      <c r="J484" s="137">
        <v>0</v>
      </c>
      <c r="K484" s="139">
        <f t="shared" si="23"/>
        <v>0</v>
      </c>
    </row>
    <row r="485" spans="1:11" x14ac:dyDescent="0.3">
      <c r="A485" s="99">
        <v>1207</v>
      </c>
      <c r="B485" s="103" t="s">
        <v>1067</v>
      </c>
      <c r="C485" s="100" t="s">
        <v>66</v>
      </c>
      <c r="D485" s="139">
        <v>7.2</v>
      </c>
      <c r="E485" s="138">
        <v>216</v>
      </c>
      <c r="F485" s="137">
        <v>30</v>
      </c>
      <c r="G485" s="139">
        <f t="shared" si="21"/>
        <v>216</v>
      </c>
      <c r="H485" s="137">
        <v>0</v>
      </c>
      <c r="I485" s="138">
        <f t="shared" si="22"/>
        <v>0</v>
      </c>
      <c r="J485" s="137">
        <v>0</v>
      </c>
      <c r="K485" s="139">
        <f t="shared" si="23"/>
        <v>0</v>
      </c>
    </row>
    <row r="486" spans="1:11" x14ac:dyDescent="0.3">
      <c r="A486" s="99">
        <v>1208</v>
      </c>
      <c r="B486" s="103" t="s">
        <v>1068</v>
      </c>
      <c r="C486" s="100" t="s">
        <v>66</v>
      </c>
      <c r="D486" s="139">
        <v>2.2000000000000002</v>
      </c>
      <c r="E486" s="138">
        <v>121</v>
      </c>
      <c r="F486" s="137">
        <v>30</v>
      </c>
      <c r="G486" s="139">
        <f t="shared" si="21"/>
        <v>66</v>
      </c>
      <c r="H486" s="137">
        <v>25</v>
      </c>
      <c r="I486" s="138">
        <f t="shared" si="22"/>
        <v>55.000000000000007</v>
      </c>
      <c r="J486" s="137">
        <v>0</v>
      </c>
      <c r="K486" s="139">
        <f t="shared" si="23"/>
        <v>0</v>
      </c>
    </row>
    <row r="487" spans="1:11" x14ac:dyDescent="0.3">
      <c r="A487" s="99">
        <v>1209</v>
      </c>
      <c r="B487" s="103" t="s">
        <v>1069</v>
      </c>
      <c r="C487" s="100" t="s">
        <v>66</v>
      </c>
      <c r="D487" s="139">
        <v>2.85</v>
      </c>
      <c r="E487" s="138">
        <v>85.5</v>
      </c>
      <c r="F487" s="137">
        <v>30</v>
      </c>
      <c r="G487" s="139">
        <f t="shared" si="21"/>
        <v>85.5</v>
      </c>
      <c r="H487" s="137">
        <v>0</v>
      </c>
      <c r="I487" s="138">
        <f t="shared" si="22"/>
        <v>0</v>
      </c>
      <c r="J487" s="137">
        <v>0</v>
      </c>
      <c r="K487" s="139">
        <f t="shared" si="23"/>
        <v>0</v>
      </c>
    </row>
    <row r="488" spans="1:11" x14ac:dyDescent="0.3">
      <c r="A488" s="99">
        <v>1210</v>
      </c>
      <c r="B488" s="103" t="s">
        <v>1070</v>
      </c>
      <c r="C488" s="100" t="s">
        <v>66</v>
      </c>
      <c r="D488" s="139">
        <v>1.05</v>
      </c>
      <c r="E488" s="138">
        <v>840</v>
      </c>
      <c r="F488" s="137">
        <v>0</v>
      </c>
      <c r="G488" s="139">
        <f t="shared" si="21"/>
        <v>0</v>
      </c>
      <c r="H488" s="137">
        <v>0</v>
      </c>
      <c r="I488" s="138">
        <f t="shared" si="22"/>
        <v>0</v>
      </c>
      <c r="J488" s="137">
        <v>800</v>
      </c>
      <c r="K488" s="139">
        <f t="shared" si="23"/>
        <v>840</v>
      </c>
    </row>
    <row r="489" spans="1:11" x14ac:dyDescent="0.3">
      <c r="A489" s="99">
        <v>1211</v>
      </c>
      <c r="B489" s="103" t="s">
        <v>1071</v>
      </c>
      <c r="C489" s="100" t="s">
        <v>66</v>
      </c>
      <c r="D489" s="139">
        <v>1.9</v>
      </c>
      <c r="E489" s="138">
        <v>57</v>
      </c>
      <c r="F489" s="137">
        <v>30</v>
      </c>
      <c r="G489" s="139">
        <f t="shared" si="21"/>
        <v>57</v>
      </c>
      <c r="H489" s="137">
        <v>0</v>
      </c>
      <c r="I489" s="138">
        <f t="shared" si="22"/>
        <v>0</v>
      </c>
      <c r="J489" s="137">
        <v>0</v>
      </c>
      <c r="K489" s="139">
        <f t="shared" si="23"/>
        <v>0</v>
      </c>
    </row>
    <row r="490" spans="1:11" x14ac:dyDescent="0.3">
      <c r="A490" s="99">
        <v>1212</v>
      </c>
      <c r="B490" s="103" t="s">
        <v>1072</v>
      </c>
      <c r="C490" s="100" t="s">
        <v>66</v>
      </c>
      <c r="D490" s="139">
        <v>2.7</v>
      </c>
      <c r="E490" s="138">
        <v>81</v>
      </c>
      <c r="F490" s="137">
        <v>30</v>
      </c>
      <c r="G490" s="139">
        <f t="shared" si="21"/>
        <v>81</v>
      </c>
      <c r="H490" s="137">
        <v>0</v>
      </c>
      <c r="I490" s="138">
        <f t="shared" si="22"/>
        <v>0</v>
      </c>
      <c r="J490" s="137">
        <v>0</v>
      </c>
      <c r="K490" s="139">
        <f t="shared" si="23"/>
        <v>0</v>
      </c>
    </row>
    <row r="491" spans="1:11" x14ac:dyDescent="0.3">
      <c r="A491" s="99">
        <v>1213</v>
      </c>
      <c r="B491" s="103" t="s">
        <v>1073</v>
      </c>
      <c r="C491" s="100" t="s">
        <v>66</v>
      </c>
      <c r="D491" s="139">
        <v>0.56000000000000005</v>
      </c>
      <c r="E491" s="138">
        <v>22.4</v>
      </c>
      <c r="F491" s="137">
        <v>40</v>
      </c>
      <c r="G491" s="139">
        <f t="shared" si="21"/>
        <v>22.400000000000002</v>
      </c>
      <c r="H491" s="137">
        <v>0</v>
      </c>
      <c r="I491" s="138">
        <f t="shared" si="22"/>
        <v>0</v>
      </c>
      <c r="J491" s="137">
        <v>0</v>
      </c>
      <c r="K491" s="139">
        <f t="shared" si="23"/>
        <v>0</v>
      </c>
    </row>
    <row r="492" spans="1:11" x14ac:dyDescent="0.3">
      <c r="A492" s="99">
        <v>1214</v>
      </c>
      <c r="B492" s="103" t="s">
        <v>1074</v>
      </c>
      <c r="C492" s="100" t="s">
        <v>66</v>
      </c>
      <c r="D492" s="139">
        <v>0.47</v>
      </c>
      <c r="E492" s="138">
        <v>18.8</v>
      </c>
      <c r="F492" s="137">
        <v>40</v>
      </c>
      <c r="G492" s="139">
        <f t="shared" si="21"/>
        <v>18.799999999999997</v>
      </c>
      <c r="H492" s="137">
        <v>0</v>
      </c>
      <c r="I492" s="138">
        <f t="shared" si="22"/>
        <v>0</v>
      </c>
      <c r="J492" s="137">
        <v>0</v>
      </c>
      <c r="K492" s="139">
        <f t="shared" si="23"/>
        <v>0</v>
      </c>
    </row>
    <row r="493" spans="1:11" x14ac:dyDescent="0.3">
      <c r="A493" s="99">
        <v>1215</v>
      </c>
      <c r="B493" s="103" t="s">
        <v>1075</v>
      </c>
      <c r="C493" s="100" t="s">
        <v>66</v>
      </c>
      <c r="D493" s="139">
        <v>1.86</v>
      </c>
      <c r="E493" s="138">
        <v>74.400000000000006</v>
      </c>
      <c r="F493" s="137">
        <v>40</v>
      </c>
      <c r="G493" s="139">
        <f t="shared" si="21"/>
        <v>74.400000000000006</v>
      </c>
      <c r="H493" s="137">
        <v>0</v>
      </c>
      <c r="I493" s="138">
        <f t="shared" si="22"/>
        <v>0</v>
      </c>
      <c r="J493" s="137">
        <v>0</v>
      </c>
      <c r="K493" s="139">
        <f t="shared" si="23"/>
        <v>0</v>
      </c>
    </row>
    <row r="494" spans="1:11" x14ac:dyDescent="0.3">
      <c r="A494" s="99">
        <v>1216</v>
      </c>
      <c r="B494" s="103" t="s">
        <v>1076</v>
      </c>
      <c r="C494" s="100" t="s">
        <v>66</v>
      </c>
      <c r="D494" s="139">
        <v>3.45</v>
      </c>
      <c r="E494" s="138">
        <v>138</v>
      </c>
      <c r="F494" s="137">
        <v>40</v>
      </c>
      <c r="G494" s="139">
        <f t="shared" si="21"/>
        <v>138</v>
      </c>
      <c r="H494" s="137">
        <v>0</v>
      </c>
      <c r="I494" s="138">
        <f t="shared" si="22"/>
        <v>0</v>
      </c>
      <c r="J494" s="137">
        <v>0</v>
      </c>
      <c r="K494" s="139">
        <f t="shared" si="23"/>
        <v>0</v>
      </c>
    </row>
    <row r="495" spans="1:11" x14ac:dyDescent="0.3">
      <c r="A495" s="99">
        <v>1217</v>
      </c>
      <c r="B495" s="103" t="s">
        <v>1077</v>
      </c>
      <c r="C495" s="100" t="s">
        <v>66</v>
      </c>
      <c r="D495" s="139">
        <v>2.69</v>
      </c>
      <c r="E495" s="138">
        <v>107.6</v>
      </c>
      <c r="F495" s="137">
        <v>40</v>
      </c>
      <c r="G495" s="139">
        <f t="shared" si="21"/>
        <v>107.6</v>
      </c>
      <c r="H495" s="137">
        <v>0</v>
      </c>
      <c r="I495" s="138">
        <f t="shared" si="22"/>
        <v>0</v>
      </c>
      <c r="J495" s="137">
        <v>0</v>
      </c>
      <c r="K495" s="139">
        <f t="shared" si="23"/>
        <v>0</v>
      </c>
    </row>
    <row r="496" spans="1:11" x14ac:dyDescent="0.3">
      <c r="A496" s="99">
        <v>1218</v>
      </c>
      <c r="B496" s="103" t="s">
        <v>1078</v>
      </c>
      <c r="C496" s="100" t="s">
        <v>66</v>
      </c>
      <c r="D496" s="139">
        <v>13.9</v>
      </c>
      <c r="E496" s="138">
        <v>417</v>
      </c>
      <c r="F496" s="137">
        <v>30</v>
      </c>
      <c r="G496" s="139">
        <f t="shared" si="21"/>
        <v>417</v>
      </c>
      <c r="H496" s="137">
        <v>0</v>
      </c>
      <c r="I496" s="138">
        <f t="shared" si="22"/>
        <v>0</v>
      </c>
      <c r="J496" s="137">
        <v>0</v>
      </c>
      <c r="K496" s="139">
        <f t="shared" si="23"/>
        <v>0</v>
      </c>
    </row>
    <row r="497" spans="1:11" x14ac:dyDescent="0.3">
      <c r="A497" s="99">
        <v>1219</v>
      </c>
      <c r="B497" s="103" t="s">
        <v>1079</v>
      </c>
      <c r="C497" s="100" t="s">
        <v>66</v>
      </c>
      <c r="D497" s="139">
        <v>3.52</v>
      </c>
      <c r="E497" s="138">
        <v>1126.4000000000001</v>
      </c>
      <c r="F497" s="137">
        <v>0</v>
      </c>
      <c r="G497" s="139">
        <f t="shared" si="21"/>
        <v>0</v>
      </c>
      <c r="H497" s="137">
        <v>20</v>
      </c>
      <c r="I497" s="138">
        <f t="shared" si="22"/>
        <v>70.400000000000006</v>
      </c>
      <c r="J497" s="137">
        <v>300</v>
      </c>
      <c r="K497" s="139">
        <f t="shared" si="23"/>
        <v>1056</v>
      </c>
    </row>
    <row r="498" spans="1:11" x14ac:dyDescent="0.3">
      <c r="A498" s="99">
        <v>1220</v>
      </c>
      <c r="B498" s="103" t="s">
        <v>1080</v>
      </c>
      <c r="C498" s="100" t="s">
        <v>66</v>
      </c>
      <c r="D498" s="139">
        <v>3.28</v>
      </c>
      <c r="E498" s="138">
        <v>98.4</v>
      </c>
      <c r="F498" s="137">
        <v>30</v>
      </c>
      <c r="G498" s="139">
        <f t="shared" si="21"/>
        <v>98.399999999999991</v>
      </c>
      <c r="H498" s="137">
        <v>0</v>
      </c>
      <c r="I498" s="138">
        <f t="shared" si="22"/>
        <v>0</v>
      </c>
      <c r="J498" s="137">
        <v>0</v>
      </c>
      <c r="K498" s="139">
        <f t="shared" si="23"/>
        <v>0</v>
      </c>
    </row>
    <row r="499" spans="1:11" x14ac:dyDescent="0.3">
      <c r="A499" s="99">
        <v>1221</v>
      </c>
      <c r="B499" s="103" t="s">
        <v>1081</v>
      </c>
      <c r="C499" s="100" t="s">
        <v>66</v>
      </c>
      <c r="D499" s="139">
        <v>4.2</v>
      </c>
      <c r="E499" s="138">
        <v>126</v>
      </c>
      <c r="F499" s="137">
        <v>30</v>
      </c>
      <c r="G499" s="139">
        <f t="shared" si="21"/>
        <v>126</v>
      </c>
      <c r="H499" s="137">
        <v>0</v>
      </c>
      <c r="I499" s="138">
        <f t="shared" si="22"/>
        <v>0</v>
      </c>
      <c r="J499" s="137">
        <v>0</v>
      </c>
      <c r="K499" s="139">
        <f t="shared" si="23"/>
        <v>0</v>
      </c>
    </row>
    <row r="500" spans="1:11" x14ac:dyDescent="0.3">
      <c r="A500" s="99">
        <v>1222</v>
      </c>
      <c r="B500" s="103" t="s">
        <v>1082</v>
      </c>
      <c r="C500" s="100" t="s">
        <v>66</v>
      </c>
      <c r="D500" s="139">
        <v>7.2</v>
      </c>
      <c r="E500" s="138">
        <v>216</v>
      </c>
      <c r="F500" s="137">
        <v>30</v>
      </c>
      <c r="G500" s="139">
        <f t="shared" si="21"/>
        <v>216</v>
      </c>
      <c r="H500" s="137">
        <v>0</v>
      </c>
      <c r="I500" s="138">
        <f t="shared" si="22"/>
        <v>0</v>
      </c>
      <c r="J500" s="137">
        <v>0</v>
      </c>
      <c r="K500" s="139">
        <f t="shared" si="23"/>
        <v>0</v>
      </c>
    </row>
    <row r="501" spans="1:11" x14ac:dyDescent="0.3">
      <c r="A501" s="99">
        <v>1223</v>
      </c>
      <c r="B501" s="103" t="s">
        <v>1083</v>
      </c>
      <c r="C501" s="100" t="s">
        <v>66</v>
      </c>
      <c r="D501" s="139">
        <v>197</v>
      </c>
      <c r="E501" s="138">
        <v>985</v>
      </c>
      <c r="F501" s="137">
        <v>0</v>
      </c>
      <c r="G501" s="139">
        <f t="shared" si="21"/>
        <v>0</v>
      </c>
      <c r="H501" s="137">
        <v>0</v>
      </c>
      <c r="I501" s="138">
        <f t="shared" si="22"/>
        <v>0</v>
      </c>
      <c r="J501" s="137">
        <v>5</v>
      </c>
      <c r="K501" s="139">
        <f t="shared" si="23"/>
        <v>985</v>
      </c>
    </row>
    <row r="502" spans="1:11" x14ac:dyDescent="0.3">
      <c r="A502" s="99">
        <v>1224</v>
      </c>
      <c r="B502" s="103" t="s">
        <v>1084</v>
      </c>
      <c r="C502" s="100" t="s">
        <v>66</v>
      </c>
      <c r="D502" s="139">
        <v>78</v>
      </c>
      <c r="E502" s="138">
        <v>780</v>
      </c>
      <c r="F502" s="137">
        <v>0</v>
      </c>
      <c r="G502" s="139">
        <f t="shared" si="21"/>
        <v>0</v>
      </c>
      <c r="H502" s="137">
        <v>10</v>
      </c>
      <c r="I502" s="138">
        <f t="shared" si="22"/>
        <v>780</v>
      </c>
      <c r="J502" s="137">
        <v>0</v>
      </c>
      <c r="K502" s="139">
        <f t="shared" si="23"/>
        <v>0</v>
      </c>
    </row>
    <row r="503" spans="1:11" x14ac:dyDescent="0.3">
      <c r="A503" s="99">
        <v>1225</v>
      </c>
      <c r="B503" s="103" t="s">
        <v>1085</v>
      </c>
      <c r="C503" s="100" t="s">
        <v>66</v>
      </c>
      <c r="D503" s="139">
        <v>135</v>
      </c>
      <c r="E503" s="138">
        <v>2700</v>
      </c>
      <c r="F503" s="137">
        <v>0</v>
      </c>
      <c r="G503" s="139">
        <f t="shared" si="21"/>
        <v>0</v>
      </c>
      <c r="H503" s="137">
        <v>0</v>
      </c>
      <c r="I503" s="138">
        <f t="shared" si="22"/>
        <v>0</v>
      </c>
      <c r="J503" s="137">
        <v>20</v>
      </c>
      <c r="K503" s="139">
        <f t="shared" si="23"/>
        <v>2700</v>
      </c>
    </row>
    <row r="504" spans="1:11" ht="43.2" x14ac:dyDescent="0.3">
      <c r="A504" s="99">
        <v>1226</v>
      </c>
      <c r="B504" s="103" t="s">
        <v>1086</v>
      </c>
      <c r="C504" s="100" t="s">
        <v>66</v>
      </c>
      <c r="D504" s="139">
        <v>48</v>
      </c>
      <c r="E504" s="138">
        <v>480</v>
      </c>
      <c r="F504" s="137">
        <v>0</v>
      </c>
      <c r="G504" s="139">
        <f t="shared" si="21"/>
        <v>0</v>
      </c>
      <c r="H504" s="137">
        <v>10</v>
      </c>
      <c r="I504" s="138">
        <f t="shared" si="22"/>
        <v>480</v>
      </c>
      <c r="J504" s="137">
        <v>0</v>
      </c>
      <c r="K504" s="139">
        <f t="shared" si="23"/>
        <v>0</v>
      </c>
    </row>
    <row r="505" spans="1:11" x14ac:dyDescent="0.3">
      <c r="A505" s="99">
        <v>1227</v>
      </c>
      <c r="B505" s="103" t="s">
        <v>1087</v>
      </c>
      <c r="C505" s="100" t="s">
        <v>66</v>
      </c>
      <c r="D505" s="139">
        <v>47</v>
      </c>
      <c r="E505" s="138">
        <v>4700</v>
      </c>
      <c r="F505" s="137">
        <v>0</v>
      </c>
      <c r="G505" s="139">
        <f t="shared" si="21"/>
        <v>0</v>
      </c>
      <c r="H505" s="137">
        <v>100</v>
      </c>
      <c r="I505" s="138">
        <f t="shared" si="22"/>
        <v>4700</v>
      </c>
      <c r="J505" s="137">
        <v>0</v>
      </c>
      <c r="K505" s="139">
        <f t="shared" si="23"/>
        <v>0</v>
      </c>
    </row>
    <row r="506" spans="1:11" ht="28.8" x14ac:dyDescent="0.3">
      <c r="A506" s="99">
        <v>1228</v>
      </c>
      <c r="B506" s="103" t="s">
        <v>1088</v>
      </c>
      <c r="C506" s="100" t="s">
        <v>66</v>
      </c>
      <c r="D506" s="139">
        <v>7</v>
      </c>
      <c r="E506" s="138">
        <v>1960</v>
      </c>
      <c r="F506" s="137">
        <v>30</v>
      </c>
      <c r="G506" s="139">
        <f t="shared" si="21"/>
        <v>210</v>
      </c>
      <c r="H506" s="137">
        <v>50</v>
      </c>
      <c r="I506" s="138">
        <f t="shared" si="22"/>
        <v>350</v>
      </c>
      <c r="J506" s="137">
        <v>200</v>
      </c>
      <c r="K506" s="139">
        <f t="shared" si="23"/>
        <v>1400</v>
      </c>
    </row>
    <row r="507" spans="1:11" x14ac:dyDescent="0.3">
      <c r="A507" s="99">
        <v>1229</v>
      </c>
      <c r="B507" s="103" t="s">
        <v>1089</v>
      </c>
      <c r="C507" s="100" t="s">
        <v>273</v>
      </c>
      <c r="D507" s="139">
        <v>1.7</v>
      </c>
      <c r="E507" s="138">
        <v>170</v>
      </c>
      <c r="F507" s="137">
        <v>100</v>
      </c>
      <c r="G507" s="139">
        <f t="shared" si="21"/>
        <v>170</v>
      </c>
      <c r="H507" s="137">
        <v>0</v>
      </c>
      <c r="I507" s="138">
        <f t="shared" si="22"/>
        <v>0</v>
      </c>
      <c r="J507" s="137">
        <v>0</v>
      </c>
      <c r="K507" s="139">
        <f t="shared" si="23"/>
        <v>0</v>
      </c>
    </row>
    <row r="508" spans="1:11" ht="28.8" x14ac:dyDescent="0.3">
      <c r="A508" s="99">
        <v>1230</v>
      </c>
      <c r="B508" s="103" t="s">
        <v>1090</v>
      </c>
      <c r="C508" s="100" t="s">
        <v>273</v>
      </c>
      <c r="D508" s="139">
        <v>8.6999999999999993</v>
      </c>
      <c r="E508" s="138">
        <v>2610</v>
      </c>
      <c r="F508" s="137">
        <v>0</v>
      </c>
      <c r="G508" s="139">
        <f t="shared" si="21"/>
        <v>0</v>
      </c>
      <c r="H508" s="137">
        <v>0</v>
      </c>
      <c r="I508" s="138">
        <f t="shared" si="22"/>
        <v>0</v>
      </c>
      <c r="J508" s="137">
        <v>300</v>
      </c>
      <c r="K508" s="139">
        <f t="shared" si="23"/>
        <v>2610</v>
      </c>
    </row>
    <row r="509" spans="1:11" ht="28.8" x14ac:dyDescent="0.3">
      <c r="A509" s="99">
        <v>1231</v>
      </c>
      <c r="B509" s="103" t="s">
        <v>1091</v>
      </c>
      <c r="C509" s="100" t="s">
        <v>273</v>
      </c>
      <c r="D509" s="139">
        <v>27</v>
      </c>
      <c r="E509" s="138">
        <v>10800</v>
      </c>
      <c r="F509" s="137">
        <v>0</v>
      </c>
      <c r="G509" s="139">
        <f t="shared" si="21"/>
        <v>0</v>
      </c>
      <c r="H509" s="137">
        <v>200</v>
      </c>
      <c r="I509" s="138">
        <f t="shared" si="22"/>
        <v>5400</v>
      </c>
      <c r="J509" s="137">
        <v>200</v>
      </c>
      <c r="K509" s="139">
        <f t="shared" si="23"/>
        <v>5400</v>
      </c>
    </row>
    <row r="510" spans="1:11" x14ac:dyDescent="0.3">
      <c r="A510" s="99">
        <v>1232</v>
      </c>
      <c r="B510" s="103" t="s">
        <v>1092</v>
      </c>
      <c r="C510" s="100" t="s">
        <v>66</v>
      </c>
      <c r="D510" s="139">
        <v>9</v>
      </c>
      <c r="E510" s="138">
        <v>135</v>
      </c>
      <c r="F510" s="137">
        <v>0</v>
      </c>
      <c r="G510" s="139">
        <f t="shared" si="21"/>
        <v>0</v>
      </c>
      <c r="H510" s="137">
        <v>0</v>
      </c>
      <c r="I510" s="138">
        <f t="shared" si="22"/>
        <v>0</v>
      </c>
      <c r="J510" s="137">
        <v>15</v>
      </c>
      <c r="K510" s="139">
        <f t="shared" si="23"/>
        <v>135</v>
      </c>
    </row>
    <row r="511" spans="1:11" ht="28.8" x14ac:dyDescent="0.3">
      <c r="A511" s="99">
        <v>1233</v>
      </c>
      <c r="B511" s="103" t="s">
        <v>1093</v>
      </c>
      <c r="C511" s="100" t="s">
        <v>66</v>
      </c>
      <c r="D511" s="139">
        <v>168</v>
      </c>
      <c r="E511" s="138">
        <v>8400</v>
      </c>
      <c r="F511" s="137">
        <v>0</v>
      </c>
      <c r="G511" s="139">
        <f t="shared" si="21"/>
        <v>0</v>
      </c>
      <c r="H511" s="137">
        <v>0</v>
      </c>
      <c r="I511" s="138">
        <f t="shared" si="22"/>
        <v>0</v>
      </c>
      <c r="J511" s="137">
        <v>50</v>
      </c>
      <c r="K511" s="139">
        <f t="shared" si="23"/>
        <v>8400</v>
      </c>
    </row>
    <row r="512" spans="1:11" ht="28.8" x14ac:dyDescent="0.3">
      <c r="A512" s="99">
        <v>1234</v>
      </c>
      <c r="B512" s="103" t="s">
        <v>1094</v>
      </c>
      <c r="C512" s="100" t="s">
        <v>66</v>
      </c>
      <c r="D512" s="139">
        <v>44</v>
      </c>
      <c r="E512" s="138">
        <v>220</v>
      </c>
      <c r="F512" s="137">
        <v>0</v>
      </c>
      <c r="G512" s="139">
        <f t="shared" si="21"/>
        <v>0</v>
      </c>
      <c r="H512" s="137">
        <v>0</v>
      </c>
      <c r="I512" s="138">
        <f t="shared" si="22"/>
        <v>0</v>
      </c>
      <c r="J512" s="137">
        <v>5</v>
      </c>
      <c r="K512" s="139">
        <f t="shared" si="23"/>
        <v>220</v>
      </c>
    </row>
    <row r="513" spans="1:11" ht="28.8" x14ac:dyDescent="0.3">
      <c r="A513" s="99">
        <v>1235</v>
      </c>
      <c r="B513" s="103" t="s">
        <v>1095</v>
      </c>
      <c r="C513" s="100" t="s">
        <v>66</v>
      </c>
      <c r="D513" s="139">
        <v>155</v>
      </c>
      <c r="E513" s="138">
        <v>775</v>
      </c>
      <c r="F513" s="137">
        <v>0</v>
      </c>
      <c r="G513" s="139">
        <f t="shared" si="21"/>
        <v>0</v>
      </c>
      <c r="H513" s="137">
        <v>0</v>
      </c>
      <c r="I513" s="138">
        <f t="shared" si="22"/>
        <v>0</v>
      </c>
      <c r="J513" s="137">
        <v>5</v>
      </c>
      <c r="K513" s="139">
        <f t="shared" si="23"/>
        <v>775</v>
      </c>
    </row>
    <row r="514" spans="1:11" ht="28.8" x14ac:dyDescent="0.3">
      <c r="A514" s="99">
        <v>1236</v>
      </c>
      <c r="B514" s="103" t="s">
        <v>1096</v>
      </c>
      <c r="C514" s="100" t="s">
        <v>66</v>
      </c>
      <c r="D514" s="139">
        <v>78</v>
      </c>
      <c r="E514" s="138">
        <v>1560</v>
      </c>
      <c r="F514" s="137">
        <v>10</v>
      </c>
      <c r="G514" s="139">
        <f t="shared" si="21"/>
        <v>780</v>
      </c>
      <c r="H514" s="137">
        <v>0</v>
      </c>
      <c r="I514" s="138">
        <f t="shared" si="22"/>
        <v>0</v>
      </c>
      <c r="J514" s="137">
        <v>10</v>
      </c>
      <c r="K514" s="139">
        <f t="shared" si="23"/>
        <v>780</v>
      </c>
    </row>
    <row r="515" spans="1:11" ht="28.8" x14ac:dyDescent="0.3">
      <c r="A515" s="99">
        <v>1237</v>
      </c>
      <c r="B515" s="103" t="s">
        <v>1097</v>
      </c>
      <c r="C515" s="100" t="s">
        <v>66</v>
      </c>
      <c r="D515" s="139">
        <v>115</v>
      </c>
      <c r="E515" s="138">
        <v>575</v>
      </c>
      <c r="F515" s="137">
        <v>0</v>
      </c>
      <c r="G515" s="139">
        <f t="shared" si="21"/>
        <v>0</v>
      </c>
      <c r="H515" s="137">
        <v>0</v>
      </c>
      <c r="I515" s="138">
        <f t="shared" si="22"/>
        <v>0</v>
      </c>
      <c r="J515" s="137">
        <v>5</v>
      </c>
      <c r="K515" s="139">
        <f t="shared" si="23"/>
        <v>575</v>
      </c>
    </row>
    <row r="516" spans="1:11" x14ac:dyDescent="0.3">
      <c r="A516" s="99">
        <v>1238</v>
      </c>
      <c r="B516" s="103" t="s">
        <v>1098</v>
      </c>
      <c r="C516" s="100" t="s">
        <v>66</v>
      </c>
      <c r="D516" s="139">
        <v>941.9</v>
      </c>
      <c r="E516" s="138">
        <v>4709.5</v>
      </c>
      <c r="F516" s="137">
        <v>0</v>
      </c>
      <c r="G516" s="139">
        <f t="shared" ref="G516:G579" si="24">F516*D516</f>
        <v>0</v>
      </c>
      <c r="H516" s="137">
        <v>0</v>
      </c>
      <c r="I516" s="138">
        <f t="shared" ref="I516:I579" si="25">H516*D516</f>
        <v>0</v>
      </c>
      <c r="J516" s="137">
        <v>5</v>
      </c>
      <c r="K516" s="139">
        <f t="shared" ref="K516:K579" si="26">J516*D516</f>
        <v>4709.5</v>
      </c>
    </row>
    <row r="517" spans="1:11" x14ac:dyDescent="0.3">
      <c r="A517" s="99">
        <v>1239</v>
      </c>
      <c r="B517" s="103" t="s">
        <v>1099</v>
      </c>
      <c r="C517" s="100" t="s">
        <v>66</v>
      </c>
      <c r="D517" s="139">
        <v>36.5</v>
      </c>
      <c r="E517" s="138">
        <v>438</v>
      </c>
      <c r="F517" s="137">
        <v>10</v>
      </c>
      <c r="G517" s="139">
        <f t="shared" si="24"/>
        <v>365</v>
      </c>
      <c r="H517" s="137">
        <v>2</v>
      </c>
      <c r="I517" s="138">
        <f t="shared" si="25"/>
        <v>73</v>
      </c>
      <c r="J517" s="137">
        <v>0</v>
      </c>
      <c r="K517" s="139">
        <f t="shared" si="26"/>
        <v>0</v>
      </c>
    </row>
    <row r="518" spans="1:11" x14ac:dyDescent="0.3">
      <c r="A518" s="99">
        <v>1240</v>
      </c>
      <c r="B518" s="103" t="s">
        <v>1100</v>
      </c>
      <c r="C518" s="100" t="s">
        <v>66</v>
      </c>
      <c r="D518" s="139">
        <v>129</v>
      </c>
      <c r="E518" s="138">
        <v>129</v>
      </c>
      <c r="F518" s="137">
        <v>1</v>
      </c>
      <c r="G518" s="139">
        <f t="shared" si="24"/>
        <v>129</v>
      </c>
      <c r="H518" s="137">
        <v>0</v>
      </c>
      <c r="I518" s="138">
        <f t="shared" si="25"/>
        <v>0</v>
      </c>
      <c r="J518" s="137">
        <v>0</v>
      </c>
      <c r="K518" s="139">
        <f t="shared" si="26"/>
        <v>0</v>
      </c>
    </row>
    <row r="519" spans="1:11" ht="86.4" x14ac:dyDescent="0.3">
      <c r="A519" s="99">
        <v>1241</v>
      </c>
      <c r="B519" s="103" t="s">
        <v>1101</v>
      </c>
      <c r="C519" s="100" t="s">
        <v>66</v>
      </c>
      <c r="D519" s="139">
        <v>3</v>
      </c>
      <c r="E519" s="138">
        <v>1005</v>
      </c>
      <c r="F519" s="137">
        <v>5</v>
      </c>
      <c r="G519" s="139">
        <f t="shared" si="24"/>
        <v>15</v>
      </c>
      <c r="H519" s="137">
        <v>30</v>
      </c>
      <c r="I519" s="138">
        <f t="shared" si="25"/>
        <v>90</v>
      </c>
      <c r="J519" s="137">
        <v>300</v>
      </c>
      <c r="K519" s="139">
        <f t="shared" si="26"/>
        <v>900</v>
      </c>
    </row>
    <row r="520" spans="1:11" x14ac:dyDescent="0.3">
      <c r="A520" s="99">
        <v>1242</v>
      </c>
      <c r="B520" s="103" t="s">
        <v>1102</v>
      </c>
      <c r="C520" s="100" t="s">
        <v>66</v>
      </c>
      <c r="D520" s="139">
        <v>95</v>
      </c>
      <c r="E520" s="138">
        <v>20900</v>
      </c>
      <c r="F520" s="137">
        <v>100</v>
      </c>
      <c r="G520" s="139">
        <f t="shared" si="24"/>
        <v>9500</v>
      </c>
      <c r="H520" s="137">
        <v>20</v>
      </c>
      <c r="I520" s="138">
        <f t="shared" si="25"/>
        <v>1900</v>
      </c>
      <c r="J520" s="137">
        <v>100</v>
      </c>
      <c r="K520" s="139">
        <f t="shared" si="26"/>
        <v>9500</v>
      </c>
    </row>
    <row r="521" spans="1:11" x14ac:dyDescent="0.3">
      <c r="A521" s="99">
        <v>1243</v>
      </c>
      <c r="B521" s="103" t="s">
        <v>1103</v>
      </c>
      <c r="C521" s="100" t="s">
        <v>66</v>
      </c>
      <c r="D521" s="139">
        <v>55</v>
      </c>
      <c r="E521" s="138">
        <v>3850</v>
      </c>
      <c r="F521" s="137">
        <v>0</v>
      </c>
      <c r="G521" s="139">
        <f t="shared" si="24"/>
        <v>0</v>
      </c>
      <c r="H521" s="137">
        <v>20</v>
      </c>
      <c r="I521" s="138">
        <f t="shared" si="25"/>
        <v>1100</v>
      </c>
      <c r="J521" s="137">
        <v>50</v>
      </c>
      <c r="K521" s="139">
        <f t="shared" si="26"/>
        <v>2750</v>
      </c>
    </row>
    <row r="522" spans="1:11" x14ac:dyDescent="0.3">
      <c r="A522" s="99">
        <v>1244</v>
      </c>
      <c r="B522" s="103" t="s">
        <v>1104</v>
      </c>
      <c r="C522" s="100" t="s">
        <v>66</v>
      </c>
      <c r="D522" s="139">
        <v>10.8</v>
      </c>
      <c r="E522" s="138">
        <v>540</v>
      </c>
      <c r="F522" s="137">
        <v>50</v>
      </c>
      <c r="G522" s="139">
        <f t="shared" si="24"/>
        <v>540</v>
      </c>
      <c r="H522" s="137">
        <v>0</v>
      </c>
      <c r="I522" s="138">
        <f t="shared" si="25"/>
        <v>0</v>
      </c>
      <c r="J522" s="137">
        <v>0</v>
      </c>
      <c r="K522" s="139">
        <f t="shared" si="26"/>
        <v>0</v>
      </c>
    </row>
    <row r="523" spans="1:11" x14ac:dyDescent="0.3">
      <c r="A523" s="99">
        <v>1245</v>
      </c>
      <c r="B523" s="103" t="s">
        <v>1105</v>
      </c>
      <c r="C523" s="100" t="s">
        <v>66</v>
      </c>
      <c r="D523" s="139">
        <v>34</v>
      </c>
      <c r="E523" s="138">
        <v>61200</v>
      </c>
      <c r="F523" s="137">
        <v>1800</v>
      </c>
      <c r="G523" s="139">
        <f t="shared" si="24"/>
        <v>61200</v>
      </c>
      <c r="H523" s="137">
        <v>0</v>
      </c>
      <c r="I523" s="138">
        <f t="shared" si="25"/>
        <v>0</v>
      </c>
      <c r="J523" s="137">
        <v>0</v>
      </c>
      <c r="K523" s="139">
        <f t="shared" si="26"/>
        <v>0</v>
      </c>
    </row>
    <row r="524" spans="1:11" x14ac:dyDescent="0.3">
      <c r="A524" s="99">
        <v>1246</v>
      </c>
      <c r="B524" s="103" t="s">
        <v>1106</v>
      </c>
      <c r="C524" s="100" t="s">
        <v>66</v>
      </c>
      <c r="D524" s="139">
        <v>2.1</v>
      </c>
      <c r="E524" s="138">
        <v>21</v>
      </c>
      <c r="F524" s="137">
        <v>0</v>
      </c>
      <c r="G524" s="139">
        <f t="shared" si="24"/>
        <v>0</v>
      </c>
      <c r="H524" s="137">
        <v>10</v>
      </c>
      <c r="I524" s="138">
        <f t="shared" si="25"/>
        <v>21</v>
      </c>
      <c r="J524" s="137">
        <v>0</v>
      </c>
      <c r="K524" s="139">
        <f t="shared" si="26"/>
        <v>0</v>
      </c>
    </row>
    <row r="525" spans="1:11" x14ac:dyDescent="0.3">
      <c r="A525" s="99">
        <v>1247</v>
      </c>
      <c r="B525" s="103" t="s">
        <v>1107</v>
      </c>
      <c r="C525" s="100" t="s">
        <v>66</v>
      </c>
      <c r="D525" s="139">
        <v>390</v>
      </c>
      <c r="E525" s="138">
        <v>23400</v>
      </c>
      <c r="F525" s="137">
        <v>60</v>
      </c>
      <c r="G525" s="139">
        <f t="shared" si="24"/>
        <v>23400</v>
      </c>
      <c r="H525" s="137">
        <v>0</v>
      </c>
      <c r="I525" s="138">
        <f t="shared" si="25"/>
        <v>0</v>
      </c>
      <c r="J525" s="137">
        <v>0</v>
      </c>
      <c r="K525" s="139">
        <f t="shared" si="26"/>
        <v>0</v>
      </c>
    </row>
    <row r="526" spans="1:11" ht="43.2" x14ac:dyDescent="0.3">
      <c r="A526" s="99">
        <v>1248</v>
      </c>
      <c r="B526" s="103" t="s">
        <v>1108</v>
      </c>
      <c r="C526" s="100" t="s">
        <v>66</v>
      </c>
      <c r="D526" s="139">
        <v>20.28</v>
      </c>
      <c r="E526" s="138">
        <v>202.8</v>
      </c>
      <c r="F526" s="137">
        <v>0</v>
      </c>
      <c r="G526" s="139">
        <f t="shared" si="24"/>
        <v>0</v>
      </c>
      <c r="H526" s="137">
        <v>0</v>
      </c>
      <c r="I526" s="138">
        <f t="shared" si="25"/>
        <v>0</v>
      </c>
      <c r="J526" s="137">
        <v>10</v>
      </c>
      <c r="K526" s="139">
        <f t="shared" si="26"/>
        <v>202.8</v>
      </c>
    </row>
    <row r="527" spans="1:11" x14ac:dyDescent="0.3">
      <c r="A527" s="99">
        <v>1249</v>
      </c>
      <c r="B527" s="103" t="s">
        <v>1109</v>
      </c>
      <c r="C527" s="100" t="s">
        <v>66</v>
      </c>
      <c r="D527" s="139">
        <v>7.87</v>
      </c>
      <c r="E527" s="138">
        <v>2518.4</v>
      </c>
      <c r="F527" s="137">
        <v>20</v>
      </c>
      <c r="G527" s="139">
        <f t="shared" si="24"/>
        <v>157.4</v>
      </c>
      <c r="H527" s="137">
        <v>0</v>
      </c>
      <c r="I527" s="138">
        <f t="shared" si="25"/>
        <v>0</v>
      </c>
      <c r="J527" s="137">
        <v>300</v>
      </c>
      <c r="K527" s="139">
        <f t="shared" si="26"/>
        <v>2361</v>
      </c>
    </row>
    <row r="528" spans="1:11" ht="43.2" x14ac:dyDescent="0.3">
      <c r="A528" s="99">
        <v>1250</v>
      </c>
      <c r="B528" s="103" t="s">
        <v>1110</v>
      </c>
      <c r="C528" s="100" t="s">
        <v>66</v>
      </c>
      <c r="D528" s="139">
        <v>36</v>
      </c>
      <c r="E528" s="138">
        <v>5220</v>
      </c>
      <c r="F528" s="137">
        <v>10</v>
      </c>
      <c r="G528" s="139">
        <f t="shared" si="24"/>
        <v>360</v>
      </c>
      <c r="H528" s="137">
        <v>15</v>
      </c>
      <c r="I528" s="138">
        <f t="shared" si="25"/>
        <v>540</v>
      </c>
      <c r="J528" s="137">
        <v>120</v>
      </c>
      <c r="K528" s="139">
        <f t="shared" si="26"/>
        <v>4320</v>
      </c>
    </row>
    <row r="529" spans="1:11" ht="28.8" x14ac:dyDescent="0.3">
      <c r="A529" s="99">
        <v>1251</v>
      </c>
      <c r="B529" s="103" t="s">
        <v>1111</v>
      </c>
      <c r="C529" s="100" t="s">
        <v>66</v>
      </c>
      <c r="D529" s="139">
        <v>33.770000000000003</v>
      </c>
      <c r="E529" s="138">
        <v>3208.15</v>
      </c>
      <c r="F529" s="137">
        <v>5</v>
      </c>
      <c r="G529" s="139">
        <f t="shared" si="24"/>
        <v>168.85000000000002</v>
      </c>
      <c r="H529" s="137">
        <v>10</v>
      </c>
      <c r="I529" s="138">
        <f t="shared" si="25"/>
        <v>337.70000000000005</v>
      </c>
      <c r="J529" s="137">
        <v>80</v>
      </c>
      <c r="K529" s="139">
        <f t="shared" si="26"/>
        <v>2701.6000000000004</v>
      </c>
    </row>
    <row r="530" spans="1:11" ht="28.8" x14ac:dyDescent="0.3">
      <c r="A530" s="99">
        <v>1252</v>
      </c>
      <c r="B530" s="103" t="s">
        <v>1112</v>
      </c>
      <c r="C530" s="100" t="s">
        <v>66</v>
      </c>
      <c r="D530" s="139">
        <v>2.74</v>
      </c>
      <c r="E530" s="138">
        <v>109.6</v>
      </c>
      <c r="F530" s="137">
        <v>40</v>
      </c>
      <c r="G530" s="139">
        <f t="shared" si="24"/>
        <v>109.60000000000001</v>
      </c>
      <c r="H530" s="137">
        <v>0</v>
      </c>
      <c r="I530" s="138">
        <f t="shared" si="25"/>
        <v>0</v>
      </c>
      <c r="J530" s="137">
        <v>0</v>
      </c>
      <c r="K530" s="139">
        <f t="shared" si="26"/>
        <v>0</v>
      </c>
    </row>
    <row r="531" spans="1:11" ht="28.8" x14ac:dyDescent="0.3">
      <c r="A531" s="99">
        <v>1253</v>
      </c>
      <c r="B531" s="103" t="s">
        <v>1113</v>
      </c>
      <c r="C531" s="100" t="s">
        <v>66</v>
      </c>
      <c r="D531" s="139">
        <v>1.53</v>
      </c>
      <c r="E531" s="138">
        <v>122.4</v>
      </c>
      <c r="F531" s="137">
        <v>0</v>
      </c>
      <c r="G531" s="139">
        <f t="shared" si="24"/>
        <v>0</v>
      </c>
      <c r="H531" s="137">
        <v>80</v>
      </c>
      <c r="I531" s="138">
        <f t="shared" si="25"/>
        <v>122.4</v>
      </c>
      <c r="J531" s="137">
        <v>0</v>
      </c>
      <c r="K531" s="139">
        <f t="shared" si="26"/>
        <v>0</v>
      </c>
    </row>
    <row r="532" spans="1:11" x14ac:dyDescent="0.3">
      <c r="A532" s="99">
        <v>1254</v>
      </c>
      <c r="B532" s="103" t="s">
        <v>1114</v>
      </c>
      <c r="C532" s="100" t="s">
        <v>66</v>
      </c>
      <c r="D532" s="139">
        <v>1.87</v>
      </c>
      <c r="E532" s="138">
        <v>448.8</v>
      </c>
      <c r="F532" s="137">
        <v>40</v>
      </c>
      <c r="G532" s="139">
        <f t="shared" si="24"/>
        <v>74.800000000000011</v>
      </c>
      <c r="H532" s="137">
        <v>200</v>
      </c>
      <c r="I532" s="138">
        <f t="shared" si="25"/>
        <v>374</v>
      </c>
      <c r="J532" s="137">
        <v>0</v>
      </c>
      <c r="K532" s="139">
        <f t="shared" si="26"/>
        <v>0</v>
      </c>
    </row>
    <row r="533" spans="1:11" ht="28.8" x14ac:dyDescent="0.3">
      <c r="A533" s="99">
        <v>1255</v>
      </c>
      <c r="B533" s="103" t="s">
        <v>1115</v>
      </c>
      <c r="C533" s="100" t="s">
        <v>66</v>
      </c>
      <c r="D533" s="139">
        <v>101</v>
      </c>
      <c r="E533" s="138">
        <v>202</v>
      </c>
      <c r="F533" s="137">
        <v>0</v>
      </c>
      <c r="G533" s="139">
        <f t="shared" si="24"/>
        <v>0</v>
      </c>
      <c r="H533" s="137">
        <v>2</v>
      </c>
      <c r="I533" s="138">
        <f t="shared" si="25"/>
        <v>202</v>
      </c>
      <c r="J533" s="137">
        <v>0</v>
      </c>
      <c r="K533" s="139">
        <f t="shared" si="26"/>
        <v>0</v>
      </c>
    </row>
    <row r="534" spans="1:11" x14ac:dyDescent="0.3">
      <c r="A534" s="99">
        <v>1256</v>
      </c>
      <c r="B534" s="103" t="s">
        <v>1116</v>
      </c>
      <c r="C534" s="100" t="s">
        <v>273</v>
      </c>
      <c r="D534" s="139">
        <v>208</v>
      </c>
      <c r="E534" s="138">
        <v>160160</v>
      </c>
      <c r="F534" s="137">
        <v>300</v>
      </c>
      <c r="G534" s="139">
        <f t="shared" si="24"/>
        <v>62400</v>
      </c>
      <c r="H534" s="137">
        <v>120</v>
      </c>
      <c r="I534" s="138">
        <f t="shared" si="25"/>
        <v>24960</v>
      </c>
      <c r="J534" s="137">
        <v>350</v>
      </c>
      <c r="K534" s="139">
        <f t="shared" si="26"/>
        <v>72800</v>
      </c>
    </row>
    <row r="535" spans="1:11" x14ac:dyDescent="0.3">
      <c r="A535" s="99">
        <v>1257</v>
      </c>
      <c r="B535" s="103" t="s">
        <v>1117</v>
      </c>
      <c r="C535" s="100" t="s">
        <v>273</v>
      </c>
      <c r="D535" s="139">
        <v>206</v>
      </c>
      <c r="E535" s="138">
        <v>216300</v>
      </c>
      <c r="F535" s="137">
        <v>350</v>
      </c>
      <c r="G535" s="139">
        <f t="shared" si="24"/>
        <v>72100</v>
      </c>
      <c r="H535" s="137">
        <v>350</v>
      </c>
      <c r="I535" s="138">
        <f t="shared" si="25"/>
        <v>72100</v>
      </c>
      <c r="J535" s="137">
        <v>350</v>
      </c>
      <c r="K535" s="139">
        <f t="shared" si="26"/>
        <v>72100</v>
      </c>
    </row>
    <row r="536" spans="1:11" x14ac:dyDescent="0.3">
      <c r="A536" s="99">
        <v>1258</v>
      </c>
      <c r="B536" s="103" t="s">
        <v>1118</v>
      </c>
      <c r="C536" s="100" t="s">
        <v>66</v>
      </c>
      <c r="D536" s="139">
        <v>23</v>
      </c>
      <c r="E536" s="138">
        <v>460</v>
      </c>
      <c r="F536" s="137">
        <v>0</v>
      </c>
      <c r="G536" s="139">
        <f t="shared" si="24"/>
        <v>0</v>
      </c>
      <c r="H536" s="137">
        <v>0</v>
      </c>
      <c r="I536" s="138">
        <f t="shared" si="25"/>
        <v>0</v>
      </c>
      <c r="J536" s="137">
        <v>20</v>
      </c>
      <c r="K536" s="139">
        <f t="shared" si="26"/>
        <v>460</v>
      </c>
    </row>
    <row r="537" spans="1:11" x14ac:dyDescent="0.3">
      <c r="A537" s="99">
        <v>1259</v>
      </c>
      <c r="B537" s="103" t="s">
        <v>1119</v>
      </c>
      <c r="C537" s="100" t="s">
        <v>66</v>
      </c>
      <c r="D537" s="139">
        <v>23</v>
      </c>
      <c r="E537" s="138">
        <v>460</v>
      </c>
      <c r="F537" s="137">
        <v>0</v>
      </c>
      <c r="G537" s="139">
        <f t="shared" si="24"/>
        <v>0</v>
      </c>
      <c r="H537" s="137">
        <v>0</v>
      </c>
      <c r="I537" s="138">
        <f t="shared" si="25"/>
        <v>0</v>
      </c>
      <c r="J537" s="137">
        <v>20</v>
      </c>
      <c r="K537" s="139">
        <f t="shared" si="26"/>
        <v>460</v>
      </c>
    </row>
    <row r="538" spans="1:11" x14ac:dyDescent="0.3">
      <c r="A538" s="99">
        <v>1260</v>
      </c>
      <c r="B538" s="103" t="s">
        <v>1120</v>
      </c>
      <c r="C538" s="100" t="s">
        <v>66</v>
      </c>
      <c r="D538" s="139">
        <v>33</v>
      </c>
      <c r="E538" s="138">
        <v>1320</v>
      </c>
      <c r="F538" s="137">
        <v>0</v>
      </c>
      <c r="G538" s="139">
        <f t="shared" si="24"/>
        <v>0</v>
      </c>
      <c r="H538" s="137">
        <v>10</v>
      </c>
      <c r="I538" s="138">
        <f t="shared" si="25"/>
        <v>330</v>
      </c>
      <c r="J538" s="137">
        <v>30</v>
      </c>
      <c r="K538" s="139">
        <f t="shared" si="26"/>
        <v>990</v>
      </c>
    </row>
    <row r="539" spans="1:11" x14ac:dyDescent="0.3">
      <c r="A539" s="99">
        <v>1261</v>
      </c>
      <c r="B539" s="103" t="s">
        <v>1121</v>
      </c>
      <c r="C539" s="100" t="s">
        <v>66</v>
      </c>
      <c r="D539" s="139">
        <v>22</v>
      </c>
      <c r="E539" s="138">
        <v>660</v>
      </c>
      <c r="F539" s="137">
        <v>0</v>
      </c>
      <c r="G539" s="139">
        <f t="shared" si="24"/>
        <v>0</v>
      </c>
      <c r="H539" s="137">
        <v>0</v>
      </c>
      <c r="I539" s="138">
        <f t="shared" si="25"/>
        <v>0</v>
      </c>
      <c r="J539" s="137">
        <v>30</v>
      </c>
      <c r="K539" s="139">
        <f t="shared" si="26"/>
        <v>660</v>
      </c>
    </row>
    <row r="540" spans="1:11" x14ac:dyDescent="0.3">
      <c r="A540" s="99">
        <v>1262</v>
      </c>
      <c r="B540" s="103" t="s">
        <v>1122</v>
      </c>
      <c r="C540" s="100" t="s">
        <v>66</v>
      </c>
      <c r="D540" s="139">
        <v>112</v>
      </c>
      <c r="E540" s="138">
        <v>19040</v>
      </c>
      <c r="F540" s="137">
        <v>70</v>
      </c>
      <c r="G540" s="139">
        <f t="shared" si="24"/>
        <v>7840</v>
      </c>
      <c r="H540" s="137">
        <v>9</v>
      </c>
      <c r="I540" s="138">
        <f t="shared" si="25"/>
        <v>1008</v>
      </c>
      <c r="J540" s="137">
        <v>91</v>
      </c>
      <c r="K540" s="139">
        <f t="shared" si="26"/>
        <v>10192</v>
      </c>
    </row>
    <row r="541" spans="1:11" ht="43.2" x14ac:dyDescent="0.3">
      <c r="A541" s="99">
        <v>1263</v>
      </c>
      <c r="B541" s="103" t="s">
        <v>1123</v>
      </c>
      <c r="C541" s="100" t="s">
        <v>66</v>
      </c>
      <c r="D541" s="139">
        <v>10.8</v>
      </c>
      <c r="E541" s="138">
        <v>432</v>
      </c>
      <c r="F541" s="137">
        <v>0</v>
      </c>
      <c r="G541" s="139">
        <f t="shared" si="24"/>
        <v>0</v>
      </c>
      <c r="H541" s="137">
        <v>10</v>
      </c>
      <c r="I541" s="138">
        <f t="shared" si="25"/>
        <v>108</v>
      </c>
      <c r="J541" s="137">
        <v>30</v>
      </c>
      <c r="K541" s="139">
        <f t="shared" si="26"/>
        <v>324</v>
      </c>
    </row>
    <row r="542" spans="1:11" ht="43.2" x14ac:dyDescent="0.3">
      <c r="A542" s="99">
        <v>1264</v>
      </c>
      <c r="B542" s="103" t="s">
        <v>1124</v>
      </c>
      <c r="C542" s="100" t="s">
        <v>66</v>
      </c>
      <c r="D542" s="139">
        <v>4.5999999999999996</v>
      </c>
      <c r="E542" s="138">
        <v>138</v>
      </c>
      <c r="F542" s="137">
        <v>0</v>
      </c>
      <c r="G542" s="139">
        <f t="shared" si="24"/>
        <v>0</v>
      </c>
      <c r="H542" s="137">
        <v>10</v>
      </c>
      <c r="I542" s="138">
        <f t="shared" si="25"/>
        <v>46</v>
      </c>
      <c r="J542" s="137">
        <v>20</v>
      </c>
      <c r="K542" s="139">
        <f t="shared" si="26"/>
        <v>92</v>
      </c>
    </row>
    <row r="543" spans="1:11" x14ac:dyDescent="0.3">
      <c r="A543" s="99">
        <v>1265</v>
      </c>
      <c r="B543" s="103" t="s">
        <v>1125</v>
      </c>
      <c r="C543" s="100" t="s">
        <v>66</v>
      </c>
      <c r="D543" s="139">
        <v>3</v>
      </c>
      <c r="E543" s="138">
        <v>90</v>
      </c>
      <c r="F543" s="137">
        <v>10</v>
      </c>
      <c r="G543" s="139">
        <f t="shared" si="24"/>
        <v>30</v>
      </c>
      <c r="H543" s="137">
        <v>0</v>
      </c>
      <c r="I543" s="138">
        <f t="shared" si="25"/>
        <v>0</v>
      </c>
      <c r="J543" s="137">
        <v>20</v>
      </c>
      <c r="K543" s="139">
        <f t="shared" si="26"/>
        <v>60</v>
      </c>
    </row>
    <row r="544" spans="1:11" x14ac:dyDescent="0.3">
      <c r="A544" s="99">
        <v>1266</v>
      </c>
      <c r="B544" s="103" t="s">
        <v>1126</v>
      </c>
      <c r="C544" s="100" t="s">
        <v>66</v>
      </c>
      <c r="D544" s="139">
        <v>7.9</v>
      </c>
      <c r="E544" s="138">
        <v>632</v>
      </c>
      <c r="F544" s="137">
        <v>0</v>
      </c>
      <c r="G544" s="139">
        <f t="shared" si="24"/>
        <v>0</v>
      </c>
      <c r="H544" s="137">
        <v>0</v>
      </c>
      <c r="I544" s="138">
        <f t="shared" si="25"/>
        <v>0</v>
      </c>
      <c r="J544" s="137">
        <v>80</v>
      </c>
      <c r="K544" s="139">
        <f t="shared" si="26"/>
        <v>632</v>
      </c>
    </row>
    <row r="545" spans="1:11" x14ac:dyDescent="0.3">
      <c r="A545" s="99">
        <v>1267</v>
      </c>
      <c r="B545" s="103" t="s">
        <v>1127</v>
      </c>
      <c r="C545" s="100" t="s">
        <v>66</v>
      </c>
      <c r="D545" s="139">
        <v>3.8</v>
      </c>
      <c r="E545" s="138">
        <v>323</v>
      </c>
      <c r="F545" s="137">
        <v>5</v>
      </c>
      <c r="G545" s="139">
        <f t="shared" si="24"/>
        <v>19</v>
      </c>
      <c r="H545" s="137">
        <v>0</v>
      </c>
      <c r="I545" s="138">
        <f t="shared" si="25"/>
        <v>0</v>
      </c>
      <c r="J545" s="137">
        <v>80</v>
      </c>
      <c r="K545" s="139">
        <f t="shared" si="26"/>
        <v>304</v>
      </c>
    </row>
    <row r="546" spans="1:11" x14ac:dyDescent="0.3">
      <c r="A546" s="99">
        <v>1268</v>
      </c>
      <c r="B546" s="103" t="s">
        <v>1128</v>
      </c>
      <c r="C546" s="100" t="s">
        <v>66</v>
      </c>
      <c r="D546" s="139">
        <v>9</v>
      </c>
      <c r="E546" s="138">
        <v>180</v>
      </c>
      <c r="F546" s="137">
        <v>0</v>
      </c>
      <c r="G546" s="139">
        <f t="shared" si="24"/>
        <v>0</v>
      </c>
      <c r="H546" s="137">
        <v>0</v>
      </c>
      <c r="I546" s="138">
        <f t="shared" si="25"/>
        <v>0</v>
      </c>
      <c r="J546" s="137">
        <v>20</v>
      </c>
      <c r="K546" s="139">
        <f t="shared" si="26"/>
        <v>180</v>
      </c>
    </row>
    <row r="547" spans="1:11" x14ac:dyDescent="0.3">
      <c r="A547" s="99">
        <v>1269</v>
      </c>
      <c r="B547" s="103" t="s">
        <v>1129</v>
      </c>
      <c r="C547" s="100" t="s">
        <v>66</v>
      </c>
      <c r="D547" s="139">
        <v>12.5</v>
      </c>
      <c r="E547" s="138">
        <v>625</v>
      </c>
      <c r="F547" s="137">
        <v>0</v>
      </c>
      <c r="G547" s="139">
        <f t="shared" si="24"/>
        <v>0</v>
      </c>
      <c r="H547" s="137">
        <v>0</v>
      </c>
      <c r="I547" s="138">
        <f t="shared" si="25"/>
        <v>0</v>
      </c>
      <c r="J547" s="137">
        <v>50</v>
      </c>
      <c r="K547" s="139">
        <f t="shared" si="26"/>
        <v>625</v>
      </c>
    </row>
    <row r="548" spans="1:11" x14ac:dyDescent="0.3">
      <c r="A548" s="99">
        <v>1270</v>
      </c>
      <c r="B548" s="103" t="s">
        <v>1130</v>
      </c>
      <c r="C548" s="100" t="s">
        <v>66</v>
      </c>
      <c r="D548" s="139">
        <v>8.6999999999999993</v>
      </c>
      <c r="E548" s="138">
        <v>435</v>
      </c>
      <c r="F548" s="137">
        <v>0</v>
      </c>
      <c r="G548" s="139">
        <f t="shared" si="24"/>
        <v>0</v>
      </c>
      <c r="H548" s="137">
        <v>0</v>
      </c>
      <c r="I548" s="138">
        <f t="shared" si="25"/>
        <v>0</v>
      </c>
      <c r="J548" s="137">
        <v>50</v>
      </c>
      <c r="K548" s="139">
        <f t="shared" si="26"/>
        <v>434.99999999999994</v>
      </c>
    </row>
    <row r="549" spans="1:11" x14ac:dyDescent="0.3">
      <c r="A549" s="99">
        <v>1271</v>
      </c>
      <c r="B549" s="103" t="s">
        <v>1131</v>
      </c>
      <c r="C549" s="100" t="s">
        <v>66</v>
      </c>
      <c r="D549" s="139">
        <v>4.3</v>
      </c>
      <c r="E549" s="138">
        <v>473</v>
      </c>
      <c r="F549" s="137">
        <v>0</v>
      </c>
      <c r="G549" s="139">
        <f t="shared" si="24"/>
        <v>0</v>
      </c>
      <c r="H549" s="137">
        <v>0</v>
      </c>
      <c r="I549" s="138">
        <f t="shared" si="25"/>
        <v>0</v>
      </c>
      <c r="J549" s="137">
        <v>110</v>
      </c>
      <c r="K549" s="139">
        <f t="shared" si="26"/>
        <v>473</v>
      </c>
    </row>
    <row r="550" spans="1:11" x14ac:dyDescent="0.3">
      <c r="A550" s="99">
        <v>1272</v>
      </c>
      <c r="B550" s="103" t="s">
        <v>1132</v>
      </c>
      <c r="C550" s="100" t="s">
        <v>66</v>
      </c>
      <c r="D550" s="139">
        <v>12</v>
      </c>
      <c r="E550" s="138">
        <v>1320</v>
      </c>
      <c r="F550" s="137">
        <v>0</v>
      </c>
      <c r="G550" s="139">
        <f t="shared" si="24"/>
        <v>0</v>
      </c>
      <c r="H550" s="137">
        <v>0</v>
      </c>
      <c r="I550" s="138">
        <f t="shared" si="25"/>
        <v>0</v>
      </c>
      <c r="J550" s="137">
        <v>110</v>
      </c>
      <c r="K550" s="139">
        <f t="shared" si="26"/>
        <v>1320</v>
      </c>
    </row>
    <row r="551" spans="1:11" x14ac:dyDescent="0.3">
      <c r="A551" s="99">
        <v>1273</v>
      </c>
      <c r="B551" s="103" t="s">
        <v>1133</v>
      </c>
      <c r="C551" s="100" t="s">
        <v>66</v>
      </c>
      <c r="D551" s="139">
        <v>6.5</v>
      </c>
      <c r="E551" s="138">
        <v>585</v>
      </c>
      <c r="F551" s="137">
        <v>0</v>
      </c>
      <c r="G551" s="139">
        <f t="shared" si="24"/>
        <v>0</v>
      </c>
      <c r="H551" s="137">
        <v>0</v>
      </c>
      <c r="I551" s="138">
        <f t="shared" si="25"/>
        <v>0</v>
      </c>
      <c r="J551" s="137">
        <v>90</v>
      </c>
      <c r="K551" s="139">
        <f t="shared" si="26"/>
        <v>585</v>
      </c>
    </row>
    <row r="552" spans="1:11" x14ac:dyDescent="0.3">
      <c r="A552" s="99">
        <v>1274</v>
      </c>
      <c r="B552" s="103" t="s">
        <v>1134</v>
      </c>
      <c r="C552" s="100" t="s">
        <v>66</v>
      </c>
      <c r="D552" s="139">
        <v>14</v>
      </c>
      <c r="E552" s="138">
        <v>700</v>
      </c>
      <c r="F552" s="137">
        <v>0</v>
      </c>
      <c r="G552" s="139">
        <f t="shared" si="24"/>
        <v>0</v>
      </c>
      <c r="H552" s="137">
        <v>0</v>
      </c>
      <c r="I552" s="138">
        <f t="shared" si="25"/>
        <v>0</v>
      </c>
      <c r="J552" s="137">
        <v>50</v>
      </c>
      <c r="K552" s="139">
        <f t="shared" si="26"/>
        <v>700</v>
      </c>
    </row>
    <row r="553" spans="1:11" x14ac:dyDescent="0.3">
      <c r="A553" s="99">
        <v>1275</v>
      </c>
      <c r="B553" s="103" t="s">
        <v>1135</v>
      </c>
      <c r="C553" s="100" t="s">
        <v>66</v>
      </c>
      <c r="D553" s="139">
        <v>5.9</v>
      </c>
      <c r="E553" s="138">
        <v>118</v>
      </c>
      <c r="F553" s="137">
        <v>0</v>
      </c>
      <c r="G553" s="139">
        <f t="shared" si="24"/>
        <v>0</v>
      </c>
      <c r="H553" s="137">
        <v>0</v>
      </c>
      <c r="I553" s="138">
        <f t="shared" si="25"/>
        <v>0</v>
      </c>
      <c r="J553" s="137">
        <v>20</v>
      </c>
      <c r="K553" s="139">
        <f t="shared" si="26"/>
        <v>118</v>
      </c>
    </row>
    <row r="554" spans="1:11" x14ac:dyDescent="0.3">
      <c r="A554" s="99">
        <v>1276</v>
      </c>
      <c r="B554" s="103" t="s">
        <v>1136</v>
      </c>
      <c r="C554" s="100" t="s">
        <v>66</v>
      </c>
      <c r="D554" s="139">
        <v>4.5</v>
      </c>
      <c r="E554" s="138">
        <v>972</v>
      </c>
      <c r="F554" s="137">
        <v>50</v>
      </c>
      <c r="G554" s="139">
        <f t="shared" si="24"/>
        <v>225</v>
      </c>
      <c r="H554" s="137">
        <v>10</v>
      </c>
      <c r="I554" s="138">
        <f t="shared" si="25"/>
        <v>45</v>
      </c>
      <c r="J554" s="137">
        <v>156</v>
      </c>
      <c r="K554" s="139">
        <f t="shared" si="26"/>
        <v>702</v>
      </c>
    </row>
    <row r="555" spans="1:11" x14ac:dyDescent="0.3">
      <c r="A555" s="99">
        <v>1277</v>
      </c>
      <c r="B555" s="103" t="s">
        <v>1137</v>
      </c>
      <c r="C555" s="100" t="s">
        <v>66</v>
      </c>
      <c r="D555" s="139">
        <v>6</v>
      </c>
      <c r="E555" s="138">
        <v>720</v>
      </c>
      <c r="F555" s="137">
        <v>0</v>
      </c>
      <c r="G555" s="139">
        <f t="shared" si="24"/>
        <v>0</v>
      </c>
      <c r="H555" s="137">
        <v>0</v>
      </c>
      <c r="I555" s="138">
        <f t="shared" si="25"/>
        <v>0</v>
      </c>
      <c r="J555" s="137">
        <v>120</v>
      </c>
      <c r="K555" s="139">
        <f t="shared" si="26"/>
        <v>720</v>
      </c>
    </row>
    <row r="556" spans="1:11" x14ac:dyDescent="0.3">
      <c r="A556" s="99">
        <v>1278</v>
      </c>
      <c r="B556" s="103" t="s">
        <v>1138</v>
      </c>
      <c r="C556" s="100" t="s">
        <v>66</v>
      </c>
      <c r="D556" s="139">
        <v>11.1</v>
      </c>
      <c r="E556" s="138">
        <v>555</v>
      </c>
      <c r="F556" s="137">
        <v>0</v>
      </c>
      <c r="G556" s="139">
        <f t="shared" si="24"/>
        <v>0</v>
      </c>
      <c r="H556" s="137">
        <v>0</v>
      </c>
      <c r="I556" s="138">
        <f t="shared" si="25"/>
        <v>0</v>
      </c>
      <c r="J556" s="137">
        <v>50</v>
      </c>
      <c r="K556" s="139">
        <f t="shared" si="26"/>
        <v>555</v>
      </c>
    </row>
    <row r="557" spans="1:11" x14ac:dyDescent="0.3">
      <c r="A557" s="99">
        <v>1279</v>
      </c>
      <c r="B557" s="103" t="s">
        <v>1139</v>
      </c>
      <c r="C557" s="100" t="s">
        <v>66</v>
      </c>
      <c r="D557" s="139">
        <v>4.0999999999999996</v>
      </c>
      <c r="E557" s="138">
        <v>205</v>
      </c>
      <c r="F557" s="137">
        <v>0</v>
      </c>
      <c r="G557" s="139">
        <f t="shared" si="24"/>
        <v>0</v>
      </c>
      <c r="H557" s="137">
        <v>0</v>
      </c>
      <c r="I557" s="138">
        <f t="shared" si="25"/>
        <v>0</v>
      </c>
      <c r="J557" s="137">
        <v>50</v>
      </c>
      <c r="K557" s="139">
        <f t="shared" si="26"/>
        <v>204.99999999999997</v>
      </c>
    </row>
    <row r="558" spans="1:11" x14ac:dyDescent="0.3">
      <c r="A558" s="99">
        <v>1280</v>
      </c>
      <c r="B558" s="103" t="s">
        <v>1140</v>
      </c>
      <c r="C558" s="100" t="s">
        <v>66</v>
      </c>
      <c r="D558" s="139">
        <v>2.1</v>
      </c>
      <c r="E558" s="138">
        <v>105</v>
      </c>
      <c r="F558" s="137">
        <v>0</v>
      </c>
      <c r="G558" s="139">
        <f t="shared" si="24"/>
        <v>0</v>
      </c>
      <c r="H558" s="137">
        <v>0</v>
      </c>
      <c r="I558" s="138">
        <f t="shared" si="25"/>
        <v>0</v>
      </c>
      <c r="J558" s="137">
        <v>50</v>
      </c>
      <c r="K558" s="139">
        <f t="shared" si="26"/>
        <v>105</v>
      </c>
    </row>
    <row r="559" spans="1:11" x14ac:dyDescent="0.3">
      <c r="A559" s="99">
        <v>1281</v>
      </c>
      <c r="B559" s="103" t="s">
        <v>1141</v>
      </c>
      <c r="C559" s="100" t="s">
        <v>66</v>
      </c>
      <c r="D559" s="139">
        <v>4.8</v>
      </c>
      <c r="E559" s="138">
        <v>144</v>
      </c>
      <c r="F559" s="137">
        <v>30</v>
      </c>
      <c r="G559" s="139">
        <f t="shared" si="24"/>
        <v>144</v>
      </c>
      <c r="H559" s="137">
        <v>0</v>
      </c>
      <c r="I559" s="138">
        <f t="shared" si="25"/>
        <v>0</v>
      </c>
      <c r="J559" s="137">
        <v>0</v>
      </c>
      <c r="K559" s="139">
        <f t="shared" si="26"/>
        <v>0</v>
      </c>
    </row>
    <row r="560" spans="1:11" ht="28.8" x14ac:dyDescent="0.3">
      <c r="A560" s="99">
        <v>1282</v>
      </c>
      <c r="B560" s="103" t="s">
        <v>1142</v>
      </c>
      <c r="C560" s="100" t="s">
        <v>66</v>
      </c>
      <c r="D560" s="139">
        <v>23.5</v>
      </c>
      <c r="E560" s="138">
        <v>1175</v>
      </c>
      <c r="F560" s="137">
        <v>50</v>
      </c>
      <c r="G560" s="139">
        <f t="shared" si="24"/>
        <v>1175</v>
      </c>
      <c r="H560" s="137">
        <v>0</v>
      </c>
      <c r="I560" s="138">
        <f t="shared" si="25"/>
        <v>0</v>
      </c>
      <c r="J560" s="137">
        <v>0</v>
      </c>
      <c r="K560" s="139">
        <f t="shared" si="26"/>
        <v>0</v>
      </c>
    </row>
    <row r="561" spans="1:11" x14ac:dyDescent="0.3">
      <c r="A561" s="99">
        <v>1283</v>
      </c>
      <c r="B561" s="103" t="s">
        <v>1143</v>
      </c>
      <c r="C561" s="100" t="s">
        <v>66</v>
      </c>
      <c r="D561" s="139">
        <v>23</v>
      </c>
      <c r="E561" s="138">
        <v>460</v>
      </c>
      <c r="F561" s="137">
        <v>0</v>
      </c>
      <c r="G561" s="139">
        <f t="shared" si="24"/>
        <v>0</v>
      </c>
      <c r="H561" s="137">
        <v>20</v>
      </c>
      <c r="I561" s="138">
        <f t="shared" si="25"/>
        <v>460</v>
      </c>
      <c r="J561" s="137">
        <v>0</v>
      </c>
      <c r="K561" s="139">
        <f t="shared" si="26"/>
        <v>0</v>
      </c>
    </row>
    <row r="562" spans="1:11" ht="28.8" x14ac:dyDescent="0.3">
      <c r="A562" s="99">
        <v>1284</v>
      </c>
      <c r="B562" s="103" t="s">
        <v>1144</v>
      </c>
      <c r="C562" s="100" t="s">
        <v>66</v>
      </c>
      <c r="D562" s="139">
        <v>10</v>
      </c>
      <c r="E562" s="138">
        <v>1000</v>
      </c>
      <c r="F562" s="137">
        <v>100</v>
      </c>
      <c r="G562" s="139">
        <f t="shared" si="24"/>
        <v>1000</v>
      </c>
      <c r="H562" s="137">
        <v>0</v>
      </c>
      <c r="I562" s="138">
        <f t="shared" si="25"/>
        <v>0</v>
      </c>
      <c r="J562" s="137">
        <v>0</v>
      </c>
      <c r="K562" s="139">
        <f t="shared" si="26"/>
        <v>0</v>
      </c>
    </row>
    <row r="563" spans="1:11" x14ac:dyDescent="0.3">
      <c r="A563" s="99">
        <v>1285</v>
      </c>
      <c r="B563" s="103" t="s">
        <v>1145</v>
      </c>
      <c r="C563" s="100" t="s">
        <v>66</v>
      </c>
      <c r="D563" s="139">
        <v>1.1599999999999999</v>
      </c>
      <c r="E563" s="138">
        <v>696</v>
      </c>
      <c r="F563" s="137">
        <v>600</v>
      </c>
      <c r="G563" s="139">
        <f t="shared" si="24"/>
        <v>696</v>
      </c>
      <c r="H563" s="137">
        <v>0</v>
      </c>
      <c r="I563" s="138">
        <f t="shared" si="25"/>
        <v>0</v>
      </c>
      <c r="J563" s="137">
        <v>0</v>
      </c>
      <c r="K563" s="139">
        <f t="shared" si="26"/>
        <v>0</v>
      </c>
    </row>
    <row r="564" spans="1:11" x14ac:dyDescent="0.3">
      <c r="A564" s="99">
        <v>1286</v>
      </c>
      <c r="B564" s="103" t="s">
        <v>1146</v>
      </c>
      <c r="C564" s="100" t="s">
        <v>66</v>
      </c>
      <c r="D564" s="139">
        <v>3.45</v>
      </c>
      <c r="E564" s="138">
        <v>2760</v>
      </c>
      <c r="F564" s="137">
        <v>800</v>
      </c>
      <c r="G564" s="139">
        <f t="shared" si="24"/>
        <v>2760</v>
      </c>
      <c r="H564" s="137">
        <v>0</v>
      </c>
      <c r="I564" s="138">
        <f t="shared" si="25"/>
        <v>0</v>
      </c>
      <c r="J564" s="137">
        <v>0</v>
      </c>
      <c r="K564" s="139">
        <f t="shared" si="26"/>
        <v>0</v>
      </c>
    </row>
    <row r="565" spans="1:11" x14ac:dyDescent="0.3">
      <c r="A565" s="99">
        <v>1287</v>
      </c>
      <c r="B565" s="103" t="s">
        <v>1147</v>
      </c>
      <c r="C565" s="100" t="s">
        <v>66</v>
      </c>
      <c r="D565" s="139">
        <v>4</v>
      </c>
      <c r="E565" s="138">
        <v>160</v>
      </c>
      <c r="F565" s="137">
        <v>40</v>
      </c>
      <c r="G565" s="139">
        <f t="shared" si="24"/>
        <v>160</v>
      </c>
      <c r="H565" s="137">
        <v>0</v>
      </c>
      <c r="I565" s="138">
        <f t="shared" si="25"/>
        <v>0</v>
      </c>
      <c r="J565" s="137">
        <v>0</v>
      </c>
      <c r="K565" s="139">
        <f t="shared" si="26"/>
        <v>0</v>
      </c>
    </row>
    <row r="566" spans="1:11" x14ac:dyDescent="0.3">
      <c r="A566" s="99">
        <v>1288</v>
      </c>
      <c r="B566" s="103" t="s">
        <v>1148</v>
      </c>
      <c r="C566" s="100" t="s">
        <v>66</v>
      </c>
      <c r="D566" s="139">
        <v>7.9</v>
      </c>
      <c r="E566" s="138">
        <v>237</v>
      </c>
      <c r="F566" s="137">
        <v>0</v>
      </c>
      <c r="G566" s="139">
        <f t="shared" si="24"/>
        <v>0</v>
      </c>
      <c r="H566" s="137">
        <v>30</v>
      </c>
      <c r="I566" s="138">
        <f t="shared" si="25"/>
        <v>237</v>
      </c>
      <c r="J566" s="137">
        <v>0</v>
      </c>
      <c r="K566" s="139">
        <f t="shared" si="26"/>
        <v>0</v>
      </c>
    </row>
    <row r="567" spans="1:11" x14ac:dyDescent="0.3">
      <c r="A567" s="99">
        <v>1289</v>
      </c>
      <c r="B567" s="103" t="s">
        <v>1149</v>
      </c>
      <c r="C567" s="100" t="s">
        <v>66</v>
      </c>
      <c r="D567" s="139">
        <v>4.8</v>
      </c>
      <c r="E567" s="138">
        <v>144</v>
      </c>
      <c r="F567" s="137">
        <v>0</v>
      </c>
      <c r="G567" s="139">
        <f t="shared" si="24"/>
        <v>0</v>
      </c>
      <c r="H567" s="137">
        <v>30</v>
      </c>
      <c r="I567" s="138">
        <f t="shared" si="25"/>
        <v>144</v>
      </c>
      <c r="J567" s="137">
        <v>0</v>
      </c>
      <c r="K567" s="139">
        <f t="shared" si="26"/>
        <v>0</v>
      </c>
    </row>
    <row r="568" spans="1:11" x14ac:dyDescent="0.3">
      <c r="A568" s="99">
        <v>1290</v>
      </c>
      <c r="B568" s="103" t="s">
        <v>1150</v>
      </c>
      <c r="C568" s="100" t="s">
        <v>66</v>
      </c>
      <c r="D568" s="139">
        <v>68</v>
      </c>
      <c r="E568" s="138">
        <v>4760</v>
      </c>
      <c r="F568" s="137">
        <v>0</v>
      </c>
      <c r="G568" s="139">
        <f t="shared" si="24"/>
        <v>0</v>
      </c>
      <c r="H568" s="137">
        <v>0</v>
      </c>
      <c r="I568" s="138">
        <f t="shared" si="25"/>
        <v>0</v>
      </c>
      <c r="J568" s="137">
        <v>70</v>
      </c>
      <c r="K568" s="139">
        <f t="shared" si="26"/>
        <v>4760</v>
      </c>
    </row>
    <row r="569" spans="1:11" x14ac:dyDescent="0.3">
      <c r="A569" s="99">
        <v>1291</v>
      </c>
      <c r="B569" s="103" t="s">
        <v>1151</v>
      </c>
      <c r="C569" s="100" t="s">
        <v>66</v>
      </c>
      <c r="D569" s="139">
        <v>0.42</v>
      </c>
      <c r="E569" s="138">
        <v>84</v>
      </c>
      <c r="F569" s="137">
        <v>200</v>
      </c>
      <c r="G569" s="139">
        <f t="shared" si="24"/>
        <v>84</v>
      </c>
      <c r="H569" s="137">
        <v>0</v>
      </c>
      <c r="I569" s="138">
        <f t="shared" si="25"/>
        <v>0</v>
      </c>
      <c r="J569" s="137">
        <v>0</v>
      </c>
      <c r="K569" s="139">
        <f t="shared" si="26"/>
        <v>0</v>
      </c>
    </row>
    <row r="570" spans="1:11" x14ac:dyDescent="0.3">
      <c r="A570" s="99">
        <v>1292</v>
      </c>
      <c r="B570" s="103" t="s">
        <v>1152</v>
      </c>
      <c r="C570" s="100" t="s">
        <v>66</v>
      </c>
      <c r="D570" s="139">
        <v>7</v>
      </c>
      <c r="E570" s="138">
        <v>140</v>
      </c>
      <c r="F570" s="137">
        <v>20</v>
      </c>
      <c r="G570" s="139">
        <f t="shared" si="24"/>
        <v>140</v>
      </c>
      <c r="H570" s="137">
        <v>0</v>
      </c>
      <c r="I570" s="138">
        <f t="shared" si="25"/>
        <v>0</v>
      </c>
      <c r="J570" s="137">
        <v>0</v>
      </c>
      <c r="K570" s="139">
        <f t="shared" si="26"/>
        <v>0</v>
      </c>
    </row>
    <row r="571" spans="1:11" ht="43.2" x14ac:dyDescent="0.3">
      <c r="A571" s="99">
        <v>1293</v>
      </c>
      <c r="B571" s="103" t="s">
        <v>1153</v>
      </c>
      <c r="C571" s="100" t="s">
        <v>66</v>
      </c>
      <c r="D571" s="139">
        <v>650</v>
      </c>
      <c r="E571" s="138">
        <v>13000</v>
      </c>
      <c r="F571" s="137">
        <v>20</v>
      </c>
      <c r="G571" s="139">
        <f t="shared" si="24"/>
        <v>13000</v>
      </c>
      <c r="H571" s="137">
        <v>0</v>
      </c>
      <c r="I571" s="138">
        <f t="shared" si="25"/>
        <v>0</v>
      </c>
      <c r="J571" s="137">
        <v>0</v>
      </c>
      <c r="K571" s="139">
        <f t="shared" si="26"/>
        <v>0</v>
      </c>
    </row>
    <row r="572" spans="1:11" ht="57.6" x14ac:dyDescent="0.3">
      <c r="A572" s="99">
        <v>1294</v>
      </c>
      <c r="B572" s="103" t="s">
        <v>1154</v>
      </c>
      <c r="C572" s="100" t="s">
        <v>66</v>
      </c>
      <c r="D572" s="139">
        <v>159</v>
      </c>
      <c r="E572" s="138">
        <v>3180</v>
      </c>
      <c r="F572" s="137">
        <v>20</v>
      </c>
      <c r="G572" s="139">
        <f t="shared" si="24"/>
        <v>3180</v>
      </c>
      <c r="H572" s="137">
        <v>0</v>
      </c>
      <c r="I572" s="138">
        <f t="shared" si="25"/>
        <v>0</v>
      </c>
      <c r="J572" s="137">
        <v>0</v>
      </c>
      <c r="K572" s="139">
        <f t="shared" si="26"/>
        <v>0</v>
      </c>
    </row>
    <row r="573" spans="1:11" ht="43.2" x14ac:dyDescent="0.3">
      <c r="A573" s="99">
        <v>1295</v>
      </c>
      <c r="B573" s="103" t="s">
        <v>1155</v>
      </c>
      <c r="C573" s="100" t="s">
        <v>66</v>
      </c>
      <c r="D573" s="139">
        <v>189</v>
      </c>
      <c r="E573" s="138">
        <v>5670</v>
      </c>
      <c r="F573" s="137">
        <v>30</v>
      </c>
      <c r="G573" s="139">
        <f t="shared" si="24"/>
        <v>5670</v>
      </c>
      <c r="H573" s="137">
        <v>0</v>
      </c>
      <c r="I573" s="138">
        <f t="shared" si="25"/>
        <v>0</v>
      </c>
      <c r="J573" s="137">
        <v>0</v>
      </c>
      <c r="K573" s="139">
        <f t="shared" si="26"/>
        <v>0</v>
      </c>
    </row>
    <row r="574" spans="1:11" x14ac:dyDescent="0.3">
      <c r="A574" s="99">
        <v>1296</v>
      </c>
      <c r="B574" s="103" t="s">
        <v>1156</v>
      </c>
      <c r="C574" s="100" t="s">
        <v>66</v>
      </c>
      <c r="D574" s="139">
        <v>88</v>
      </c>
      <c r="E574" s="138">
        <v>4400</v>
      </c>
      <c r="F574" s="137">
        <v>50</v>
      </c>
      <c r="G574" s="139">
        <f t="shared" si="24"/>
        <v>4400</v>
      </c>
      <c r="H574" s="137">
        <v>0</v>
      </c>
      <c r="I574" s="138">
        <f t="shared" si="25"/>
        <v>0</v>
      </c>
      <c r="J574" s="137">
        <v>0</v>
      </c>
      <c r="K574" s="139">
        <f t="shared" si="26"/>
        <v>0</v>
      </c>
    </row>
    <row r="575" spans="1:11" x14ac:dyDescent="0.3">
      <c r="A575" s="99">
        <v>1297</v>
      </c>
      <c r="B575" s="103" t="s">
        <v>1157</v>
      </c>
      <c r="C575" s="100" t="s">
        <v>66</v>
      </c>
      <c r="D575" s="139">
        <v>96</v>
      </c>
      <c r="E575" s="138">
        <v>4800</v>
      </c>
      <c r="F575" s="137">
        <v>50</v>
      </c>
      <c r="G575" s="139">
        <f t="shared" si="24"/>
        <v>4800</v>
      </c>
      <c r="H575" s="137">
        <v>0</v>
      </c>
      <c r="I575" s="138">
        <f t="shared" si="25"/>
        <v>0</v>
      </c>
      <c r="J575" s="137">
        <v>0</v>
      </c>
      <c r="K575" s="139">
        <f t="shared" si="26"/>
        <v>0</v>
      </c>
    </row>
    <row r="576" spans="1:11" ht="28.8" x14ac:dyDescent="0.3">
      <c r="A576" s="99">
        <v>1298</v>
      </c>
      <c r="B576" s="103" t="s">
        <v>1158</v>
      </c>
      <c r="C576" s="100" t="s">
        <v>66</v>
      </c>
      <c r="D576" s="139">
        <v>99</v>
      </c>
      <c r="E576" s="138">
        <v>495</v>
      </c>
      <c r="F576" s="137">
        <v>0</v>
      </c>
      <c r="G576" s="139">
        <f t="shared" si="24"/>
        <v>0</v>
      </c>
      <c r="H576" s="137">
        <v>5</v>
      </c>
      <c r="I576" s="138">
        <f t="shared" si="25"/>
        <v>495</v>
      </c>
      <c r="J576" s="137">
        <v>0</v>
      </c>
      <c r="K576" s="139">
        <f t="shared" si="26"/>
        <v>0</v>
      </c>
    </row>
    <row r="577" spans="1:11" x14ac:dyDescent="0.3">
      <c r="A577" s="99">
        <v>1299</v>
      </c>
      <c r="B577" s="103" t="s">
        <v>1159</v>
      </c>
      <c r="C577" s="100" t="s">
        <v>232</v>
      </c>
      <c r="D577" s="139">
        <v>21</v>
      </c>
      <c r="E577" s="138">
        <v>630</v>
      </c>
      <c r="F577" s="137">
        <v>0</v>
      </c>
      <c r="G577" s="139">
        <f t="shared" si="24"/>
        <v>0</v>
      </c>
      <c r="H577" s="137">
        <v>0</v>
      </c>
      <c r="I577" s="138">
        <f t="shared" si="25"/>
        <v>0</v>
      </c>
      <c r="J577" s="137">
        <v>30</v>
      </c>
      <c r="K577" s="139">
        <f t="shared" si="26"/>
        <v>630</v>
      </c>
    </row>
    <row r="578" spans="1:11" x14ac:dyDescent="0.3">
      <c r="A578" s="99">
        <v>1300</v>
      </c>
      <c r="B578" s="103" t="s">
        <v>1160</v>
      </c>
      <c r="C578" s="100" t="s">
        <v>232</v>
      </c>
      <c r="D578" s="139">
        <v>23</v>
      </c>
      <c r="E578" s="138">
        <v>690</v>
      </c>
      <c r="F578" s="137">
        <v>0</v>
      </c>
      <c r="G578" s="139">
        <f t="shared" si="24"/>
        <v>0</v>
      </c>
      <c r="H578" s="137">
        <v>0</v>
      </c>
      <c r="I578" s="138">
        <f t="shared" si="25"/>
        <v>0</v>
      </c>
      <c r="J578" s="137">
        <v>30</v>
      </c>
      <c r="K578" s="139">
        <f t="shared" si="26"/>
        <v>690</v>
      </c>
    </row>
    <row r="579" spans="1:11" x14ac:dyDescent="0.3">
      <c r="A579" s="99">
        <v>1301</v>
      </c>
      <c r="B579" s="103" t="s">
        <v>1161</v>
      </c>
      <c r="C579" s="100" t="s">
        <v>232</v>
      </c>
      <c r="D579" s="139">
        <v>17.5</v>
      </c>
      <c r="E579" s="138">
        <v>175</v>
      </c>
      <c r="F579" s="137">
        <v>0</v>
      </c>
      <c r="G579" s="139">
        <f t="shared" si="24"/>
        <v>0</v>
      </c>
      <c r="H579" s="137">
        <v>0</v>
      </c>
      <c r="I579" s="138">
        <f t="shared" si="25"/>
        <v>0</v>
      </c>
      <c r="J579" s="137">
        <v>10</v>
      </c>
      <c r="K579" s="139">
        <f t="shared" si="26"/>
        <v>175</v>
      </c>
    </row>
    <row r="580" spans="1:11" ht="43.2" x14ac:dyDescent="0.3">
      <c r="A580" s="99">
        <v>1302</v>
      </c>
      <c r="B580" s="103" t="s">
        <v>1162</v>
      </c>
      <c r="C580" s="100" t="s">
        <v>232</v>
      </c>
      <c r="D580" s="139">
        <v>36</v>
      </c>
      <c r="E580" s="138">
        <v>180</v>
      </c>
      <c r="F580" s="137">
        <v>0</v>
      </c>
      <c r="G580" s="139">
        <f t="shared" ref="G580:G643" si="27">F580*D580</f>
        <v>0</v>
      </c>
      <c r="H580" s="137">
        <v>0</v>
      </c>
      <c r="I580" s="138">
        <f t="shared" ref="I580:I643" si="28">H580*D580</f>
        <v>0</v>
      </c>
      <c r="J580" s="137">
        <v>5</v>
      </c>
      <c r="K580" s="139">
        <f t="shared" ref="K580:K643" si="29">J580*D580</f>
        <v>180</v>
      </c>
    </row>
    <row r="581" spans="1:11" x14ac:dyDescent="0.3">
      <c r="A581" s="99">
        <v>1303</v>
      </c>
      <c r="B581" s="103" t="s">
        <v>1163</v>
      </c>
      <c r="C581" s="100" t="s">
        <v>232</v>
      </c>
      <c r="D581" s="139">
        <v>24</v>
      </c>
      <c r="E581" s="138">
        <v>1680</v>
      </c>
      <c r="F581" s="137">
        <v>20</v>
      </c>
      <c r="G581" s="139">
        <f t="shared" si="27"/>
        <v>480</v>
      </c>
      <c r="H581" s="137">
        <v>50</v>
      </c>
      <c r="I581" s="138">
        <f t="shared" si="28"/>
        <v>1200</v>
      </c>
      <c r="J581" s="137">
        <v>0</v>
      </c>
      <c r="K581" s="139">
        <f t="shared" si="29"/>
        <v>0</v>
      </c>
    </row>
    <row r="582" spans="1:11" x14ac:dyDescent="0.3">
      <c r="A582" s="99">
        <v>1304</v>
      </c>
      <c r="B582" s="103" t="s">
        <v>1164</v>
      </c>
      <c r="C582" s="100" t="s">
        <v>232</v>
      </c>
      <c r="D582" s="139">
        <v>14.2</v>
      </c>
      <c r="E582" s="138">
        <v>923</v>
      </c>
      <c r="F582" s="137">
        <v>60</v>
      </c>
      <c r="G582" s="139">
        <f t="shared" si="27"/>
        <v>852</v>
      </c>
      <c r="H582" s="137">
        <v>5</v>
      </c>
      <c r="I582" s="138">
        <f t="shared" si="28"/>
        <v>71</v>
      </c>
      <c r="J582" s="137">
        <v>0</v>
      </c>
      <c r="K582" s="139">
        <f t="shared" si="29"/>
        <v>0</v>
      </c>
    </row>
    <row r="583" spans="1:11" x14ac:dyDescent="0.3">
      <c r="A583" s="99">
        <v>1305</v>
      </c>
      <c r="B583" s="103" t="s">
        <v>1165</v>
      </c>
      <c r="C583" s="100" t="s">
        <v>232</v>
      </c>
      <c r="D583" s="139">
        <v>17</v>
      </c>
      <c r="E583" s="138">
        <v>1190</v>
      </c>
      <c r="F583" s="137">
        <v>60</v>
      </c>
      <c r="G583" s="139">
        <f t="shared" si="27"/>
        <v>1020</v>
      </c>
      <c r="H583" s="137">
        <v>10</v>
      </c>
      <c r="I583" s="138">
        <f t="shared" si="28"/>
        <v>170</v>
      </c>
      <c r="J583" s="137">
        <v>0</v>
      </c>
      <c r="K583" s="139">
        <f t="shared" si="29"/>
        <v>0</v>
      </c>
    </row>
    <row r="584" spans="1:11" x14ac:dyDescent="0.3">
      <c r="A584" s="99">
        <v>1306</v>
      </c>
      <c r="B584" s="103" t="s">
        <v>1166</v>
      </c>
      <c r="C584" s="100" t="s">
        <v>232</v>
      </c>
      <c r="D584" s="139">
        <v>17</v>
      </c>
      <c r="E584" s="138">
        <v>170</v>
      </c>
      <c r="F584" s="137">
        <v>0</v>
      </c>
      <c r="G584" s="139">
        <f t="shared" si="27"/>
        <v>0</v>
      </c>
      <c r="H584" s="137">
        <v>10</v>
      </c>
      <c r="I584" s="138">
        <f t="shared" si="28"/>
        <v>170</v>
      </c>
      <c r="J584" s="137">
        <v>0</v>
      </c>
      <c r="K584" s="139">
        <f t="shared" si="29"/>
        <v>0</v>
      </c>
    </row>
    <row r="585" spans="1:11" x14ac:dyDescent="0.3">
      <c r="A585" s="99">
        <v>1307</v>
      </c>
      <c r="B585" s="103" t="s">
        <v>1167</v>
      </c>
      <c r="C585" s="100" t="s">
        <v>232</v>
      </c>
      <c r="D585" s="139">
        <v>62</v>
      </c>
      <c r="E585" s="138">
        <v>2604</v>
      </c>
      <c r="F585" s="137">
        <v>0</v>
      </c>
      <c r="G585" s="139">
        <f t="shared" si="27"/>
        <v>0</v>
      </c>
      <c r="H585" s="137">
        <v>2</v>
      </c>
      <c r="I585" s="138">
        <f t="shared" si="28"/>
        <v>124</v>
      </c>
      <c r="J585" s="137">
        <v>40</v>
      </c>
      <c r="K585" s="139">
        <f t="shared" si="29"/>
        <v>2480</v>
      </c>
    </row>
    <row r="586" spans="1:11" x14ac:dyDescent="0.3">
      <c r="A586" s="99">
        <v>1308</v>
      </c>
      <c r="B586" s="103" t="s">
        <v>1168</v>
      </c>
      <c r="C586" s="100" t="s">
        <v>232</v>
      </c>
      <c r="D586" s="139">
        <v>21</v>
      </c>
      <c r="E586" s="138">
        <v>945</v>
      </c>
      <c r="F586" s="137">
        <v>0</v>
      </c>
      <c r="G586" s="139">
        <f t="shared" si="27"/>
        <v>0</v>
      </c>
      <c r="H586" s="137">
        <v>5</v>
      </c>
      <c r="I586" s="138">
        <f t="shared" si="28"/>
        <v>105</v>
      </c>
      <c r="J586" s="137">
        <v>40</v>
      </c>
      <c r="K586" s="139">
        <f t="shared" si="29"/>
        <v>840</v>
      </c>
    </row>
    <row r="587" spans="1:11" x14ac:dyDescent="0.3">
      <c r="A587" s="99">
        <v>1309</v>
      </c>
      <c r="B587" s="103" t="s">
        <v>1169</v>
      </c>
      <c r="C587" s="100" t="s">
        <v>66</v>
      </c>
      <c r="D587" s="139">
        <v>48</v>
      </c>
      <c r="E587" s="138">
        <v>2880</v>
      </c>
      <c r="F587" s="137">
        <v>60</v>
      </c>
      <c r="G587" s="139">
        <f t="shared" si="27"/>
        <v>2880</v>
      </c>
      <c r="H587" s="137">
        <v>0</v>
      </c>
      <c r="I587" s="138">
        <f t="shared" si="28"/>
        <v>0</v>
      </c>
      <c r="J587" s="137">
        <v>0</v>
      </c>
      <c r="K587" s="139">
        <f t="shared" si="29"/>
        <v>0</v>
      </c>
    </row>
    <row r="588" spans="1:11" x14ac:dyDescent="0.3">
      <c r="A588" s="99">
        <v>1310</v>
      </c>
      <c r="B588" s="103" t="s">
        <v>1170</v>
      </c>
      <c r="C588" s="100" t="s">
        <v>66</v>
      </c>
      <c r="D588" s="139">
        <v>29</v>
      </c>
      <c r="E588" s="138">
        <v>2001</v>
      </c>
      <c r="F588" s="137">
        <v>20</v>
      </c>
      <c r="G588" s="139">
        <f t="shared" si="27"/>
        <v>580</v>
      </c>
      <c r="H588" s="137">
        <v>4</v>
      </c>
      <c r="I588" s="138">
        <f t="shared" si="28"/>
        <v>116</v>
      </c>
      <c r="J588" s="137">
        <v>45</v>
      </c>
      <c r="K588" s="139">
        <f t="shared" si="29"/>
        <v>1305</v>
      </c>
    </row>
    <row r="589" spans="1:11" x14ac:dyDescent="0.3">
      <c r="A589" s="99">
        <v>1311</v>
      </c>
      <c r="B589" s="103" t="s">
        <v>1171</v>
      </c>
      <c r="C589" s="100" t="s">
        <v>66</v>
      </c>
      <c r="D589" s="139">
        <v>30</v>
      </c>
      <c r="E589" s="138">
        <v>2400</v>
      </c>
      <c r="F589" s="137">
        <v>50</v>
      </c>
      <c r="G589" s="139">
        <f t="shared" si="27"/>
        <v>1500</v>
      </c>
      <c r="H589" s="137">
        <v>30</v>
      </c>
      <c r="I589" s="138">
        <f t="shared" si="28"/>
        <v>900</v>
      </c>
      <c r="J589" s="137">
        <v>0</v>
      </c>
      <c r="K589" s="139">
        <f t="shared" si="29"/>
        <v>0</v>
      </c>
    </row>
    <row r="590" spans="1:11" ht="28.8" x14ac:dyDescent="0.3">
      <c r="A590" s="99">
        <v>1312</v>
      </c>
      <c r="B590" s="103" t="s">
        <v>1172</v>
      </c>
      <c r="C590" s="100" t="s">
        <v>66</v>
      </c>
      <c r="D590" s="139">
        <v>31</v>
      </c>
      <c r="E590" s="138">
        <v>3131</v>
      </c>
      <c r="F590" s="137">
        <v>5</v>
      </c>
      <c r="G590" s="139">
        <f t="shared" si="27"/>
        <v>155</v>
      </c>
      <c r="H590" s="137">
        <v>0</v>
      </c>
      <c r="I590" s="138">
        <f t="shared" si="28"/>
        <v>0</v>
      </c>
      <c r="J590" s="137">
        <v>96</v>
      </c>
      <c r="K590" s="139">
        <f t="shared" si="29"/>
        <v>2976</v>
      </c>
    </row>
    <row r="591" spans="1:11" ht="28.8" x14ac:dyDescent="0.3">
      <c r="A591" s="99">
        <v>1313</v>
      </c>
      <c r="B591" s="103" t="s">
        <v>1173</v>
      </c>
      <c r="C591" s="100" t="s">
        <v>66</v>
      </c>
      <c r="D591" s="139">
        <v>31</v>
      </c>
      <c r="E591" s="138">
        <v>930</v>
      </c>
      <c r="F591" s="137">
        <v>30</v>
      </c>
      <c r="G591" s="139">
        <f t="shared" si="27"/>
        <v>930</v>
      </c>
      <c r="H591" s="137">
        <v>0</v>
      </c>
      <c r="I591" s="138">
        <f t="shared" si="28"/>
        <v>0</v>
      </c>
      <c r="J591" s="137">
        <v>0</v>
      </c>
      <c r="K591" s="139">
        <f t="shared" si="29"/>
        <v>0</v>
      </c>
    </row>
    <row r="592" spans="1:11" ht="28.8" x14ac:dyDescent="0.3">
      <c r="A592" s="99">
        <v>1314</v>
      </c>
      <c r="B592" s="103" t="s">
        <v>1174</v>
      </c>
      <c r="C592" s="100" t="s">
        <v>66</v>
      </c>
      <c r="D592" s="139">
        <v>32</v>
      </c>
      <c r="E592" s="138">
        <v>192</v>
      </c>
      <c r="F592" s="137">
        <v>6</v>
      </c>
      <c r="G592" s="139">
        <f t="shared" si="27"/>
        <v>192</v>
      </c>
      <c r="H592" s="137">
        <v>0</v>
      </c>
      <c r="I592" s="138">
        <f t="shared" si="28"/>
        <v>0</v>
      </c>
      <c r="J592" s="137">
        <v>0</v>
      </c>
      <c r="K592" s="139">
        <f t="shared" si="29"/>
        <v>0</v>
      </c>
    </row>
    <row r="593" spans="1:11" ht="28.8" x14ac:dyDescent="0.3">
      <c r="A593" s="99">
        <v>1315</v>
      </c>
      <c r="B593" s="103" t="s">
        <v>1175</v>
      </c>
      <c r="C593" s="100" t="s">
        <v>66</v>
      </c>
      <c r="D593" s="139">
        <v>54</v>
      </c>
      <c r="E593" s="138">
        <v>378</v>
      </c>
      <c r="F593" s="137">
        <v>7</v>
      </c>
      <c r="G593" s="139">
        <f t="shared" si="27"/>
        <v>378</v>
      </c>
      <c r="H593" s="137">
        <v>0</v>
      </c>
      <c r="I593" s="138">
        <f t="shared" si="28"/>
        <v>0</v>
      </c>
      <c r="J593" s="137">
        <v>0</v>
      </c>
      <c r="K593" s="139">
        <f t="shared" si="29"/>
        <v>0</v>
      </c>
    </row>
    <row r="594" spans="1:11" ht="28.8" x14ac:dyDescent="0.3">
      <c r="A594" s="99">
        <v>1316</v>
      </c>
      <c r="B594" s="103" t="s">
        <v>1176</v>
      </c>
      <c r="C594" s="100" t="s">
        <v>66</v>
      </c>
      <c r="D594" s="139">
        <v>94</v>
      </c>
      <c r="E594" s="138">
        <v>658</v>
      </c>
      <c r="F594" s="137">
        <v>7</v>
      </c>
      <c r="G594" s="139">
        <f t="shared" si="27"/>
        <v>658</v>
      </c>
      <c r="H594" s="137">
        <v>0</v>
      </c>
      <c r="I594" s="138">
        <f t="shared" si="28"/>
        <v>0</v>
      </c>
      <c r="J594" s="137">
        <v>0</v>
      </c>
      <c r="K594" s="139">
        <f t="shared" si="29"/>
        <v>0</v>
      </c>
    </row>
    <row r="595" spans="1:11" ht="28.8" x14ac:dyDescent="0.3">
      <c r="A595" s="99">
        <v>1317</v>
      </c>
      <c r="B595" s="103" t="s">
        <v>1177</v>
      </c>
      <c r="C595" s="100" t="s">
        <v>66</v>
      </c>
      <c r="D595" s="139">
        <v>140</v>
      </c>
      <c r="E595" s="138">
        <v>980</v>
      </c>
      <c r="F595" s="137">
        <v>7</v>
      </c>
      <c r="G595" s="139">
        <f t="shared" si="27"/>
        <v>980</v>
      </c>
      <c r="H595" s="137">
        <v>0</v>
      </c>
      <c r="I595" s="138">
        <f t="shared" si="28"/>
        <v>0</v>
      </c>
      <c r="J595" s="137">
        <v>0</v>
      </c>
      <c r="K595" s="139">
        <f t="shared" si="29"/>
        <v>0</v>
      </c>
    </row>
    <row r="596" spans="1:11" ht="28.8" x14ac:dyDescent="0.3">
      <c r="A596" s="99">
        <v>1318</v>
      </c>
      <c r="B596" s="103" t="s">
        <v>1178</v>
      </c>
      <c r="C596" s="100" t="s">
        <v>66</v>
      </c>
      <c r="D596" s="139">
        <v>149</v>
      </c>
      <c r="E596" s="138">
        <v>1043</v>
      </c>
      <c r="F596" s="137">
        <v>7</v>
      </c>
      <c r="G596" s="139">
        <f t="shared" si="27"/>
        <v>1043</v>
      </c>
      <c r="H596" s="137">
        <v>0</v>
      </c>
      <c r="I596" s="138">
        <f t="shared" si="28"/>
        <v>0</v>
      </c>
      <c r="J596" s="137">
        <v>0</v>
      </c>
      <c r="K596" s="139">
        <f t="shared" si="29"/>
        <v>0</v>
      </c>
    </row>
    <row r="597" spans="1:11" ht="28.8" x14ac:dyDescent="0.3">
      <c r="A597" s="99">
        <v>1319</v>
      </c>
      <c r="B597" s="103" t="s">
        <v>1179</v>
      </c>
      <c r="C597" s="100" t="s">
        <v>66</v>
      </c>
      <c r="D597" s="139">
        <v>219</v>
      </c>
      <c r="E597" s="138">
        <v>1533</v>
      </c>
      <c r="F597" s="137">
        <v>7</v>
      </c>
      <c r="G597" s="139">
        <f t="shared" si="27"/>
        <v>1533</v>
      </c>
      <c r="H597" s="137">
        <v>0</v>
      </c>
      <c r="I597" s="138">
        <f t="shared" si="28"/>
        <v>0</v>
      </c>
      <c r="J597" s="137">
        <v>0</v>
      </c>
      <c r="K597" s="139">
        <f t="shared" si="29"/>
        <v>0</v>
      </c>
    </row>
    <row r="598" spans="1:11" ht="28.8" x14ac:dyDescent="0.3">
      <c r="A598" s="99">
        <v>1320</v>
      </c>
      <c r="B598" s="103" t="s">
        <v>1180</v>
      </c>
      <c r="C598" s="100" t="s">
        <v>66</v>
      </c>
      <c r="D598" s="139">
        <v>226</v>
      </c>
      <c r="E598" s="138">
        <v>7458</v>
      </c>
      <c r="F598" s="137">
        <v>3</v>
      </c>
      <c r="G598" s="139">
        <f t="shared" si="27"/>
        <v>678</v>
      </c>
      <c r="H598" s="137">
        <v>30</v>
      </c>
      <c r="I598" s="138">
        <f t="shared" si="28"/>
        <v>6780</v>
      </c>
      <c r="J598" s="137">
        <v>0</v>
      </c>
      <c r="K598" s="139">
        <f t="shared" si="29"/>
        <v>0</v>
      </c>
    </row>
    <row r="599" spans="1:11" ht="43.2" x14ac:dyDescent="0.3">
      <c r="A599" s="99">
        <v>1321</v>
      </c>
      <c r="B599" s="103" t="s">
        <v>1181</v>
      </c>
      <c r="C599" s="100" t="s">
        <v>66</v>
      </c>
      <c r="D599" s="139">
        <v>365</v>
      </c>
      <c r="E599" s="138">
        <v>3650</v>
      </c>
      <c r="F599" s="137">
        <v>10</v>
      </c>
      <c r="G599" s="139">
        <f t="shared" si="27"/>
        <v>3650</v>
      </c>
      <c r="H599" s="137">
        <v>0</v>
      </c>
      <c r="I599" s="138">
        <f t="shared" si="28"/>
        <v>0</v>
      </c>
      <c r="J599" s="137">
        <v>0</v>
      </c>
      <c r="K599" s="139">
        <f t="shared" si="29"/>
        <v>0</v>
      </c>
    </row>
    <row r="600" spans="1:11" ht="28.8" x14ac:dyDescent="0.3">
      <c r="A600" s="99">
        <v>1322</v>
      </c>
      <c r="B600" s="103" t="s">
        <v>1182</v>
      </c>
      <c r="C600" s="100" t="s">
        <v>66</v>
      </c>
      <c r="D600" s="139">
        <v>323</v>
      </c>
      <c r="E600" s="138">
        <v>969</v>
      </c>
      <c r="F600" s="137">
        <v>3</v>
      </c>
      <c r="G600" s="139">
        <f t="shared" si="27"/>
        <v>969</v>
      </c>
      <c r="H600" s="137">
        <v>0</v>
      </c>
      <c r="I600" s="138">
        <f t="shared" si="28"/>
        <v>0</v>
      </c>
      <c r="J600" s="137">
        <v>0</v>
      </c>
      <c r="K600" s="139">
        <f t="shared" si="29"/>
        <v>0</v>
      </c>
    </row>
    <row r="601" spans="1:11" ht="28.8" x14ac:dyDescent="0.3">
      <c r="A601" s="99">
        <v>1323</v>
      </c>
      <c r="B601" s="103" t="s">
        <v>1183</v>
      </c>
      <c r="C601" s="100" t="s">
        <v>66</v>
      </c>
      <c r="D601" s="139">
        <v>54</v>
      </c>
      <c r="E601" s="138">
        <v>648</v>
      </c>
      <c r="F601" s="137">
        <v>12</v>
      </c>
      <c r="G601" s="139">
        <f t="shared" si="27"/>
        <v>648</v>
      </c>
      <c r="H601" s="137">
        <v>0</v>
      </c>
      <c r="I601" s="138">
        <f t="shared" si="28"/>
        <v>0</v>
      </c>
      <c r="J601" s="137">
        <v>0</v>
      </c>
      <c r="K601" s="139">
        <f t="shared" si="29"/>
        <v>0</v>
      </c>
    </row>
    <row r="602" spans="1:11" ht="28.8" x14ac:dyDescent="0.3">
      <c r="A602" s="99">
        <v>1324</v>
      </c>
      <c r="B602" s="103" t="s">
        <v>1184</v>
      </c>
      <c r="C602" s="100" t="s">
        <v>66</v>
      </c>
      <c r="D602" s="139">
        <v>10</v>
      </c>
      <c r="E602" s="138">
        <v>70</v>
      </c>
      <c r="F602" s="137">
        <v>7</v>
      </c>
      <c r="G602" s="139">
        <f t="shared" si="27"/>
        <v>70</v>
      </c>
      <c r="H602" s="137">
        <v>0</v>
      </c>
      <c r="I602" s="138">
        <f t="shared" si="28"/>
        <v>0</v>
      </c>
      <c r="J602" s="137">
        <v>0</v>
      </c>
      <c r="K602" s="139">
        <f t="shared" si="29"/>
        <v>0</v>
      </c>
    </row>
    <row r="603" spans="1:11" x14ac:dyDescent="0.3">
      <c r="A603" s="99">
        <v>1325</v>
      </c>
      <c r="B603" s="103" t="s">
        <v>1185</v>
      </c>
      <c r="C603" s="100" t="s">
        <v>66</v>
      </c>
      <c r="D603" s="139">
        <v>10</v>
      </c>
      <c r="E603" s="138">
        <v>60</v>
      </c>
      <c r="F603" s="137">
        <v>6</v>
      </c>
      <c r="G603" s="139">
        <f t="shared" si="27"/>
        <v>60</v>
      </c>
      <c r="H603" s="137">
        <v>0</v>
      </c>
      <c r="I603" s="138">
        <f t="shared" si="28"/>
        <v>0</v>
      </c>
      <c r="J603" s="137">
        <v>0</v>
      </c>
      <c r="K603" s="139">
        <f t="shared" si="29"/>
        <v>0</v>
      </c>
    </row>
    <row r="604" spans="1:11" x14ac:dyDescent="0.3">
      <c r="A604" s="99">
        <v>1326</v>
      </c>
      <c r="B604" s="103" t="s">
        <v>1186</v>
      </c>
      <c r="C604" s="100" t="s">
        <v>66</v>
      </c>
      <c r="D604" s="139">
        <v>0.37</v>
      </c>
      <c r="E604" s="138">
        <v>3.7</v>
      </c>
      <c r="F604" s="137">
        <v>0</v>
      </c>
      <c r="G604" s="139">
        <f t="shared" si="27"/>
        <v>0</v>
      </c>
      <c r="H604" s="137">
        <v>0</v>
      </c>
      <c r="I604" s="138">
        <f t="shared" si="28"/>
        <v>0</v>
      </c>
      <c r="J604" s="137">
        <v>10</v>
      </c>
      <c r="K604" s="139">
        <f t="shared" si="29"/>
        <v>3.7</v>
      </c>
    </row>
    <row r="605" spans="1:11" ht="28.8" x14ac:dyDescent="0.3">
      <c r="A605" s="99">
        <v>1327</v>
      </c>
      <c r="B605" s="103" t="s">
        <v>1187</v>
      </c>
      <c r="C605" s="100" t="s">
        <v>66</v>
      </c>
      <c r="D605" s="139">
        <v>191</v>
      </c>
      <c r="E605" s="138">
        <v>4011</v>
      </c>
      <c r="F605" s="137">
        <v>20</v>
      </c>
      <c r="G605" s="139">
        <f t="shared" si="27"/>
        <v>3820</v>
      </c>
      <c r="H605" s="137">
        <v>0</v>
      </c>
      <c r="I605" s="138">
        <f t="shared" si="28"/>
        <v>0</v>
      </c>
      <c r="J605" s="137">
        <v>1</v>
      </c>
      <c r="K605" s="139">
        <f t="shared" si="29"/>
        <v>191</v>
      </c>
    </row>
    <row r="606" spans="1:11" x14ac:dyDescent="0.3">
      <c r="A606" s="99">
        <v>1328</v>
      </c>
      <c r="B606" s="103" t="s">
        <v>1188</v>
      </c>
      <c r="C606" s="100" t="s">
        <v>66</v>
      </c>
      <c r="D606" s="139">
        <v>16.5</v>
      </c>
      <c r="E606" s="138">
        <v>165</v>
      </c>
      <c r="F606" s="137">
        <v>10</v>
      </c>
      <c r="G606" s="139">
        <f t="shared" si="27"/>
        <v>165</v>
      </c>
      <c r="H606" s="137">
        <v>0</v>
      </c>
      <c r="I606" s="138">
        <f t="shared" si="28"/>
        <v>0</v>
      </c>
      <c r="J606" s="137">
        <v>0</v>
      </c>
      <c r="K606" s="139">
        <f t="shared" si="29"/>
        <v>0</v>
      </c>
    </row>
    <row r="607" spans="1:11" ht="28.8" x14ac:dyDescent="0.3">
      <c r="A607" s="99">
        <v>1329</v>
      </c>
      <c r="B607" s="103" t="s">
        <v>1189</v>
      </c>
      <c r="C607" s="100" t="s">
        <v>66</v>
      </c>
      <c r="D607" s="139">
        <v>32.5</v>
      </c>
      <c r="E607" s="138">
        <v>4875</v>
      </c>
      <c r="F607" s="137">
        <v>100</v>
      </c>
      <c r="G607" s="139">
        <f t="shared" si="27"/>
        <v>3250</v>
      </c>
      <c r="H607" s="137">
        <v>50</v>
      </c>
      <c r="I607" s="138">
        <f t="shared" si="28"/>
        <v>1625</v>
      </c>
      <c r="J607" s="137">
        <v>0</v>
      </c>
      <c r="K607" s="139">
        <f t="shared" si="29"/>
        <v>0</v>
      </c>
    </row>
    <row r="608" spans="1:11" ht="28.8" x14ac:dyDescent="0.3">
      <c r="A608" s="99">
        <v>1330</v>
      </c>
      <c r="B608" s="103" t="s">
        <v>1190</v>
      </c>
      <c r="C608" s="100" t="s">
        <v>66</v>
      </c>
      <c r="D608" s="139">
        <v>48</v>
      </c>
      <c r="E608" s="138">
        <v>10080</v>
      </c>
      <c r="F608" s="137">
        <v>200</v>
      </c>
      <c r="G608" s="139">
        <f t="shared" si="27"/>
        <v>9600</v>
      </c>
      <c r="H608" s="137">
        <v>10</v>
      </c>
      <c r="I608" s="138">
        <f t="shared" si="28"/>
        <v>480</v>
      </c>
      <c r="J608" s="137">
        <v>0</v>
      </c>
      <c r="K608" s="139">
        <f t="shared" si="29"/>
        <v>0</v>
      </c>
    </row>
    <row r="609" spans="1:11" x14ac:dyDescent="0.3">
      <c r="A609" s="99">
        <v>1331</v>
      </c>
      <c r="B609" s="103" t="s">
        <v>1191</v>
      </c>
      <c r="C609" s="100" t="s">
        <v>66</v>
      </c>
      <c r="D609" s="139">
        <v>48</v>
      </c>
      <c r="E609" s="138">
        <v>4800</v>
      </c>
      <c r="F609" s="137">
        <v>100</v>
      </c>
      <c r="G609" s="139">
        <f t="shared" si="27"/>
        <v>4800</v>
      </c>
      <c r="H609" s="137">
        <v>0</v>
      </c>
      <c r="I609" s="138">
        <f t="shared" si="28"/>
        <v>0</v>
      </c>
      <c r="J609" s="137">
        <v>0</v>
      </c>
      <c r="K609" s="139">
        <f t="shared" si="29"/>
        <v>0</v>
      </c>
    </row>
    <row r="610" spans="1:11" x14ac:dyDescent="0.3">
      <c r="A610" s="99">
        <v>1332</v>
      </c>
      <c r="B610" s="103" t="s">
        <v>1192</v>
      </c>
      <c r="C610" s="100" t="s">
        <v>66</v>
      </c>
      <c r="D610" s="139">
        <v>34.5</v>
      </c>
      <c r="E610" s="138">
        <v>1035</v>
      </c>
      <c r="F610" s="137">
        <v>30</v>
      </c>
      <c r="G610" s="139">
        <f t="shared" si="27"/>
        <v>1035</v>
      </c>
      <c r="H610" s="137">
        <v>0</v>
      </c>
      <c r="I610" s="138">
        <f t="shared" si="28"/>
        <v>0</v>
      </c>
      <c r="J610" s="137">
        <v>0</v>
      </c>
      <c r="K610" s="139">
        <f t="shared" si="29"/>
        <v>0</v>
      </c>
    </row>
    <row r="611" spans="1:11" x14ac:dyDescent="0.3">
      <c r="A611" s="99">
        <v>1333</v>
      </c>
      <c r="B611" s="103" t="s">
        <v>1193</v>
      </c>
      <c r="C611" s="100" t="s">
        <v>66</v>
      </c>
      <c r="D611" s="139">
        <v>42</v>
      </c>
      <c r="E611" s="138">
        <v>4620</v>
      </c>
      <c r="F611" s="137">
        <v>100</v>
      </c>
      <c r="G611" s="139">
        <f t="shared" si="27"/>
        <v>4200</v>
      </c>
      <c r="H611" s="137">
        <v>10</v>
      </c>
      <c r="I611" s="138">
        <f t="shared" si="28"/>
        <v>420</v>
      </c>
      <c r="J611" s="137">
        <v>0</v>
      </c>
      <c r="K611" s="139">
        <f t="shared" si="29"/>
        <v>0</v>
      </c>
    </row>
    <row r="612" spans="1:11" ht="28.8" x14ac:dyDescent="0.3">
      <c r="A612" s="99">
        <v>1334</v>
      </c>
      <c r="B612" s="103" t="s">
        <v>1194</v>
      </c>
      <c r="C612" s="100" t="s">
        <v>66</v>
      </c>
      <c r="D612" s="139">
        <v>81</v>
      </c>
      <c r="E612" s="138">
        <v>2430</v>
      </c>
      <c r="F612" s="137">
        <v>30</v>
      </c>
      <c r="G612" s="139">
        <f t="shared" si="27"/>
        <v>2430</v>
      </c>
      <c r="H612" s="137">
        <v>0</v>
      </c>
      <c r="I612" s="138">
        <f t="shared" si="28"/>
        <v>0</v>
      </c>
      <c r="J612" s="137">
        <v>0</v>
      </c>
      <c r="K612" s="139">
        <f t="shared" si="29"/>
        <v>0</v>
      </c>
    </row>
    <row r="613" spans="1:11" ht="28.8" x14ac:dyDescent="0.3">
      <c r="A613" s="99">
        <v>1335</v>
      </c>
      <c r="B613" s="103" t="s">
        <v>1195</v>
      </c>
      <c r="C613" s="100" t="s">
        <v>66</v>
      </c>
      <c r="D613" s="139">
        <v>40</v>
      </c>
      <c r="E613" s="138">
        <v>1200</v>
      </c>
      <c r="F613" s="137">
        <v>30</v>
      </c>
      <c r="G613" s="139">
        <f t="shared" si="27"/>
        <v>1200</v>
      </c>
      <c r="H613" s="137">
        <v>0</v>
      </c>
      <c r="I613" s="138">
        <f t="shared" si="28"/>
        <v>0</v>
      </c>
      <c r="J613" s="137">
        <v>0</v>
      </c>
      <c r="K613" s="139">
        <f t="shared" si="29"/>
        <v>0</v>
      </c>
    </row>
    <row r="614" spans="1:11" ht="28.8" x14ac:dyDescent="0.3">
      <c r="A614" s="99">
        <v>1336</v>
      </c>
      <c r="B614" s="103" t="s">
        <v>1196</v>
      </c>
      <c r="C614" s="100" t="s">
        <v>66</v>
      </c>
      <c r="D614" s="139">
        <v>40</v>
      </c>
      <c r="E614" s="138">
        <v>1200</v>
      </c>
      <c r="F614" s="137">
        <v>30</v>
      </c>
      <c r="G614" s="139">
        <f t="shared" si="27"/>
        <v>1200</v>
      </c>
      <c r="H614" s="137">
        <v>0</v>
      </c>
      <c r="I614" s="138">
        <f t="shared" si="28"/>
        <v>0</v>
      </c>
      <c r="J614" s="137">
        <v>0</v>
      </c>
      <c r="K614" s="139">
        <f t="shared" si="29"/>
        <v>0</v>
      </c>
    </row>
    <row r="615" spans="1:11" ht="28.8" x14ac:dyDescent="0.3">
      <c r="A615" s="99">
        <v>1337</v>
      </c>
      <c r="B615" s="103" t="s">
        <v>1197</v>
      </c>
      <c r="C615" s="100" t="s">
        <v>66</v>
      </c>
      <c r="D615" s="139">
        <v>5</v>
      </c>
      <c r="E615" s="138">
        <v>200</v>
      </c>
      <c r="F615" s="137">
        <v>30</v>
      </c>
      <c r="G615" s="139">
        <f t="shared" si="27"/>
        <v>150</v>
      </c>
      <c r="H615" s="137">
        <v>10</v>
      </c>
      <c r="I615" s="138">
        <f t="shared" si="28"/>
        <v>50</v>
      </c>
      <c r="J615" s="137">
        <v>0</v>
      </c>
      <c r="K615" s="139">
        <f t="shared" si="29"/>
        <v>0</v>
      </c>
    </row>
    <row r="616" spans="1:11" ht="28.8" x14ac:dyDescent="0.3">
      <c r="A616" s="99">
        <v>1338</v>
      </c>
      <c r="B616" s="103" t="s">
        <v>1198</v>
      </c>
      <c r="C616" s="100" t="s">
        <v>66</v>
      </c>
      <c r="D616" s="139">
        <v>5</v>
      </c>
      <c r="E616" s="138">
        <v>200</v>
      </c>
      <c r="F616" s="137">
        <v>30</v>
      </c>
      <c r="G616" s="139">
        <f t="shared" si="27"/>
        <v>150</v>
      </c>
      <c r="H616" s="137">
        <v>10</v>
      </c>
      <c r="I616" s="138">
        <f t="shared" si="28"/>
        <v>50</v>
      </c>
      <c r="J616" s="137">
        <v>0</v>
      </c>
      <c r="K616" s="139">
        <f t="shared" si="29"/>
        <v>0</v>
      </c>
    </row>
    <row r="617" spans="1:11" ht="28.8" x14ac:dyDescent="0.3">
      <c r="A617" s="99">
        <v>1339</v>
      </c>
      <c r="B617" s="103" t="s">
        <v>1199</v>
      </c>
      <c r="C617" s="100" t="s">
        <v>66</v>
      </c>
      <c r="D617" s="139">
        <v>13</v>
      </c>
      <c r="E617" s="138">
        <v>390</v>
      </c>
      <c r="F617" s="137">
        <v>30</v>
      </c>
      <c r="G617" s="139">
        <f t="shared" si="27"/>
        <v>390</v>
      </c>
      <c r="H617" s="137">
        <v>0</v>
      </c>
      <c r="I617" s="138">
        <f t="shared" si="28"/>
        <v>0</v>
      </c>
      <c r="J617" s="137">
        <v>0</v>
      </c>
      <c r="K617" s="139">
        <f t="shared" si="29"/>
        <v>0</v>
      </c>
    </row>
    <row r="618" spans="1:11" ht="28.8" x14ac:dyDescent="0.3">
      <c r="A618" s="99">
        <v>1340</v>
      </c>
      <c r="B618" s="103" t="s">
        <v>1200</v>
      </c>
      <c r="C618" s="100" t="s">
        <v>66</v>
      </c>
      <c r="D618" s="139">
        <v>22</v>
      </c>
      <c r="E618" s="138">
        <v>660</v>
      </c>
      <c r="F618" s="137">
        <v>20</v>
      </c>
      <c r="G618" s="139">
        <f t="shared" si="27"/>
        <v>440</v>
      </c>
      <c r="H618" s="137">
        <v>10</v>
      </c>
      <c r="I618" s="138">
        <f t="shared" si="28"/>
        <v>220</v>
      </c>
      <c r="J618" s="137">
        <v>0</v>
      </c>
      <c r="K618" s="139">
        <f t="shared" si="29"/>
        <v>0</v>
      </c>
    </row>
    <row r="619" spans="1:11" x14ac:dyDescent="0.3">
      <c r="A619" s="99">
        <v>1341</v>
      </c>
      <c r="B619" s="103" t="s">
        <v>1201</v>
      </c>
      <c r="C619" s="100" t="s">
        <v>66</v>
      </c>
      <c r="D619" s="139">
        <v>25</v>
      </c>
      <c r="E619" s="138">
        <v>750</v>
      </c>
      <c r="F619" s="137">
        <v>30</v>
      </c>
      <c r="G619" s="139">
        <f t="shared" si="27"/>
        <v>750</v>
      </c>
      <c r="H619" s="137">
        <v>0</v>
      </c>
      <c r="I619" s="138">
        <f t="shared" si="28"/>
        <v>0</v>
      </c>
      <c r="J619" s="137">
        <v>0</v>
      </c>
      <c r="K619" s="139">
        <f t="shared" si="29"/>
        <v>0</v>
      </c>
    </row>
    <row r="620" spans="1:11" x14ac:dyDescent="0.3">
      <c r="A620" s="99">
        <v>1342</v>
      </c>
      <c r="B620" s="103" t="s">
        <v>1202</v>
      </c>
      <c r="C620" s="100" t="s">
        <v>66</v>
      </c>
      <c r="D620" s="139">
        <v>28</v>
      </c>
      <c r="E620" s="138">
        <v>840</v>
      </c>
      <c r="F620" s="137">
        <v>30</v>
      </c>
      <c r="G620" s="139">
        <f t="shared" si="27"/>
        <v>840</v>
      </c>
      <c r="H620" s="137">
        <v>0</v>
      </c>
      <c r="I620" s="138">
        <f t="shared" si="28"/>
        <v>0</v>
      </c>
      <c r="J620" s="137">
        <v>0</v>
      </c>
      <c r="K620" s="139">
        <f t="shared" si="29"/>
        <v>0</v>
      </c>
    </row>
    <row r="621" spans="1:11" ht="28.8" x14ac:dyDescent="0.3">
      <c r="A621" s="99">
        <v>1343</v>
      </c>
      <c r="B621" s="103" t="s">
        <v>1203</v>
      </c>
      <c r="C621" s="100" t="s">
        <v>66</v>
      </c>
      <c r="D621" s="139">
        <v>21</v>
      </c>
      <c r="E621" s="138">
        <v>420</v>
      </c>
      <c r="F621" s="137">
        <v>20</v>
      </c>
      <c r="G621" s="139">
        <f t="shared" si="27"/>
        <v>420</v>
      </c>
      <c r="H621" s="137">
        <v>0</v>
      </c>
      <c r="I621" s="138">
        <f t="shared" si="28"/>
        <v>0</v>
      </c>
      <c r="J621" s="137">
        <v>0</v>
      </c>
      <c r="K621" s="139">
        <f t="shared" si="29"/>
        <v>0</v>
      </c>
    </row>
    <row r="622" spans="1:11" x14ac:dyDescent="0.3">
      <c r="A622" s="99">
        <v>1344</v>
      </c>
      <c r="B622" s="103" t="s">
        <v>1204</v>
      </c>
      <c r="C622" s="100" t="s">
        <v>66</v>
      </c>
      <c r="D622" s="139">
        <v>43</v>
      </c>
      <c r="E622" s="138">
        <v>860</v>
      </c>
      <c r="F622" s="137">
        <v>20</v>
      </c>
      <c r="G622" s="139">
        <f t="shared" si="27"/>
        <v>860</v>
      </c>
      <c r="H622" s="137">
        <v>0</v>
      </c>
      <c r="I622" s="138">
        <f t="shared" si="28"/>
        <v>0</v>
      </c>
      <c r="J622" s="137">
        <v>0</v>
      </c>
      <c r="K622" s="139">
        <f t="shared" si="29"/>
        <v>0</v>
      </c>
    </row>
    <row r="623" spans="1:11" x14ac:dyDescent="0.3">
      <c r="A623" s="99">
        <v>1345</v>
      </c>
      <c r="B623" s="103" t="s">
        <v>1205</v>
      </c>
      <c r="C623" s="100" t="s">
        <v>66</v>
      </c>
      <c r="D623" s="139">
        <v>11</v>
      </c>
      <c r="E623" s="138">
        <v>660</v>
      </c>
      <c r="F623" s="137">
        <v>60</v>
      </c>
      <c r="G623" s="139">
        <f t="shared" si="27"/>
        <v>660</v>
      </c>
      <c r="H623" s="137">
        <v>0</v>
      </c>
      <c r="I623" s="138">
        <f t="shared" si="28"/>
        <v>0</v>
      </c>
      <c r="J623" s="137">
        <v>0</v>
      </c>
      <c r="K623" s="139">
        <f t="shared" si="29"/>
        <v>0</v>
      </c>
    </row>
    <row r="624" spans="1:11" x14ac:dyDescent="0.3">
      <c r="A624" s="99">
        <v>1346</v>
      </c>
      <c r="B624" s="103" t="s">
        <v>1206</v>
      </c>
      <c r="C624" s="100" t="s">
        <v>66</v>
      </c>
      <c r="D624" s="139">
        <v>35</v>
      </c>
      <c r="E624" s="138">
        <v>1050</v>
      </c>
      <c r="F624" s="137">
        <v>30</v>
      </c>
      <c r="G624" s="139">
        <f t="shared" si="27"/>
        <v>1050</v>
      </c>
      <c r="H624" s="137">
        <v>0</v>
      </c>
      <c r="I624" s="138">
        <f t="shared" si="28"/>
        <v>0</v>
      </c>
      <c r="J624" s="137">
        <v>0</v>
      </c>
      <c r="K624" s="139">
        <f t="shared" si="29"/>
        <v>0</v>
      </c>
    </row>
    <row r="625" spans="1:11" x14ac:dyDescent="0.3">
      <c r="A625" s="99">
        <v>1347</v>
      </c>
      <c r="B625" s="103" t="s">
        <v>1207</v>
      </c>
      <c r="C625" s="100" t="s">
        <v>66</v>
      </c>
      <c r="D625" s="139">
        <v>26</v>
      </c>
      <c r="E625" s="138">
        <v>1300</v>
      </c>
      <c r="F625" s="137">
        <v>50</v>
      </c>
      <c r="G625" s="139">
        <f t="shared" si="27"/>
        <v>1300</v>
      </c>
      <c r="H625" s="137">
        <v>0</v>
      </c>
      <c r="I625" s="138">
        <f t="shared" si="28"/>
        <v>0</v>
      </c>
      <c r="J625" s="137">
        <v>0</v>
      </c>
      <c r="K625" s="139">
        <f t="shared" si="29"/>
        <v>0</v>
      </c>
    </row>
    <row r="626" spans="1:11" x14ac:dyDescent="0.3">
      <c r="A626" s="99">
        <v>1348</v>
      </c>
      <c r="B626" s="103" t="s">
        <v>1208</v>
      </c>
      <c r="C626" s="100" t="s">
        <v>66</v>
      </c>
      <c r="D626" s="139">
        <v>47</v>
      </c>
      <c r="E626" s="138">
        <v>470</v>
      </c>
      <c r="F626" s="137">
        <v>10</v>
      </c>
      <c r="G626" s="139">
        <f t="shared" si="27"/>
        <v>470</v>
      </c>
      <c r="H626" s="137">
        <v>0</v>
      </c>
      <c r="I626" s="138">
        <f t="shared" si="28"/>
        <v>0</v>
      </c>
      <c r="J626" s="137">
        <v>0</v>
      </c>
      <c r="K626" s="139">
        <f t="shared" si="29"/>
        <v>0</v>
      </c>
    </row>
    <row r="627" spans="1:11" x14ac:dyDescent="0.3">
      <c r="A627" s="99">
        <v>1349</v>
      </c>
      <c r="B627" s="103" t="s">
        <v>1209</v>
      </c>
      <c r="C627" s="100" t="s">
        <v>66</v>
      </c>
      <c r="D627" s="139">
        <v>14.5</v>
      </c>
      <c r="E627" s="138">
        <v>4350</v>
      </c>
      <c r="F627" s="137">
        <v>0</v>
      </c>
      <c r="G627" s="139">
        <f t="shared" si="27"/>
        <v>0</v>
      </c>
      <c r="H627" s="137">
        <v>0</v>
      </c>
      <c r="I627" s="138">
        <f t="shared" si="28"/>
        <v>0</v>
      </c>
      <c r="J627" s="137">
        <v>300</v>
      </c>
      <c r="K627" s="139">
        <f t="shared" si="29"/>
        <v>4350</v>
      </c>
    </row>
    <row r="628" spans="1:11" x14ac:dyDescent="0.3">
      <c r="A628" s="99">
        <v>1350</v>
      </c>
      <c r="B628" s="103" t="s">
        <v>1210</v>
      </c>
      <c r="C628" s="100" t="s">
        <v>66</v>
      </c>
      <c r="D628" s="139">
        <v>13.9</v>
      </c>
      <c r="E628" s="138">
        <v>27800</v>
      </c>
      <c r="F628" s="137">
        <v>0</v>
      </c>
      <c r="G628" s="139">
        <f t="shared" si="27"/>
        <v>0</v>
      </c>
      <c r="H628" s="137">
        <v>0</v>
      </c>
      <c r="I628" s="138">
        <f t="shared" si="28"/>
        <v>0</v>
      </c>
      <c r="J628" s="137">
        <v>2000</v>
      </c>
      <c r="K628" s="139">
        <f t="shared" si="29"/>
        <v>27800</v>
      </c>
    </row>
    <row r="629" spans="1:11" x14ac:dyDescent="0.3">
      <c r="A629" s="99">
        <v>1351</v>
      </c>
      <c r="B629" s="103" t="s">
        <v>1211</v>
      </c>
      <c r="C629" s="100" t="s">
        <v>66</v>
      </c>
      <c r="D629" s="139">
        <v>22.3</v>
      </c>
      <c r="E629" s="138">
        <v>446</v>
      </c>
      <c r="F629" s="137">
        <v>0</v>
      </c>
      <c r="G629" s="139">
        <f t="shared" si="27"/>
        <v>0</v>
      </c>
      <c r="H629" s="137">
        <v>0</v>
      </c>
      <c r="I629" s="138">
        <f t="shared" si="28"/>
        <v>0</v>
      </c>
      <c r="J629" s="137">
        <v>20</v>
      </c>
      <c r="K629" s="139">
        <f t="shared" si="29"/>
        <v>446</v>
      </c>
    </row>
    <row r="630" spans="1:11" x14ac:dyDescent="0.3">
      <c r="A630" s="99">
        <v>1352</v>
      </c>
      <c r="B630" s="103" t="s">
        <v>1212</v>
      </c>
      <c r="C630" s="100" t="s">
        <v>66</v>
      </c>
      <c r="D630" s="139">
        <v>45</v>
      </c>
      <c r="E630" s="138">
        <v>15750</v>
      </c>
      <c r="F630" s="137">
        <v>300</v>
      </c>
      <c r="G630" s="139">
        <f t="shared" si="27"/>
        <v>13500</v>
      </c>
      <c r="H630" s="137">
        <v>50</v>
      </c>
      <c r="I630" s="138">
        <f t="shared" si="28"/>
        <v>2250</v>
      </c>
      <c r="J630" s="137">
        <v>0</v>
      </c>
      <c r="K630" s="139">
        <f t="shared" si="29"/>
        <v>0</v>
      </c>
    </row>
    <row r="631" spans="1:11" x14ac:dyDescent="0.3">
      <c r="A631" s="99">
        <v>1353</v>
      </c>
      <c r="B631" s="103" t="s">
        <v>1213</v>
      </c>
      <c r="C631" s="100" t="s">
        <v>66</v>
      </c>
      <c r="D631" s="139">
        <v>44</v>
      </c>
      <c r="E631" s="138">
        <v>2200</v>
      </c>
      <c r="F631" s="137">
        <v>50</v>
      </c>
      <c r="G631" s="139">
        <f t="shared" si="27"/>
        <v>2200</v>
      </c>
      <c r="H631" s="137">
        <v>0</v>
      </c>
      <c r="I631" s="138">
        <f t="shared" si="28"/>
        <v>0</v>
      </c>
      <c r="J631" s="137">
        <v>0</v>
      </c>
      <c r="K631" s="139">
        <f t="shared" si="29"/>
        <v>0</v>
      </c>
    </row>
    <row r="632" spans="1:11" ht="28.8" x14ac:dyDescent="0.3">
      <c r="A632" s="99">
        <v>1354</v>
      </c>
      <c r="B632" s="103" t="s">
        <v>1214</v>
      </c>
      <c r="C632" s="100" t="s">
        <v>66</v>
      </c>
      <c r="D632" s="139">
        <v>27.2</v>
      </c>
      <c r="E632" s="138">
        <v>816</v>
      </c>
      <c r="F632" s="137">
        <v>30</v>
      </c>
      <c r="G632" s="139">
        <f t="shared" si="27"/>
        <v>816</v>
      </c>
      <c r="H632" s="137">
        <v>0</v>
      </c>
      <c r="I632" s="138">
        <f t="shared" si="28"/>
        <v>0</v>
      </c>
      <c r="J632" s="137">
        <v>0</v>
      </c>
      <c r="K632" s="139">
        <f t="shared" si="29"/>
        <v>0</v>
      </c>
    </row>
    <row r="633" spans="1:11" ht="28.8" x14ac:dyDescent="0.3">
      <c r="A633" s="99">
        <v>1355</v>
      </c>
      <c r="B633" s="103" t="s">
        <v>1215</v>
      </c>
      <c r="C633" s="100" t="s">
        <v>273</v>
      </c>
      <c r="D633" s="139">
        <v>7</v>
      </c>
      <c r="E633" s="138">
        <v>700</v>
      </c>
      <c r="F633" s="137">
        <v>100</v>
      </c>
      <c r="G633" s="139">
        <f t="shared" si="27"/>
        <v>700</v>
      </c>
      <c r="H633" s="137">
        <v>0</v>
      </c>
      <c r="I633" s="138">
        <f t="shared" si="28"/>
        <v>0</v>
      </c>
      <c r="J633" s="137">
        <v>0</v>
      </c>
      <c r="K633" s="139">
        <f t="shared" si="29"/>
        <v>0</v>
      </c>
    </row>
    <row r="634" spans="1:11" x14ac:dyDescent="0.3">
      <c r="A634" s="99">
        <v>1356</v>
      </c>
      <c r="B634" s="103" t="s">
        <v>1216</v>
      </c>
      <c r="C634" s="100" t="s">
        <v>66</v>
      </c>
      <c r="D634" s="139">
        <v>225</v>
      </c>
      <c r="E634" s="138">
        <v>3825</v>
      </c>
      <c r="F634" s="137">
        <v>2</v>
      </c>
      <c r="G634" s="139">
        <f t="shared" si="27"/>
        <v>450</v>
      </c>
      <c r="H634" s="137">
        <v>5</v>
      </c>
      <c r="I634" s="138">
        <f t="shared" si="28"/>
        <v>1125</v>
      </c>
      <c r="J634" s="137">
        <v>10</v>
      </c>
      <c r="K634" s="139">
        <f t="shared" si="29"/>
        <v>2250</v>
      </c>
    </row>
    <row r="635" spans="1:11" x14ac:dyDescent="0.3">
      <c r="A635" s="99">
        <v>1357</v>
      </c>
      <c r="B635" s="103" t="s">
        <v>1217</v>
      </c>
      <c r="C635" s="100" t="s">
        <v>273</v>
      </c>
      <c r="D635" s="139">
        <v>5.3</v>
      </c>
      <c r="E635" s="138">
        <v>7950</v>
      </c>
      <c r="F635" s="137">
        <v>500</v>
      </c>
      <c r="G635" s="139">
        <f t="shared" si="27"/>
        <v>2650</v>
      </c>
      <c r="H635" s="137">
        <v>0</v>
      </c>
      <c r="I635" s="138">
        <f t="shared" si="28"/>
        <v>0</v>
      </c>
      <c r="J635" s="137">
        <v>1000</v>
      </c>
      <c r="K635" s="139">
        <f t="shared" si="29"/>
        <v>5300</v>
      </c>
    </row>
    <row r="636" spans="1:11" x14ac:dyDescent="0.3">
      <c r="A636" s="99">
        <v>1358</v>
      </c>
      <c r="B636" s="103" t="s">
        <v>1218</v>
      </c>
      <c r="C636" s="100" t="s">
        <v>66</v>
      </c>
      <c r="D636" s="139">
        <v>5.3</v>
      </c>
      <c r="E636" s="138">
        <v>53</v>
      </c>
      <c r="F636" s="137">
        <v>0</v>
      </c>
      <c r="G636" s="139">
        <f t="shared" si="27"/>
        <v>0</v>
      </c>
      <c r="H636" s="137">
        <v>10</v>
      </c>
      <c r="I636" s="138">
        <f t="shared" si="28"/>
        <v>53</v>
      </c>
      <c r="J636" s="137">
        <v>0</v>
      </c>
      <c r="K636" s="139">
        <f t="shared" si="29"/>
        <v>0</v>
      </c>
    </row>
    <row r="637" spans="1:11" x14ac:dyDescent="0.3">
      <c r="A637" s="99">
        <v>1359</v>
      </c>
      <c r="B637" s="103" t="s">
        <v>1219</v>
      </c>
      <c r="C637" s="100" t="s">
        <v>66</v>
      </c>
      <c r="D637" s="139">
        <v>5.6</v>
      </c>
      <c r="E637" s="138">
        <v>112</v>
      </c>
      <c r="F637" s="137">
        <v>0</v>
      </c>
      <c r="G637" s="139">
        <f t="shared" si="27"/>
        <v>0</v>
      </c>
      <c r="H637" s="137">
        <v>20</v>
      </c>
      <c r="I637" s="138">
        <f t="shared" si="28"/>
        <v>112</v>
      </c>
      <c r="J637" s="137">
        <v>0</v>
      </c>
      <c r="K637" s="139">
        <f t="shared" si="29"/>
        <v>0</v>
      </c>
    </row>
    <row r="638" spans="1:11" x14ac:dyDescent="0.3">
      <c r="A638" s="99">
        <v>1360</v>
      </c>
      <c r="B638" s="103" t="s">
        <v>1220</v>
      </c>
      <c r="C638" s="100" t="s">
        <v>66</v>
      </c>
      <c r="D638" s="139">
        <v>14.2</v>
      </c>
      <c r="E638" s="138">
        <v>56.8</v>
      </c>
      <c r="F638" s="137">
        <v>0</v>
      </c>
      <c r="G638" s="139">
        <f t="shared" si="27"/>
        <v>0</v>
      </c>
      <c r="H638" s="137">
        <v>4</v>
      </c>
      <c r="I638" s="138">
        <f t="shared" si="28"/>
        <v>56.8</v>
      </c>
      <c r="J638" s="137">
        <v>0</v>
      </c>
      <c r="K638" s="139">
        <f t="shared" si="29"/>
        <v>0</v>
      </c>
    </row>
    <row r="639" spans="1:11" x14ac:dyDescent="0.3">
      <c r="A639" s="99">
        <v>1361</v>
      </c>
      <c r="B639" s="103" t="s">
        <v>1221</v>
      </c>
      <c r="C639" s="100" t="s">
        <v>66</v>
      </c>
      <c r="D639" s="139">
        <v>4.47</v>
      </c>
      <c r="E639" s="138">
        <v>670.5</v>
      </c>
      <c r="F639" s="137">
        <v>150</v>
      </c>
      <c r="G639" s="139">
        <f t="shared" si="27"/>
        <v>670.5</v>
      </c>
      <c r="H639" s="137">
        <v>0</v>
      </c>
      <c r="I639" s="138">
        <f t="shared" si="28"/>
        <v>0</v>
      </c>
      <c r="J639" s="137">
        <v>0</v>
      </c>
      <c r="K639" s="139">
        <f t="shared" si="29"/>
        <v>0</v>
      </c>
    </row>
    <row r="640" spans="1:11" x14ac:dyDescent="0.3">
      <c r="A640" s="99">
        <v>1362</v>
      </c>
      <c r="B640" s="103" t="s">
        <v>1222</v>
      </c>
      <c r="C640" s="100" t="s">
        <v>66</v>
      </c>
      <c r="D640" s="139">
        <v>63</v>
      </c>
      <c r="E640" s="138">
        <v>945</v>
      </c>
      <c r="F640" s="137">
        <v>15</v>
      </c>
      <c r="G640" s="139">
        <f t="shared" si="27"/>
        <v>945</v>
      </c>
      <c r="H640" s="137">
        <v>0</v>
      </c>
      <c r="I640" s="138">
        <f t="shared" si="28"/>
        <v>0</v>
      </c>
      <c r="J640" s="137">
        <v>0</v>
      </c>
      <c r="K640" s="139">
        <f t="shared" si="29"/>
        <v>0</v>
      </c>
    </row>
    <row r="641" spans="1:11" x14ac:dyDescent="0.3">
      <c r="A641" s="99">
        <v>1363</v>
      </c>
      <c r="B641" s="103" t="s">
        <v>1223</v>
      </c>
      <c r="C641" s="100" t="s">
        <v>66</v>
      </c>
      <c r="D641" s="139">
        <v>41</v>
      </c>
      <c r="E641" s="138">
        <v>3690</v>
      </c>
      <c r="F641" s="137">
        <v>0</v>
      </c>
      <c r="G641" s="139">
        <f t="shared" si="27"/>
        <v>0</v>
      </c>
      <c r="H641" s="137">
        <v>20</v>
      </c>
      <c r="I641" s="138">
        <f t="shared" si="28"/>
        <v>820</v>
      </c>
      <c r="J641" s="137">
        <v>70</v>
      </c>
      <c r="K641" s="139">
        <f t="shared" si="29"/>
        <v>2870</v>
      </c>
    </row>
    <row r="642" spans="1:11" x14ac:dyDescent="0.3">
      <c r="A642" s="99">
        <v>1364</v>
      </c>
      <c r="B642" s="103" t="s">
        <v>1224</v>
      </c>
      <c r="C642" s="100" t="s">
        <v>66</v>
      </c>
      <c r="D642" s="139">
        <v>29</v>
      </c>
      <c r="E642" s="138">
        <v>32480</v>
      </c>
      <c r="F642" s="137">
        <v>20</v>
      </c>
      <c r="G642" s="139">
        <f t="shared" si="27"/>
        <v>580</v>
      </c>
      <c r="H642" s="137">
        <v>100</v>
      </c>
      <c r="I642" s="138">
        <f t="shared" si="28"/>
        <v>2900</v>
      </c>
      <c r="J642" s="137">
        <v>1000</v>
      </c>
      <c r="K642" s="139">
        <f t="shared" si="29"/>
        <v>29000</v>
      </c>
    </row>
    <row r="643" spans="1:11" ht="43.2" x14ac:dyDescent="0.3">
      <c r="A643" s="99">
        <v>1365</v>
      </c>
      <c r="B643" s="103" t="s">
        <v>1225</v>
      </c>
      <c r="C643" s="100" t="s">
        <v>66</v>
      </c>
      <c r="D643" s="139">
        <v>92.5</v>
      </c>
      <c r="E643" s="138">
        <v>25437.5</v>
      </c>
      <c r="F643" s="137">
        <v>100</v>
      </c>
      <c r="G643" s="139">
        <f t="shared" si="27"/>
        <v>9250</v>
      </c>
      <c r="H643" s="137">
        <v>10</v>
      </c>
      <c r="I643" s="138">
        <f t="shared" si="28"/>
        <v>925</v>
      </c>
      <c r="J643" s="137">
        <v>165</v>
      </c>
      <c r="K643" s="139">
        <f t="shared" si="29"/>
        <v>15262.5</v>
      </c>
    </row>
    <row r="644" spans="1:11" x14ac:dyDescent="0.3">
      <c r="A644" s="99">
        <v>1366</v>
      </c>
      <c r="B644" s="103" t="s">
        <v>1226</v>
      </c>
      <c r="C644" s="100" t="s">
        <v>66</v>
      </c>
      <c r="D644" s="139">
        <v>13.5</v>
      </c>
      <c r="E644" s="138">
        <v>1417.5</v>
      </c>
      <c r="F644" s="137">
        <v>100</v>
      </c>
      <c r="G644" s="139">
        <f t="shared" ref="G644:G707" si="30">F644*D644</f>
        <v>1350</v>
      </c>
      <c r="H644" s="137">
        <v>5</v>
      </c>
      <c r="I644" s="138">
        <f t="shared" ref="I644:I707" si="31">H644*D644</f>
        <v>67.5</v>
      </c>
      <c r="J644" s="137">
        <v>0</v>
      </c>
      <c r="K644" s="139">
        <f t="shared" ref="K644:K707" si="32">J644*D644</f>
        <v>0</v>
      </c>
    </row>
    <row r="645" spans="1:11" x14ac:dyDescent="0.3">
      <c r="A645" s="99">
        <v>1367</v>
      </c>
      <c r="B645" s="103" t="s">
        <v>1227</v>
      </c>
      <c r="C645" s="100" t="s">
        <v>66</v>
      </c>
      <c r="D645" s="139">
        <v>155</v>
      </c>
      <c r="E645" s="138">
        <v>31000</v>
      </c>
      <c r="F645" s="137">
        <v>0</v>
      </c>
      <c r="G645" s="139">
        <f t="shared" si="30"/>
        <v>0</v>
      </c>
      <c r="H645" s="137">
        <v>0</v>
      </c>
      <c r="I645" s="138">
        <f t="shared" si="31"/>
        <v>0</v>
      </c>
      <c r="J645" s="137">
        <v>200</v>
      </c>
      <c r="K645" s="139">
        <f t="shared" si="32"/>
        <v>31000</v>
      </c>
    </row>
    <row r="646" spans="1:11" ht="28.8" x14ac:dyDescent="0.3">
      <c r="A646" s="99">
        <v>1368</v>
      </c>
      <c r="B646" s="103" t="s">
        <v>1228</v>
      </c>
      <c r="C646" s="100" t="s">
        <v>66</v>
      </c>
      <c r="D646" s="139">
        <v>50</v>
      </c>
      <c r="E646" s="138">
        <v>5250</v>
      </c>
      <c r="F646" s="137">
        <v>100</v>
      </c>
      <c r="G646" s="139">
        <f t="shared" si="30"/>
        <v>5000</v>
      </c>
      <c r="H646" s="137">
        <v>5</v>
      </c>
      <c r="I646" s="138">
        <f t="shared" si="31"/>
        <v>250</v>
      </c>
      <c r="J646" s="137">
        <v>0</v>
      </c>
      <c r="K646" s="139">
        <f t="shared" si="32"/>
        <v>0</v>
      </c>
    </row>
    <row r="647" spans="1:11" x14ac:dyDescent="0.3">
      <c r="A647" s="99">
        <v>1369</v>
      </c>
      <c r="B647" s="103" t="s">
        <v>1229</v>
      </c>
      <c r="C647" s="100" t="s">
        <v>66</v>
      </c>
      <c r="D647" s="139">
        <v>44</v>
      </c>
      <c r="E647" s="138">
        <v>440</v>
      </c>
      <c r="F647" s="137">
        <v>0</v>
      </c>
      <c r="G647" s="139">
        <f t="shared" si="30"/>
        <v>0</v>
      </c>
      <c r="H647" s="137">
        <v>0</v>
      </c>
      <c r="I647" s="138">
        <f t="shared" si="31"/>
        <v>0</v>
      </c>
      <c r="J647" s="137">
        <v>10</v>
      </c>
      <c r="K647" s="139">
        <f t="shared" si="32"/>
        <v>440</v>
      </c>
    </row>
    <row r="648" spans="1:11" ht="28.8" x14ac:dyDescent="0.3">
      <c r="A648" s="99">
        <v>1370</v>
      </c>
      <c r="B648" s="103" t="s">
        <v>1230</v>
      </c>
      <c r="C648" s="100" t="s">
        <v>66</v>
      </c>
      <c r="D648" s="139">
        <v>4.5</v>
      </c>
      <c r="E648" s="138">
        <v>225</v>
      </c>
      <c r="F648" s="137">
        <v>0</v>
      </c>
      <c r="G648" s="139">
        <f t="shared" si="30"/>
        <v>0</v>
      </c>
      <c r="H648" s="137">
        <v>50</v>
      </c>
      <c r="I648" s="138">
        <f t="shared" si="31"/>
        <v>225</v>
      </c>
      <c r="J648" s="137">
        <v>0</v>
      </c>
      <c r="K648" s="139">
        <f t="shared" si="32"/>
        <v>0</v>
      </c>
    </row>
    <row r="649" spans="1:11" x14ac:dyDescent="0.3">
      <c r="A649" s="99">
        <v>1371</v>
      </c>
      <c r="B649" s="103" t="s">
        <v>1231</v>
      </c>
      <c r="C649" s="100" t="s">
        <v>66</v>
      </c>
      <c r="D649" s="139">
        <v>9.5</v>
      </c>
      <c r="E649" s="138">
        <v>285</v>
      </c>
      <c r="F649" s="137">
        <v>30</v>
      </c>
      <c r="G649" s="139">
        <f t="shared" si="30"/>
        <v>285</v>
      </c>
      <c r="H649" s="137">
        <v>0</v>
      </c>
      <c r="I649" s="138">
        <f t="shared" si="31"/>
        <v>0</v>
      </c>
      <c r="J649" s="137">
        <v>0</v>
      </c>
      <c r="K649" s="139">
        <f t="shared" si="32"/>
        <v>0</v>
      </c>
    </row>
    <row r="650" spans="1:11" x14ac:dyDescent="0.3">
      <c r="A650" s="99">
        <v>1372</v>
      </c>
      <c r="B650" s="103" t="s">
        <v>1232</v>
      </c>
      <c r="C650" s="100" t="s">
        <v>66</v>
      </c>
      <c r="D650" s="139">
        <v>9.8000000000000007</v>
      </c>
      <c r="E650" s="138">
        <v>294</v>
      </c>
      <c r="F650" s="137">
        <v>30</v>
      </c>
      <c r="G650" s="139">
        <f t="shared" si="30"/>
        <v>294</v>
      </c>
      <c r="H650" s="137">
        <v>0</v>
      </c>
      <c r="I650" s="138">
        <f t="shared" si="31"/>
        <v>0</v>
      </c>
      <c r="J650" s="137">
        <v>0</v>
      </c>
      <c r="K650" s="139">
        <f t="shared" si="32"/>
        <v>0</v>
      </c>
    </row>
    <row r="651" spans="1:11" x14ac:dyDescent="0.3">
      <c r="A651" s="99">
        <v>1373</v>
      </c>
      <c r="B651" s="103" t="s">
        <v>1233</v>
      </c>
      <c r="C651" s="100" t="s">
        <v>66</v>
      </c>
      <c r="D651" s="139">
        <v>34</v>
      </c>
      <c r="E651" s="138">
        <v>340</v>
      </c>
      <c r="F651" s="137">
        <v>0</v>
      </c>
      <c r="G651" s="139">
        <f t="shared" si="30"/>
        <v>0</v>
      </c>
      <c r="H651" s="137">
        <v>10</v>
      </c>
      <c r="I651" s="138">
        <f t="shared" si="31"/>
        <v>340</v>
      </c>
      <c r="J651" s="137">
        <v>0</v>
      </c>
      <c r="K651" s="139">
        <f t="shared" si="32"/>
        <v>0</v>
      </c>
    </row>
    <row r="652" spans="1:11" x14ac:dyDescent="0.3">
      <c r="A652" s="99">
        <v>1374</v>
      </c>
      <c r="B652" s="103" t="s">
        <v>1234</v>
      </c>
      <c r="C652" s="100" t="s">
        <v>66</v>
      </c>
      <c r="D652" s="139">
        <v>2.9</v>
      </c>
      <c r="E652" s="138">
        <v>377</v>
      </c>
      <c r="F652" s="137">
        <v>130</v>
      </c>
      <c r="G652" s="139">
        <f t="shared" si="30"/>
        <v>377</v>
      </c>
      <c r="H652" s="137">
        <v>0</v>
      </c>
      <c r="I652" s="138">
        <f t="shared" si="31"/>
        <v>0</v>
      </c>
      <c r="J652" s="137">
        <v>0</v>
      </c>
      <c r="K652" s="139">
        <f t="shared" si="32"/>
        <v>0</v>
      </c>
    </row>
    <row r="653" spans="1:11" x14ac:dyDescent="0.3">
      <c r="A653" s="99">
        <v>1375</v>
      </c>
      <c r="B653" s="103" t="s">
        <v>1235</v>
      </c>
      <c r="C653" s="100" t="s">
        <v>66</v>
      </c>
      <c r="D653" s="139">
        <v>17.2</v>
      </c>
      <c r="E653" s="138">
        <v>860</v>
      </c>
      <c r="F653" s="137">
        <v>50</v>
      </c>
      <c r="G653" s="139">
        <f t="shared" si="30"/>
        <v>860</v>
      </c>
      <c r="H653" s="137">
        <v>0</v>
      </c>
      <c r="I653" s="138">
        <f t="shared" si="31"/>
        <v>0</v>
      </c>
      <c r="J653" s="137">
        <v>0</v>
      </c>
      <c r="K653" s="139">
        <f t="shared" si="32"/>
        <v>0</v>
      </c>
    </row>
    <row r="654" spans="1:11" x14ac:dyDescent="0.3">
      <c r="A654" s="99">
        <v>1376</v>
      </c>
      <c r="B654" s="103" t="s">
        <v>1236</v>
      </c>
      <c r="C654" s="100" t="s">
        <v>66</v>
      </c>
      <c r="D654" s="139">
        <v>7.5</v>
      </c>
      <c r="E654" s="138">
        <v>750</v>
      </c>
      <c r="F654" s="137">
        <v>0</v>
      </c>
      <c r="G654" s="139">
        <f t="shared" si="30"/>
        <v>0</v>
      </c>
      <c r="H654" s="137">
        <v>0</v>
      </c>
      <c r="I654" s="138">
        <f t="shared" si="31"/>
        <v>0</v>
      </c>
      <c r="J654" s="137">
        <v>100</v>
      </c>
      <c r="K654" s="139">
        <f t="shared" si="32"/>
        <v>750</v>
      </c>
    </row>
    <row r="655" spans="1:11" x14ac:dyDescent="0.3">
      <c r="A655" s="99">
        <v>1377</v>
      </c>
      <c r="B655" s="103" t="s">
        <v>1237</v>
      </c>
      <c r="C655" s="100" t="s">
        <v>66</v>
      </c>
      <c r="D655" s="139">
        <v>14.9</v>
      </c>
      <c r="E655" s="138">
        <v>745</v>
      </c>
      <c r="F655" s="137">
        <v>0</v>
      </c>
      <c r="G655" s="139">
        <f t="shared" si="30"/>
        <v>0</v>
      </c>
      <c r="H655" s="137">
        <v>0</v>
      </c>
      <c r="I655" s="138">
        <f t="shared" si="31"/>
        <v>0</v>
      </c>
      <c r="J655" s="137">
        <v>50</v>
      </c>
      <c r="K655" s="139">
        <f t="shared" si="32"/>
        <v>745</v>
      </c>
    </row>
    <row r="656" spans="1:11" x14ac:dyDescent="0.3">
      <c r="A656" s="99">
        <v>1378</v>
      </c>
      <c r="B656" s="103" t="s">
        <v>1238</v>
      </c>
      <c r="C656" s="100" t="s">
        <v>66</v>
      </c>
      <c r="D656" s="139">
        <v>4.9000000000000004</v>
      </c>
      <c r="E656" s="138">
        <v>19.600000000000001</v>
      </c>
      <c r="F656" s="137">
        <v>0</v>
      </c>
      <c r="G656" s="139">
        <f t="shared" si="30"/>
        <v>0</v>
      </c>
      <c r="H656" s="137">
        <v>4</v>
      </c>
      <c r="I656" s="138">
        <f t="shared" si="31"/>
        <v>19.600000000000001</v>
      </c>
      <c r="J656" s="137">
        <v>0</v>
      </c>
      <c r="K656" s="139">
        <f t="shared" si="32"/>
        <v>0</v>
      </c>
    </row>
    <row r="657" spans="1:11" x14ac:dyDescent="0.3">
      <c r="A657" s="99">
        <v>1379</v>
      </c>
      <c r="B657" s="103" t="s">
        <v>1239</v>
      </c>
      <c r="C657" s="100" t="s">
        <v>66</v>
      </c>
      <c r="D657" s="139">
        <v>7.9</v>
      </c>
      <c r="E657" s="138">
        <v>790</v>
      </c>
      <c r="F657" s="137">
        <v>100</v>
      </c>
      <c r="G657" s="139">
        <f t="shared" si="30"/>
        <v>790</v>
      </c>
      <c r="H657" s="137">
        <v>0</v>
      </c>
      <c r="I657" s="138">
        <f t="shared" si="31"/>
        <v>0</v>
      </c>
      <c r="J657" s="137">
        <v>0</v>
      </c>
      <c r="K657" s="139">
        <f t="shared" si="32"/>
        <v>0</v>
      </c>
    </row>
    <row r="658" spans="1:11" x14ac:dyDescent="0.3">
      <c r="A658" s="99">
        <v>1380</v>
      </c>
      <c r="B658" s="103" t="s">
        <v>1240</v>
      </c>
      <c r="C658" s="100" t="s">
        <v>66</v>
      </c>
      <c r="D658" s="139">
        <v>11.7</v>
      </c>
      <c r="E658" s="138">
        <v>46.8</v>
      </c>
      <c r="F658" s="137">
        <v>0</v>
      </c>
      <c r="G658" s="139">
        <f t="shared" si="30"/>
        <v>0</v>
      </c>
      <c r="H658" s="137">
        <v>4</v>
      </c>
      <c r="I658" s="138">
        <f t="shared" si="31"/>
        <v>46.8</v>
      </c>
      <c r="J658" s="137">
        <v>0</v>
      </c>
      <c r="K658" s="139">
        <f t="shared" si="32"/>
        <v>0</v>
      </c>
    </row>
    <row r="659" spans="1:11" x14ac:dyDescent="0.3">
      <c r="A659" s="99">
        <v>1381</v>
      </c>
      <c r="B659" s="103" t="s">
        <v>1241</v>
      </c>
      <c r="C659" s="100" t="s">
        <v>66</v>
      </c>
      <c r="D659" s="139">
        <v>65</v>
      </c>
      <c r="E659" s="138">
        <v>10400</v>
      </c>
      <c r="F659" s="137">
        <v>60</v>
      </c>
      <c r="G659" s="139">
        <f t="shared" si="30"/>
        <v>3900</v>
      </c>
      <c r="H659" s="137">
        <v>0</v>
      </c>
      <c r="I659" s="138">
        <f t="shared" si="31"/>
        <v>0</v>
      </c>
      <c r="J659" s="137">
        <v>100</v>
      </c>
      <c r="K659" s="139">
        <f t="shared" si="32"/>
        <v>6500</v>
      </c>
    </row>
    <row r="660" spans="1:11" ht="28.8" x14ac:dyDescent="0.3">
      <c r="A660" s="99">
        <v>1382</v>
      </c>
      <c r="B660" s="103" t="s">
        <v>1242</v>
      </c>
      <c r="C660" s="100" t="s">
        <v>66</v>
      </c>
      <c r="D660" s="139">
        <v>69</v>
      </c>
      <c r="E660" s="138">
        <v>1035</v>
      </c>
      <c r="F660" s="137">
        <v>0</v>
      </c>
      <c r="G660" s="139">
        <f t="shared" si="30"/>
        <v>0</v>
      </c>
      <c r="H660" s="137">
        <v>15</v>
      </c>
      <c r="I660" s="138">
        <f t="shared" si="31"/>
        <v>1035</v>
      </c>
      <c r="J660" s="137">
        <v>0</v>
      </c>
      <c r="K660" s="139">
        <f t="shared" si="32"/>
        <v>0</v>
      </c>
    </row>
    <row r="661" spans="1:11" x14ac:dyDescent="0.3">
      <c r="A661" s="99">
        <v>1383</v>
      </c>
      <c r="B661" s="103" t="s">
        <v>1243</v>
      </c>
      <c r="C661" s="100" t="s">
        <v>66</v>
      </c>
      <c r="D661" s="139">
        <v>55</v>
      </c>
      <c r="E661" s="138">
        <v>5500</v>
      </c>
      <c r="F661" s="137">
        <v>0</v>
      </c>
      <c r="G661" s="139">
        <f t="shared" si="30"/>
        <v>0</v>
      </c>
      <c r="H661" s="137">
        <v>0</v>
      </c>
      <c r="I661" s="138">
        <f t="shared" si="31"/>
        <v>0</v>
      </c>
      <c r="J661" s="137">
        <v>100</v>
      </c>
      <c r="K661" s="139">
        <f t="shared" si="32"/>
        <v>5500</v>
      </c>
    </row>
    <row r="662" spans="1:11" x14ac:dyDescent="0.3">
      <c r="A662" s="99">
        <v>1384</v>
      </c>
      <c r="B662" s="103" t="s">
        <v>1244</v>
      </c>
      <c r="C662" s="100" t="s">
        <v>66</v>
      </c>
      <c r="D662" s="139">
        <v>38</v>
      </c>
      <c r="E662" s="138">
        <v>1140</v>
      </c>
      <c r="F662" s="137">
        <v>0</v>
      </c>
      <c r="G662" s="139">
        <f t="shared" si="30"/>
        <v>0</v>
      </c>
      <c r="H662" s="137">
        <v>0</v>
      </c>
      <c r="I662" s="138">
        <f t="shared" si="31"/>
        <v>0</v>
      </c>
      <c r="J662" s="137">
        <v>30</v>
      </c>
      <c r="K662" s="139">
        <f t="shared" si="32"/>
        <v>1140</v>
      </c>
    </row>
    <row r="663" spans="1:11" x14ac:dyDescent="0.3">
      <c r="A663" s="99">
        <v>1385</v>
      </c>
      <c r="B663" s="103" t="s">
        <v>1245</v>
      </c>
      <c r="C663" s="100" t="s">
        <v>66</v>
      </c>
      <c r="D663" s="139">
        <v>67</v>
      </c>
      <c r="E663" s="138">
        <v>2010</v>
      </c>
      <c r="F663" s="137">
        <v>0</v>
      </c>
      <c r="G663" s="139">
        <f t="shared" si="30"/>
        <v>0</v>
      </c>
      <c r="H663" s="137">
        <v>0</v>
      </c>
      <c r="I663" s="138">
        <f t="shared" si="31"/>
        <v>0</v>
      </c>
      <c r="J663" s="137">
        <v>30</v>
      </c>
      <c r="K663" s="139">
        <f t="shared" si="32"/>
        <v>2010</v>
      </c>
    </row>
    <row r="664" spans="1:11" x14ac:dyDescent="0.3">
      <c r="A664" s="99">
        <v>1386</v>
      </c>
      <c r="B664" s="103" t="s">
        <v>1246</v>
      </c>
      <c r="C664" s="100" t="s">
        <v>66</v>
      </c>
      <c r="D664" s="139">
        <v>87</v>
      </c>
      <c r="E664" s="138">
        <v>2610</v>
      </c>
      <c r="F664" s="137">
        <v>0</v>
      </c>
      <c r="G664" s="139">
        <f t="shared" si="30"/>
        <v>0</v>
      </c>
      <c r="H664" s="137">
        <v>0</v>
      </c>
      <c r="I664" s="138">
        <f t="shared" si="31"/>
        <v>0</v>
      </c>
      <c r="J664" s="137">
        <v>30</v>
      </c>
      <c r="K664" s="139">
        <f t="shared" si="32"/>
        <v>2610</v>
      </c>
    </row>
    <row r="665" spans="1:11" x14ac:dyDescent="0.3">
      <c r="A665" s="99">
        <v>1387</v>
      </c>
      <c r="B665" s="103" t="s">
        <v>1247</v>
      </c>
      <c r="C665" s="100" t="s">
        <v>66</v>
      </c>
      <c r="D665" s="139">
        <v>24</v>
      </c>
      <c r="E665" s="138">
        <v>3936</v>
      </c>
      <c r="F665" s="137">
        <v>60</v>
      </c>
      <c r="G665" s="139">
        <f t="shared" si="30"/>
        <v>1440</v>
      </c>
      <c r="H665" s="137">
        <v>4</v>
      </c>
      <c r="I665" s="138">
        <f t="shared" si="31"/>
        <v>96</v>
      </c>
      <c r="J665" s="137">
        <v>100</v>
      </c>
      <c r="K665" s="139">
        <f t="shared" si="32"/>
        <v>2400</v>
      </c>
    </row>
    <row r="666" spans="1:11" x14ac:dyDescent="0.3">
      <c r="A666" s="99">
        <v>1388</v>
      </c>
      <c r="B666" s="103" t="s">
        <v>1248</v>
      </c>
      <c r="C666" s="100" t="s">
        <v>66</v>
      </c>
      <c r="D666" s="139">
        <v>281</v>
      </c>
      <c r="E666" s="138">
        <v>2810</v>
      </c>
      <c r="F666" s="137">
        <v>0</v>
      </c>
      <c r="G666" s="139">
        <f t="shared" si="30"/>
        <v>0</v>
      </c>
      <c r="H666" s="137">
        <v>10</v>
      </c>
      <c r="I666" s="138">
        <f t="shared" si="31"/>
        <v>2810</v>
      </c>
      <c r="J666" s="137">
        <v>0</v>
      </c>
      <c r="K666" s="139">
        <f t="shared" si="32"/>
        <v>0</v>
      </c>
    </row>
    <row r="667" spans="1:11" x14ac:dyDescent="0.3">
      <c r="A667" s="99">
        <v>1389</v>
      </c>
      <c r="B667" s="103" t="s">
        <v>1249</v>
      </c>
      <c r="C667" s="100" t="s">
        <v>66</v>
      </c>
      <c r="D667" s="139">
        <v>4</v>
      </c>
      <c r="E667" s="138">
        <v>656</v>
      </c>
      <c r="F667" s="137">
        <v>60</v>
      </c>
      <c r="G667" s="139">
        <f t="shared" si="30"/>
        <v>240</v>
      </c>
      <c r="H667" s="137">
        <v>4</v>
      </c>
      <c r="I667" s="138">
        <f t="shared" si="31"/>
        <v>16</v>
      </c>
      <c r="J667" s="137">
        <v>100</v>
      </c>
      <c r="K667" s="139">
        <f t="shared" si="32"/>
        <v>400</v>
      </c>
    </row>
    <row r="668" spans="1:11" ht="43.2" x14ac:dyDescent="0.3">
      <c r="A668" s="99">
        <v>1390</v>
      </c>
      <c r="B668" s="103" t="s">
        <v>1250</v>
      </c>
      <c r="C668" s="100" t="s">
        <v>66</v>
      </c>
      <c r="D668" s="139">
        <v>4</v>
      </c>
      <c r="E668" s="138">
        <v>80</v>
      </c>
      <c r="F668" s="137">
        <v>0</v>
      </c>
      <c r="G668" s="139">
        <f t="shared" si="30"/>
        <v>0</v>
      </c>
      <c r="H668" s="137">
        <v>0</v>
      </c>
      <c r="I668" s="138">
        <f t="shared" si="31"/>
        <v>0</v>
      </c>
      <c r="J668" s="137">
        <v>20</v>
      </c>
      <c r="K668" s="139">
        <f t="shared" si="32"/>
        <v>80</v>
      </c>
    </row>
    <row r="669" spans="1:11" ht="43.2" x14ac:dyDescent="0.3">
      <c r="A669" s="99">
        <v>1391</v>
      </c>
      <c r="B669" s="103" t="s">
        <v>1251</v>
      </c>
      <c r="C669" s="100" t="s">
        <v>66</v>
      </c>
      <c r="D669" s="139">
        <v>5.5</v>
      </c>
      <c r="E669" s="138">
        <v>110</v>
      </c>
      <c r="F669" s="137">
        <v>0</v>
      </c>
      <c r="G669" s="139">
        <f t="shared" si="30"/>
        <v>0</v>
      </c>
      <c r="H669" s="137">
        <v>0</v>
      </c>
      <c r="I669" s="138">
        <f t="shared" si="31"/>
        <v>0</v>
      </c>
      <c r="J669" s="137">
        <v>20</v>
      </c>
      <c r="K669" s="139">
        <f t="shared" si="32"/>
        <v>110</v>
      </c>
    </row>
    <row r="670" spans="1:11" ht="43.2" x14ac:dyDescent="0.3">
      <c r="A670" s="99">
        <v>1392</v>
      </c>
      <c r="B670" s="103" t="s">
        <v>1252</v>
      </c>
      <c r="C670" s="100" t="s">
        <v>66</v>
      </c>
      <c r="D670" s="139">
        <v>2.9</v>
      </c>
      <c r="E670" s="138">
        <v>58</v>
      </c>
      <c r="F670" s="137">
        <v>0</v>
      </c>
      <c r="G670" s="139">
        <f t="shared" si="30"/>
        <v>0</v>
      </c>
      <c r="H670" s="137">
        <v>0</v>
      </c>
      <c r="I670" s="138">
        <f t="shared" si="31"/>
        <v>0</v>
      </c>
      <c r="J670" s="137">
        <v>20</v>
      </c>
      <c r="K670" s="139">
        <f t="shared" si="32"/>
        <v>58</v>
      </c>
    </row>
    <row r="671" spans="1:11" x14ac:dyDescent="0.3">
      <c r="A671" s="99">
        <v>1393</v>
      </c>
      <c r="B671" s="103" t="s">
        <v>1253</v>
      </c>
      <c r="C671" s="100" t="s">
        <v>66</v>
      </c>
      <c r="D671" s="139">
        <v>10.199999999999999</v>
      </c>
      <c r="E671" s="138">
        <v>1570.8</v>
      </c>
      <c r="F671" s="137">
        <v>10</v>
      </c>
      <c r="G671" s="139">
        <f t="shared" si="30"/>
        <v>102</v>
      </c>
      <c r="H671" s="137">
        <v>4</v>
      </c>
      <c r="I671" s="138">
        <f t="shared" si="31"/>
        <v>40.799999999999997</v>
      </c>
      <c r="J671" s="137">
        <v>140</v>
      </c>
      <c r="K671" s="139">
        <f t="shared" si="32"/>
        <v>1428</v>
      </c>
    </row>
    <row r="672" spans="1:11" x14ac:dyDescent="0.3">
      <c r="A672" s="99">
        <v>1394</v>
      </c>
      <c r="B672" s="103" t="s">
        <v>1254</v>
      </c>
      <c r="C672" s="100" t="s">
        <v>66</v>
      </c>
      <c r="D672" s="139">
        <v>9.1999999999999993</v>
      </c>
      <c r="E672" s="138">
        <v>644</v>
      </c>
      <c r="F672" s="137">
        <v>60</v>
      </c>
      <c r="G672" s="139">
        <f t="shared" si="30"/>
        <v>552</v>
      </c>
      <c r="H672" s="137">
        <v>10</v>
      </c>
      <c r="I672" s="138">
        <f t="shared" si="31"/>
        <v>92</v>
      </c>
      <c r="J672" s="137">
        <v>0</v>
      </c>
      <c r="K672" s="139">
        <f t="shared" si="32"/>
        <v>0</v>
      </c>
    </row>
    <row r="673" spans="1:11" x14ac:dyDescent="0.3">
      <c r="A673" s="99">
        <v>1395</v>
      </c>
      <c r="B673" s="103" t="s">
        <v>1255</v>
      </c>
      <c r="C673" s="100" t="s">
        <v>66</v>
      </c>
      <c r="D673" s="139">
        <v>9.1999999999999993</v>
      </c>
      <c r="E673" s="138">
        <v>920</v>
      </c>
      <c r="F673" s="137">
        <v>0</v>
      </c>
      <c r="G673" s="139">
        <f t="shared" si="30"/>
        <v>0</v>
      </c>
      <c r="H673" s="137">
        <v>0</v>
      </c>
      <c r="I673" s="138">
        <f t="shared" si="31"/>
        <v>0</v>
      </c>
      <c r="J673" s="137">
        <v>100</v>
      </c>
      <c r="K673" s="139">
        <f t="shared" si="32"/>
        <v>919.99999999999989</v>
      </c>
    </row>
    <row r="674" spans="1:11" x14ac:dyDescent="0.3">
      <c r="A674" s="99">
        <v>1396</v>
      </c>
      <c r="B674" s="103" t="s">
        <v>1256</v>
      </c>
      <c r="C674" s="100" t="s">
        <v>66</v>
      </c>
      <c r="D674" s="139">
        <v>10.1</v>
      </c>
      <c r="E674" s="138">
        <v>1010</v>
      </c>
      <c r="F674" s="137">
        <v>0</v>
      </c>
      <c r="G674" s="139">
        <f t="shared" si="30"/>
        <v>0</v>
      </c>
      <c r="H674" s="137">
        <v>0</v>
      </c>
      <c r="I674" s="138">
        <f t="shared" si="31"/>
        <v>0</v>
      </c>
      <c r="J674" s="137">
        <v>100</v>
      </c>
      <c r="K674" s="139">
        <f t="shared" si="32"/>
        <v>1010</v>
      </c>
    </row>
    <row r="675" spans="1:11" x14ac:dyDescent="0.3">
      <c r="A675" s="99">
        <v>1397</v>
      </c>
      <c r="B675" s="103" t="s">
        <v>1257</v>
      </c>
      <c r="C675" s="100" t="s">
        <v>66</v>
      </c>
      <c r="D675" s="139">
        <v>34.200000000000003</v>
      </c>
      <c r="E675" s="138">
        <v>6840</v>
      </c>
      <c r="F675" s="137">
        <v>0</v>
      </c>
      <c r="G675" s="139">
        <f t="shared" si="30"/>
        <v>0</v>
      </c>
      <c r="H675" s="137">
        <v>0</v>
      </c>
      <c r="I675" s="138">
        <f t="shared" si="31"/>
        <v>0</v>
      </c>
      <c r="J675" s="137">
        <v>200</v>
      </c>
      <c r="K675" s="139">
        <f t="shared" si="32"/>
        <v>6840.0000000000009</v>
      </c>
    </row>
    <row r="676" spans="1:11" x14ac:dyDescent="0.3">
      <c r="A676" s="99">
        <v>1398</v>
      </c>
      <c r="B676" s="103" t="s">
        <v>1258</v>
      </c>
      <c r="C676" s="100" t="s">
        <v>66</v>
      </c>
      <c r="D676" s="139">
        <v>117.2</v>
      </c>
      <c r="E676" s="138">
        <v>11720</v>
      </c>
      <c r="F676" s="137">
        <v>0</v>
      </c>
      <c r="G676" s="139">
        <f t="shared" si="30"/>
        <v>0</v>
      </c>
      <c r="H676" s="137">
        <v>0</v>
      </c>
      <c r="I676" s="138">
        <f t="shared" si="31"/>
        <v>0</v>
      </c>
      <c r="J676" s="137">
        <v>100</v>
      </c>
      <c r="K676" s="139">
        <f t="shared" si="32"/>
        <v>11720</v>
      </c>
    </row>
    <row r="677" spans="1:11" x14ac:dyDescent="0.3">
      <c r="A677" s="99">
        <v>1399</v>
      </c>
      <c r="B677" s="103" t="s">
        <v>1259</v>
      </c>
      <c r="C677" s="100" t="s">
        <v>66</v>
      </c>
      <c r="D677" s="139">
        <v>1.7</v>
      </c>
      <c r="E677" s="138">
        <v>170</v>
      </c>
      <c r="F677" s="137">
        <v>0</v>
      </c>
      <c r="G677" s="139">
        <f t="shared" si="30"/>
        <v>0</v>
      </c>
      <c r="H677" s="137">
        <v>0</v>
      </c>
      <c r="I677" s="138">
        <f t="shared" si="31"/>
        <v>0</v>
      </c>
      <c r="J677" s="137">
        <v>100</v>
      </c>
      <c r="K677" s="139">
        <f t="shared" si="32"/>
        <v>170</v>
      </c>
    </row>
    <row r="678" spans="1:11" x14ac:dyDescent="0.3">
      <c r="A678" s="99">
        <v>1400</v>
      </c>
      <c r="B678" s="103" t="s">
        <v>1260</v>
      </c>
      <c r="C678" s="100" t="s">
        <v>66</v>
      </c>
      <c r="D678" s="139">
        <v>4.3</v>
      </c>
      <c r="E678" s="138">
        <v>430</v>
      </c>
      <c r="F678" s="137">
        <v>0</v>
      </c>
      <c r="G678" s="139">
        <f t="shared" si="30"/>
        <v>0</v>
      </c>
      <c r="H678" s="137">
        <v>0</v>
      </c>
      <c r="I678" s="138">
        <f t="shared" si="31"/>
        <v>0</v>
      </c>
      <c r="J678" s="137">
        <v>100</v>
      </c>
      <c r="K678" s="139">
        <f t="shared" si="32"/>
        <v>430</v>
      </c>
    </row>
    <row r="679" spans="1:11" x14ac:dyDescent="0.3">
      <c r="A679" s="99">
        <v>1401</v>
      </c>
      <c r="B679" s="103" t="s">
        <v>1261</v>
      </c>
      <c r="C679" s="100" t="s">
        <v>66</v>
      </c>
      <c r="D679" s="139">
        <v>11.5</v>
      </c>
      <c r="E679" s="138">
        <v>1150</v>
      </c>
      <c r="F679" s="137">
        <v>0</v>
      </c>
      <c r="G679" s="139">
        <f t="shared" si="30"/>
        <v>0</v>
      </c>
      <c r="H679" s="137">
        <v>0</v>
      </c>
      <c r="I679" s="138">
        <f t="shared" si="31"/>
        <v>0</v>
      </c>
      <c r="J679" s="137">
        <v>100</v>
      </c>
      <c r="K679" s="139">
        <f t="shared" si="32"/>
        <v>1150</v>
      </c>
    </row>
    <row r="680" spans="1:11" x14ac:dyDescent="0.3">
      <c r="A680" s="99">
        <v>1402</v>
      </c>
      <c r="B680" s="103" t="s">
        <v>1262</v>
      </c>
      <c r="C680" s="100" t="s">
        <v>66</v>
      </c>
      <c r="D680" s="139">
        <v>0.65</v>
      </c>
      <c r="E680" s="138">
        <v>22.75</v>
      </c>
      <c r="F680" s="137">
        <v>35</v>
      </c>
      <c r="G680" s="139">
        <f t="shared" si="30"/>
        <v>22.75</v>
      </c>
      <c r="H680" s="137">
        <v>0</v>
      </c>
      <c r="I680" s="138">
        <f t="shared" si="31"/>
        <v>0</v>
      </c>
      <c r="J680" s="137">
        <v>0</v>
      </c>
      <c r="K680" s="139">
        <f t="shared" si="32"/>
        <v>0</v>
      </c>
    </row>
    <row r="681" spans="1:11" x14ac:dyDescent="0.3">
      <c r="A681" s="99">
        <v>1403</v>
      </c>
      <c r="B681" s="103" t="s">
        <v>1263</v>
      </c>
      <c r="C681" s="100" t="s">
        <v>66</v>
      </c>
      <c r="D681" s="139">
        <v>0.82</v>
      </c>
      <c r="E681" s="138">
        <v>28.7</v>
      </c>
      <c r="F681" s="137">
        <v>35</v>
      </c>
      <c r="G681" s="139">
        <f t="shared" si="30"/>
        <v>28.7</v>
      </c>
      <c r="H681" s="137">
        <v>0</v>
      </c>
      <c r="I681" s="138">
        <f t="shared" si="31"/>
        <v>0</v>
      </c>
      <c r="J681" s="137">
        <v>0</v>
      </c>
      <c r="K681" s="139">
        <f t="shared" si="32"/>
        <v>0</v>
      </c>
    </row>
    <row r="682" spans="1:11" x14ac:dyDescent="0.3">
      <c r="A682" s="99">
        <v>1404</v>
      </c>
      <c r="B682" s="103" t="s">
        <v>1264</v>
      </c>
      <c r="C682" s="100" t="s">
        <v>66</v>
      </c>
      <c r="D682" s="139">
        <v>3.25</v>
      </c>
      <c r="E682" s="138">
        <v>308.75</v>
      </c>
      <c r="F682" s="137">
        <v>35</v>
      </c>
      <c r="G682" s="139">
        <f t="shared" si="30"/>
        <v>113.75</v>
      </c>
      <c r="H682" s="137">
        <v>60</v>
      </c>
      <c r="I682" s="138">
        <f t="shared" si="31"/>
        <v>195</v>
      </c>
      <c r="J682" s="137">
        <v>0</v>
      </c>
      <c r="K682" s="139">
        <f t="shared" si="32"/>
        <v>0</v>
      </c>
    </row>
    <row r="683" spans="1:11" x14ac:dyDescent="0.3">
      <c r="A683" s="99">
        <v>1405</v>
      </c>
      <c r="B683" s="103" t="s">
        <v>1265</v>
      </c>
      <c r="C683" s="100" t="s">
        <v>66</v>
      </c>
      <c r="D683" s="139">
        <v>6.1</v>
      </c>
      <c r="E683" s="138">
        <v>518.5</v>
      </c>
      <c r="F683" s="137">
        <v>35</v>
      </c>
      <c r="G683" s="139">
        <f t="shared" si="30"/>
        <v>213.5</v>
      </c>
      <c r="H683" s="137">
        <v>50</v>
      </c>
      <c r="I683" s="138">
        <f t="shared" si="31"/>
        <v>305</v>
      </c>
      <c r="J683" s="137">
        <v>0</v>
      </c>
      <c r="K683" s="139">
        <f t="shared" si="32"/>
        <v>0</v>
      </c>
    </row>
    <row r="684" spans="1:11" x14ac:dyDescent="0.3">
      <c r="A684" s="99">
        <v>1406</v>
      </c>
      <c r="B684" s="103" t="s">
        <v>1266</v>
      </c>
      <c r="C684" s="100" t="s">
        <v>66</v>
      </c>
      <c r="D684" s="139">
        <v>5.3</v>
      </c>
      <c r="E684" s="138">
        <v>397.5</v>
      </c>
      <c r="F684" s="137">
        <v>35</v>
      </c>
      <c r="G684" s="139">
        <f t="shared" si="30"/>
        <v>185.5</v>
      </c>
      <c r="H684" s="137">
        <v>40</v>
      </c>
      <c r="I684" s="138">
        <f t="shared" si="31"/>
        <v>212</v>
      </c>
      <c r="J684" s="137">
        <v>0</v>
      </c>
      <c r="K684" s="139">
        <f t="shared" si="32"/>
        <v>0</v>
      </c>
    </row>
    <row r="685" spans="1:11" x14ac:dyDescent="0.3">
      <c r="A685" s="99">
        <v>1407</v>
      </c>
      <c r="B685" s="103" t="s">
        <v>1267</v>
      </c>
      <c r="C685" s="100" t="s">
        <v>66</v>
      </c>
      <c r="D685" s="139">
        <v>13</v>
      </c>
      <c r="E685" s="138">
        <v>390</v>
      </c>
      <c r="F685" s="137">
        <v>30</v>
      </c>
      <c r="G685" s="139">
        <f t="shared" si="30"/>
        <v>390</v>
      </c>
      <c r="H685" s="137">
        <v>0</v>
      </c>
      <c r="I685" s="138">
        <f t="shared" si="31"/>
        <v>0</v>
      </c>
      <c r="J685" s="137">
        <v>0</v>
      </c>
      <c r="K685" s="139">
        <f t="shared" si="32"/>
        <v>0</v>
      </c>
    </row>
    <row r="686" spans="1:11" x14ac:dyDescent="0.3">
      <c r="A686" s="99">
        <v>1408</v>
      </c>
      <c r="B686" s="103" t="s">
        <v>1268</v>
      </c>
      <c r="C686" s="100" t="s">
        <v>66</v>
      </c>
      <c r="D686" s="139">
        <v>11.5</v>
      </c>
      <c r="E686" s="138">
        <v>747.5</v>
      </c>
      <c r="F686" s="137">
        <v>35</v>
      </c>
      <c r="G686" s="139">
        <f t="shared" si="30"/>
        <v>402.5</v>
      </c>
      <c r="H686" s="137">
        <v>30</v>
      </c>
      <c r="I686" s="138">
        <f t="shared" si="31"/>
        <v>345</v>
      </c>
      <c r="J686" s="137">
        <v>0</v>
      </c>
      <c r="K686" s="139">
        <f t="shared" si="32"/>
        <v>0</v>
      </c>
    </row>
    <row r="687" spans="1:11" x14ac:dyDescent="0.3">
      <c r="A687" s="99">
        <v>1409</v>
      </c>
      <c r="B687" s="103" t="s">
        <v>1269</v>
      </c>
      <c r="C687" s="100" t="s">
        <v>66</v>
      </c>
      <c r="D687" s="139">
        <v>21</v>
      </c>
      <c r="E687" s="138">
        <v>1155</v>
      </c>
      <c r="F687" s="137">
        <v>25</v>
      </c>
      <c r="G687" s="139">
        <f t="shared" si="30"/>
        <v>525</v>
      </c>
      <c r="H687" s="137">
        <v>30</v>
      </c>
      <c r="I687" s="138">
        <f t="shared" si="31"/>
        <v>630</v>
      </c>
      <c r="J687" s="137">
        <v>0</v>
      </c>
      <c r="K687" s="139">
        <f t="shared" si="32"/>
        <v>0</v>
      </c>
    </row>
    <row r="688" spans="1:11" x14ac:dyDescent="0.3">
      <c r="A688" s="99">
        <v>1410</v>
      </c>
      <c r="B688" s="103" t="s">
        <v>1270</v>
      </c>
      <c r="C688" s="100" t="s">
        <v>66</v>
      </c>
      <c r="D688" s="139">
        <v>31</v>
      </c>
      <c r="E688" s="138">
        <v>1705</v>
      </c>
      <c r="F688" s="137">
        <v>30</v>
      </c>
      <c r="G688" s="139">
        <f t="shared" si="30"/>
        <v>930</v>
      </c>
      <c r="H688" s="137">
        <v>25</v>
      </c>
      <c r="I688" s="138">
        <f t="shared" si="31"/>
        <v>775</v>
      </c>
      <c r="J688" s="137">
        <v>0</v>
      </c>
      <c r="K688" s="139">
        <f t="shared" si="32"/>
        <v>0</v>
      </c>
    </row>
    <row r="689" spans="1:11" x14ac:dyDescent="0.3">
      <c r="A689" s="99">
        <v>1411</v>
      </c>
      <c r="B689" s="103" t="s">
        <v>1271</v>
      </c>
      <c r="C689" s="100" t="s">
        <v>66</v>
      </c>
      <c r="D689" s="139">
        <v>60.2</v>
      </c>
      <c r="E689" s="138">
        <v>1806</v>
      </c>
      <c r="F689" s="137">
        <v>30</v>
      </c>
      <c r="G689" s="139">
        <f t="shared" si="30"/>
        <v>1806</v>
      </c>
      <c r="H689" s="137">
        <v>0</v>
      </c>
      <c r="I689" s="138">
        <f t="shared" si="31"/>
        <v>0</v>
      </c>
      <c r="J689" s="137">
        <v>0</v>
      </c>
      <c r="K689" s="139">
        <f t="shared" si="32"/>
        <v>0</v>
      </c>
    </row>
    <row r="690" spans="1:11" ht="43.2" x14ac:dyDescent="0.3">
      <c r="A690" s="99">
        <v>1412</v>
      </c>
      <c r="B690" s="103" t="s">
        <v>1272</v>
      </c>
      <c r="C690" s="100" t="s">
        <v>66</v>
      </c>
      <c r="D690" s="139">
        <v>48</v>
      </c>
      <c r="E690" s="138">
        <v>1440</v>
      </c>
      <c r="F690" s="137">
        <v>30</v>
      </c>
      <c r="G690" s="139">
        <f t="shared" si="30"/>
        <v>1440</v>
      </c>
      <c r="H690" s="137">
        <v>0</v>
      </c>
      <c r="I690" s="138">
        <f t="shared" si="31"/>
        <v>0</v>
      </c>
      <c r="J690" s="137">
        <v>0</v>
      </c>
      <c r="K690" s="139">
        <f t="shared" si="32"/>
        <v>0</v>
      </c>
    </row>
    <row r="691" spans="1:11" ht="43.2" x14ac:dyDescent="0.3">
      <c r="A691" s="99">
        <v>1413</v>
      </c>
      <c r="B691" s="103" t="s">
        <v>1273</v>
      </c>
      <c r="C691" s="100" t="s">
        <v>66</v>
      </c>
      <c r="D691" s="139">
        <v>55</v>
      </c>
      <c r="E691" s="138">
        <v>1650</v>
      </c>
      <c r="F691" s="137">
        <v>30</v>
      </c>
      <c r="G691" s="139">
        <f t="shared" si="30"/>
        <v>1650</v>
      </c>
      <c r="H691" s="137">
        <v>0</v>
      </c>
      <c r="I691" s="138">
        <f t="shared" si="31"/>
        <v>0</v>
      </c>
      <c r="J691" s="137">
        <v>0</v>
      </c>
      <c r="K691" s="139">
        <f t="shared" si="32"/>
        <v>0</v>
      </c>
    </row>
    <row r="692" spans="1:11" ht="28.8" x14ac:dyDescent="0.3">
      <c r="A692" s="99">
        <v>1414</v>
      </c>
      <c r="B692" s="103" t="s">
        <v>1274</v>
      </c>
      <c r="C692" s="100" t="s">
        <v>66</v>
      </c>
      <c r="D692" s="139">
        <v>65</v>
      </c>
      <c r="E692" s="138">
        <v>14950</v>
      </c>
      <c r="F692" s="137">
        <v>30</v>
      </c>
      <c r="G692" s="139">
        <f t="shared" si="30"/>
        <v>1950</v>
      </c>
      <c r="H692" s="137">
        <v>200</v>
      </c>
      <c r="I692" s="138">
        <f t="shared" si="31"/>
        <v>13000</v>
      </c>
      <c r="J692" s="137">
        <v>0</v>
      </c>
      <c r="K692" s="139">
        <f t="shared" si="32"/>
        <v>0</v>
      </c>
    </row>
    <row r="693" spans="1:11" ht="43.2" x14ac:dyDescent="0.3">
      <c r="A693" s="99">
        <v>1415</v>
      </c>
      <c r="B693" s="103" t="s">
        <v>1275</v>
      </c>
      <c r="C693" s="100" t="s">
        <v>66</v>
      </c>
      <c r="D693" s="139">
        <v>75</v>
      </c>
      <c r="E693" s="138">
        <v>24000</v>
      </c>
      <c r="F693" s="137">
        <v>120</v>
      </c>
      <c r="G693" s="139">
        <f t="shared" si="30"/>
        <v>9000</v>
      </c>
      <c r="H693" s="137">
        <v>200</v>
      </c>
      <c r="I693" s="138">
        <f t="shared" si="31"/>
        <v>15000</v>
      </c>
      <c r="J693" s="137">
        <v>0</v>
      </c>
      <c r="K693" s="139">
        <f t="shared" si="32"/>
        <v>0</v>
      </c>
    </row>
    <row r="694" spans="1:11" ht="43.2" x14ac:dyDescent="0.3">
      <c r="A694" s="99">
        <v>1416</v>
      </c>
      <c r="B694" s="103" t="s">
        <v>1276</v>
      </c>
      <c r="C694" s="100" t="s">
        <v>66</v>
      </c>
      <c r="D694" s="139">
        <v>93</v>
      </c>
      <c r="E694" s="138">
        <v>29760</v>
      </c>
      <c r="F694" s="137">
        <v>120</v>
      </c>
      <c r="G694" s="139">
        <f t="shared" si="30"/>
        <v>11160</v>
      </c>
      <c r="H694" s="137">
        <v>200</v>
      </c>
      <c r="I694" s="138">
        <f t="shared" si="31"/>
        <v>18600</v>
      </c>
      <c r="J694" s="137">
        <v>0</v>
      </c>
      <c r="K694" s="139">
        <f t="shared" si="32"/>
        <v>0</v>
      </c>
    </row>
    <row r="695" spans="1:11" x14ac:dyDescent="0.3">
      <c r="A695" s="99">
        <v>1417</v>
      </c>
      <c r="B695" s="103" t="s">
        <v>1277</v>
      </c>
      <c r="C695" s="100" t="s">
        <v>66</v>
      </c>
      <c r="D695" s="139">
        <v>60</v>
      </c>
      <c r="E695" s="138">
        <v>21000</v>
      </c>
      <c r="F695" s="137">
        <v>150</v>
      </c>
      <c r="G695" s="139">
        <f t="shared" si="30"/>
        <v>9000</v>
      </c>
      <c r="H695" s="137">
        <v>200</v>
      </c>
      <c r="I695" s="138">
        <f t="shared" si="31"/>
        <v>12000</v>
      </c>
      <c r="J695" s="137">
        <v>0</v>
      </c>
      <c r="K695" s="139">
        <f t="shared" si="32"/>
        <v>0</v>
      </c>
    </row>
    <row r="696" spans="1:11" x14ac:dyDescent="0.3">
      <c r="A696" s="99">
        <v>1418</v>
      </c>
      <c r="B696" s="103" t="s">
        <v>1278</v>
      </c>
      <c r="C696" s="100" t="s">
        <v>66</v>
      </c>
      <c r="D696" s="139">
        <v>23</v>
      </c>
      <c r="E696" s="138">
        <v>7360</v>
      </c>
      <c r="F696" s="137">
        <v>120</v>
      </c>
      <c r="G696" s="139">
        <f t="shared" si="30"/>
        <v>2760</v>
      </c>
      <c r="H696" s="137">
        <v>200</v>
      </c>
      <c r="I696" s="138">
        <f t="shared" si="31"/>
        <v>4600</v>
      </c>
      <c r="J696" s="137">
        <v>0</v>
      </c>
      <c r="K696" s="139">
        <f t="shared" si="32"/>
        <v>0</v>
      </c>
    </row>
    <row r="697" spans="1:11" x14ac:dyDescent="0.3">
      <c r="A697" s="99">
        <v>1419</v>
      </c>
      <c r="B697" s="103" t="s">
        <v>1279</v>
      </c>
      <c r="C697" s="100" t="s">
        <v>66</v>
      </c>
      <c r="D697" s="139">
        <v>81</v>
      </c>
      <c r="E697" s="138">
        <v>6075</v>
      </c>
      <c r="F697" s="137">
        <v>75</v>
      </c>
      <c r="G697" s="139">
        <f t="shared" si="30"/>
        <v>6075</v>
      </c>
      <c r="H697" s="137">
        <v>0</v>
      </c>
      <c r="I697" s="138">
        <f t="shared" si="31"/>
        <v>0</v>
      </c>
      <c r="J697" s="137">
        <v>0</v>
      </c>
      <c r="K697" s="139">
        <f t="shared" si="32"/>
        <v>0</v>
      </c>
    </row>
    <row r="698" spans="1:11" ht="43.2" x14ac:dyDescent="0.3">
      <c r="A698" s="99">
        <v>1420</v>
      </c>
      <c r="B698" s="103" t="s">
        <v>1280</v>
      </c>
      <c r="C698" s="100" t="s">
        <v>66</v>
      </c>
      <c r="D698" s="139">
        <v>1.33</v>
      </c>
      <c r="E698" s="138">
        <v>34580</v>
      </c>
      <c r="F698" s="137">
        <v>10000</v>
      </c>
      <c r="G698" s="139">
        <f t="shared" si="30"/>
        <v>13300</v>
      </c>
      <c r="H698" s="137">
        <v>3000</v>
      </c>
      <c r="I698" s="138">
        <f t="shared" si="31"/>
        <v>3990</v>
      </c>
      <c r="J698" s="137">
        <v>13000</v>
      </c>
      <c r="K698" s="139">
        <f t="shared" si="32"/>
        <v>17290</v>
      </c>
    </row>
    <row r="699" spans="1:11" x14ac:dyDescent="0.3">
      <c r="A699" s="99">
        <v>1421</v>
      </c>
      <c r="B699" s="103" t="s">
        <v>1281</v>
      </c>
      <c r="C699" s="100" t="s">
        <v>66</v>
      </c>
      <c r="D699" s="139">
        <v>297</v>
      </c>
      <c r="E699" s="138">
        <v>59400</v>
      </c>
      <c r="F699" s="137">
        <v>0</v>
      </c>
      <c r="G699" s="139">
        <f t="shared" si="30"/>
        <v>0</v>
      </c>
      <c r="H699" s="137">
        <v>200</v>
      </c>
      <c r="I699" s="138">
        <f t="shared" si="31"/>
        <v>59400</v>
      </c>
      <c r="J699" s="137">
        <v>0</v>
      </c>
      <c r="K699" s="139">
        <f t="shared" si="32"/>
        <v>0</v>
      </c>
    </row>
    <row r="700" spans="1:11" x14ac:dyDescent="0.3">
      <c r="A700" s="99">
        <v>1422</v>
      </c>
      <c r="B700" s="103" t="s">
        <v>1282</v>
      </c>
      <c r="C700" s="100" t="s">
        <v>66</v>
      </c>
      <c r="D700" s="139">
        <v>229.2</v>
      </c>
      <c r="E700" s="138">
        <v>22920</v>
      </c>
      <c r="F700" s="137">
        <v>100</v>
      </c>
      <c r="G700" s="139">
        <f t="shared" si="30"/>
        <v>22920</v>
      </c>
      <c r="H700" s="137">
        <v>0</v>
      </c>
      <c r="I700" s="138">
        <f t="shared" si="31"/>
        <v>0</v>
      </c>
      <c r="J700" s="137">
        <v>0</v>
      </c>
      <c r="K700" s="139">
        <f t="shared" si="32"/>
        <v>0</v>
      </c>
    </row>
    <row r="701" spans="1:11" x14ac:dyDescent="0.3">
      <c r="A701" s="99">
        <v>1423</v>
      </c>
      <c r="B701" s="103" t="s">
        <v>1283</v>
      </c>
      <c r="C701" s="100" t="s">
        <v>66</v>
      </c>
      <c r="D701" s="139">
        <v>110</v>
      </c>
      <c r="E701" s="138">
        <v>22000</v>
      </c>
      <c r="F701" s="137">
        <v>200</v>
      </c>
      <c r="G701" s="139">
        <f t="shared" si="30"/>
        <v>22000</v>
      </c>
      <c r="H701" s="137">
        <v>0</v>
      </c>
      <c r="I701" s="138">
        <f t="shared" si="31"/>
        <v>0</v>
      </c>
      <c r="J701" s="137">
        <v>0</v>
      </c>
      <c r="K701" s="139">
        <f t="shared" si="32"/>
        <v>0</v>
      </c>
    </row>
    <row r="702" spans="1:11" x14ac:dyDescent="0.3">
      <c r="A702" s="99">
        <v>1424</v>
      </c>
      <c r="B702" s="103" t="s">
        <v>1284</v>
      </c>
      <c r="C702" s="100" t="s">
        <v>66</v>
      </c>
      <c r="D702" s="139">
        <v>84.2</v>
      </c>
      <c r="E702" s="138">
        <v>168400</v>
      </c>
      <c r="F702" s="137">
        <v>0</v>
      </c>
      <c r="G702" s="139">
        <f t="shared" si="30"/>
        <v>0</v>
      </c>
      <c r="H702" s="137">
        <v>0</v>
      </c>
      <c r="I702" s="138">
        <f t="shared" si="31"/>
        <v>0</v>
      </c>
      <c r="J702" s="137">
        <v>2000</v>
      </c>
      <c r="K702" s="139">
        <f t="shared" si="32"/>
        <v>168400</v>
      </c>
    </row>
    <row r="703" spans="1:11" ht="43.2" x14ac:dyDescent="0.3">
      <c r="A703" s="99">
        <v>1425</v>
      </c>
      <c r="B703" s="103" t="s">
        <v>1285</v>
      </c>
      <c r="C703" s="100" t="s">
        <v>66</v>
      </c>
      <c r="D703" s="139">
        <v>212</v>
      </c>
      <c r="E703" s="138">
        <v>6360</v>
      </c>
      <c r="F703" s="137">
        <v>30</v>
      </c>
      <c r="G703" s="139">
        <f t="shared" si="30"/>
        <v>6360</v>
      </c>
      <c r="H703" s="137">
        <v>0</v>
      </c>
      <c r="I703" s="138">
        <f t="shared" si="31"/>
        <v>0</v>
      </c>
      <c r="J703" s="137">
        <v>0</v>
      </c>
      <c r="K703" s="139">
        <f t="shared" si="32"/>
        <v>0</v>
      </c>
    </row>
    <row r="704" spans="1:11" x14ac:dyDescent="0.3">
      <c r="A704" s="99">
        <v>1426</v>
      </c>
      <c r="B704" s="103" t="s">
        <v>1286</v>
      </c>
      <c r="C704" s="100" t="s">
        <v>66</v>
      </c>
      <c r="D704" s="139">
        <v>11</v>
      </c>
      <c r="E704" s="138">
        <v>550</v>
      </c>
      <c r="F704" s="137">
        <v>0</v>
      </c>
      <c r="G704" s="139">
        <f t="shared" si="30"/>
        <v>0</v>
      </c>
      <c r="H704" s="137">
        <v>0</v>
      </c>
      <c r="I704" s="138">
        <f t="shared" si="31"/>
        <v>0</v>
      </c>
      <c r="J704" s="137">
        <v>50</v>
      </c>
      <c r="K704" s="139">
        <f t="shared" si="32"/>
        <v>550</v>
      </c>
    </row>
    <row r="705" spans="1:11" x14ac:dyDescent="0.3">
      <c r="A705" s="99">
        <v>1427</v>
      </c>
      <c r="B705" s="103" t="s">
        <v>1287</v>
      </c>
      <c r="C705" s="100" t="s">
        <v>66</v>
      </c>
      <c r="D705" s="139">
        <v>58</v>
      </c>
      <c r="E705" s="138">
        <v>17400</v>
      </c>
      <c r="F705" s="137">
        <v>0</v>
      </c>
      <c r="G705" s="139">
        <f t="shared" si="30"/>
        <v>0</v>
      </c>
      <c r="H705" s="137">
        <v>0</v>
      </c>
      <c r="I705" s="138">
        <f t="shared" si="31"/>
        <v>0</v>
      </c>
      <c r="J705" s="137">
        <v>300</v>
      </c>
      <c r="K705" s="139">
        <f t="shared" si="32"/>
        <v>17400</v>
      </c>
    </row>
    <row r="706" spans="1:11" x14ac:dyDescent="0.3">
      <c r="A706" s="99">
        <v>1428</v>
      </c>
      <c r="B706" s="103" t="s">
        <v>1288</v>
      </c>
      <c r="C706" s="100" t="s">
        <v>66</v>
      </c>
      <c r="D706" s="139">
        <v>52</v>
      </c>
      <c r="E706" s="138">
        <v>5512</v>
      </c>
      <c r="F706" s="137">
        <v>0</v>
      </c>
      <c r="G706" s="139">
        <f t="shared" si="30"/>
        <v>0</v>
      </c>
      <c r="H706" s="137">
        <v>6</v>
      </c>
      <c r="I706" s="138">
        <f t="shared" si="31"/>
        <v>312</v>
      </c>
      <c r="J706" s="137">
        <v>100</v>
      </c>
      <c r="K706" s="139">
        <f t="shared" si="32"/>
        <v>5200</v>
      </c>
    </row>
    <row r="707" spans="1:11" x14ac:dyDescent="0.3">
      <c r="A707" s="99">
        <v>1429</v>
      </c>
      <c r="B707" s="103" t="s">
        <v>1289</v>
      </c>
      <c r="C707" s="100" t="s">
        <v>66</v>
      </c>
      <c r="D707" s="139">
        <v>0.99</v>
      </c>
      <c r="E707" s="138">
        <v>11880</v>
      </c>
      <c r="F707" s="137">
        <v>0</v>
      </c>
      <c r="G707" s="139">
        <f t="shared" si="30"/>
        <v>0</v>
      </c>
      <c r="H707" s="137">
        <v>5000</v>
      </c>
      <c r="I707" s="138">
        <f t="shared" si="31"/>
        <v>4950</v>
      </c>
      <c r="J707" s="137">
        <v>7000</v>
      </c>
      <c r="K707" s="139">
        <f t="shared" si="32"/>
        <v>6930</v>
      </c>
    </row>
    <row r="708" spans="1:11" ht="43.2" x14ac:dyDescent="0.3">
      <c r="A708" s="99">
        <v>1430</v>
      </c>
      <c r="B708" s="103" t="s">
        <v>1290</v>
      </c>
      <c r="C708" s="100" t="s">
        <v>66</v>
      </c>
      <c r="D708" s="139">
        <v>1.0900000000000001</v>
      </c>
      <c r="E708" s="138">
        <v>23980</v>
      </c>
      <c r="F708" s="137">
        <v>0</v>
      </c>
      <c r="G708" s="139">
        <f t="shared" ref="G708:G771" si="33">F708*D708</f>
        <v>0</v>
      </c>
      <c r="H708" s="137">
        <v>2000</v>
      </c>
      <c r="I708" s="138">
        <f t="shared" ref="I708:I771" si="34">H708*D708</f>
        <v>2180</v>
      </c>
      <c r="J708" s="137">
        <v>20000</v>
      </c>
      <c r="K708" s="139">
        <f t="shared" ref="K708:K771" si="35">J708*D708</f>
        <v>21800</v>
      </c>
    </row>
    <row r="709" spans="1:11" ht="28.8" x14ac:dyDescent="0.3">
      <c r="A709" s="99">
        <v>1431</v>
      </c>
      <c r="B709" s="103" t="s">
        <v>1291</v>
      </c>
      <c r="C709" s="100" t="s">
        <v>66</v>
      </c>
      <c r="D709" s="139">
        <v>1.84</v>
      </c>
      <c r="E709" s="138">
        <v>22080</v>
      </c>
      <c r="F709" s="137">
        <v>2000</v>
      </c>
      <c r="G709" s="139">
        <f t="shared" si="33"/>
        <v>3680</v>
      </c>
      <c r="H709" s="137">
        <v>2000</v>
      </c>
      <c r="I709" s="138">
        <f t="shared" si="34"/>
        <v>3680</v>
      </c>
      <c r="J709" s="137">
        <v>8000</v>
      </c>
      <c r="K709" s="139">
        <f t="shared" si="35"/>
        <v>14720</v>
      </c>
    </row>
    <row r="710" spans="1:11" ht="28.8" x14ac:dyDescent="0.3">
      <c r="A710" s="99">
        <v>1432</v>
      </c>
      <c r="B710" s="103" t="s">
        <v>1292</v>
      </c>
      <c r="C710" s="100" t="s">
        <v>66</v>
      </c>
      <c r="D710" s="139">
        <v>1.38</v>
      </c>
      <c r="E710" s="138">
        <v>9660</v>
      </c>
      <c r="F710" s="137">
        <v>0</v>
      </c>
      <c r="G710" s="139">
        <f t="shared" si="33"/>
        <v>0</v>
      </c>
      <c r="H710" s="137">
        <v>2000</v>
      </c>
      <c r="I710" s="138">
        <f t="shared" si="34"/>
        <v>2760</v>
      </c>
      <c r="J710" s="137">
        <v>5000</v>
      </c>
      <c r="K710" s="139">
        <f t="shared" si="35"/>
        <v>6899.9999999999991</v>
      </c>
    </row>
    <row r="711" spans="1:11" x14ac:dyDescent="0.3">
      <c r="A711" s="99">
        <v>1433</v>
      </c>
      <c r="B711" s="103" t="s">
        <v>1293</v>
      </c>
      <c r="C711" s="100" t="s">
        <v>66</v>
      </c>
      <c r="D711" s="139">
        <v>1.7</v>
      </c>
      <c r="E711" s="138">
        <v>21250</v>
      </c>
      <c r="F711" s="137">
        <v>0</v>
      </c>
      <c r="G711" s="139">
        <f t="shared" si="33"/>
        <v>0</v>
      </c>
      <c r="H711" s="137">
        <v>0</v>
      </c>
      <c r="I711" s="138">
        <f t="shared" si="34"/>
        <v>0</v>
      </c>
      <c r="J711" s="137">
        <v>12500</v>
      </c>
      <c r="K711" s="139">
        <f t="shared" si="35"/>
        <v>21250</v>
      </c>
    </row>
    <row r="712" spans="1:11" x14ac:dyDescent="0.3">
      <c r="A712" s="99">
        <v>1434</v>
      </c>
      <c r="B712" s="103" t="s">
        <v>1294</v>
      </c>
      <c r="C712" s="100" t="s">
        <v>66</v>
      </c>
      <c r="D712" s="139">
        <v>15.1</v>
      </c>
      <c r="E712" s="138">
        <v>755</v>
      </c>
      <c r="F712" s="137">
        <v>50</v>
      </c>
      <c r="G712" s="139">
        <f t="shared" si="33"/>
        <v>755</v>
      </c>
      <c r="H712" s="137">
        <v>0</v>
      </c>
      <c r="I712" s="138">
        <f t="shared" si="34"/>
        <v>0</v>
      </c>
      <c r="J712" s="137">
        <v>0</v>
      </c>
      <c r="K712" s="139">
        <f t="shared" si="35"/>
        <v>0</v>
      </c>
    </row>
    <row r="713" spans="1:11" x14ac:dyDescent="0.3">
      <c r="A713" s="99">
        <v>1435</v>
      </c>
      <c r="B713" s="103" t="s">
        <v>1295</v>
      </c>
      <c r="C713" s="100" t="s">
        <v>66</v>
      </c>
      <c r="D713" s="139">
        <v>28.5</v>
      </c>
      <c r="E713" s="138">
        <v>1425</v>
      </c>
      <c r="F713" s="137">
        <v>0</v>
      </c>
      <c r="G713" s="139">
        <f t="shared" si="33"/>
        <v>0</v>
      </c>
      <c r="H713" s="137">
        <v>50</v>
      </c>
      <c r="I713" s="138">
        <f t="shared" si="34"/>
        <v>1425</v>
      </c>
      <c r="J713" s="137">
        <v>0</v>
      </c>
      <c r="K713" s="139">
        <f t="shared" si="35"/>
        <v>0</v>
      </c>
    </row>
    <row r="714" spans="1:11" ht="28.8" x14ac:dyDescent="0.3">
      <c r="A714" s="99">
        <v>1436</v>
      </c>
      <c r="B714" s="103" t="s">
        <v>1296</v>
      </c>
      <c r="C714" s="100" t="s">
        <v>66</v>
      </c>
      <c r="D714" s="139">
        <v>30</v>
      </c>
      <c r="E714" s="138">
        <v>30000</v>
      </c>
      <c r="F714" s="137">
        <v>200</v>
      </c>
      <c r="G714" s="139">
        <f t="shared" si="33"/>
        <v>6000</v>
      </c>
      <c r="H714" s="137">
        <v>200</v>
      </c>
      <c r="I714" s="138">
        <f t="shared" si="34"/>
        <v>6000</v>
      </c>
      <c r="J714" s="137">
        <v>600</v>
      </c>
      <c r="K714" s="139">
        <f t="shared" si="35"/>
        <v>18000</v>
      </c>
    </row>
    <row r="715" spans="1:11" ht="28.8" x14ac:dyDescent="0.3">
      <c r="A715" s="99">
        <v>1437</v>
      </c>
      <c r="B715" s="103" t="s">
        <v>1297</v>
      </c>
      <c r="C715" s="100" t="s">
        <v>66</v>
      </c>
      <c r="D715" s="139">
        <v>97</v>
      </c>
      <c r="E715" s="138">
        <v>48500</v>
      </c>
      <c r="F715" s="137">
        <v>0</v>
      </c>
      <c r="G715" s="139">
        <f t="shared" si="33"/>
        <v>0</v>
      </c>
      <c r="H715" s="137">
        <v>0</v>
      </c>
      <c r="I715" s="138">
        <f t="shared" si="34"/>
        <v>0</v>
      </c>
      <c r="J715" s="137">
        <v>500</v>
      </c>
      <c r="K715" s="139">
        <f t="shared" si="35"/>
        <v>48500</v>
      </c>
    </row>
    <row r="716" spans="1:11" x14ac:dyDescent="0.3">
      <c r="A716" s="99">
        <v>1438</v>
      </c>
      <c r="B716" s="103" t="s">
        <v>1298</v>
      </c>
      <c r="C716" s="100" t="s">
        <v>66</v>
      </c>
      <c r="D716" s="139">
        <v>303</v>
      </c>
      <c r="E716" s="138">
        <v>299970</v>
      </c>
      <c r="F716" s="137">
        <v>900</v>
      </c>
      <c r="G716" s="139">
        <f t="shared" si="33"/>
        <v>272700</v>
      </c>
      <c r="H716" s="137">
        <v>90</v>
      </c>
      <c r="I716" s="138">
        <f t="shared" si="34"/>
        <v>27270</v>
      </c>
      <c r="J716" s="137">
        <v>0</v>
      </c>
      <c r="K716" s="139">
        <f t="shared" si="35"/>
        <v>0</v>
      </c>
    </row>
    <row r="717" spans="1:11" x14ac:dyDescent="0.3">
      <c r="A717" s="99">
        <v>1439</v>
      </c>
      <c r="B717" s="103" t="s">
        <v>1299</v>
      </c>
      <c r="C717" s="100" t="s">
        <v>66</v>
      </c>
      <c r="D717" s="139">
        <v>16</v>
      </c>
      <c r="E717" s="138">
        <v>12640</v>
      </c>
      <c r="F717" s="137">
        <v>700</v>
      </c>
      <c r="G717" s="139">
        <f t="shared" si="33"/>
        <v>11200</v>
      </c>
      <c r="H717" s="137">
        <v>90</v>
      </c>
      <c r="I717" s="138">
        <f t="shared" si="34"/>
        <v>1440</v>
      </c>
      <c r="J717" s="137">
        <v>0</v>
      </c>
      <c r="K717" s="139">
        <f t="shared" si="35"/>
        <v>0</v>
      </c>
    </row>
    <row r="718" spans="1:11" x14ac:dyDescent="0.3">
      <c r="A718" s="99">
        <v>1440</v>
      </c>
      <c r="B718" s="103" t="s">
        <v>1300</v>
      </c>
      <c r="C718" s="100" t="s">
        <v>66</v>
      </c>
      <c r="D718" s="139">
        <v>97</v>
      </c>
      <c r="E718" s="138">
        <v>110192</v>
      </c>
      <c r="F718" s="137">
        <v>100</v>
      </c>
      <c r="G718" s="139">
        <f t="shared" si="33"/>
        <v>9700</v>
      </c>
      <c r="H718" s="137">
        <v>36</v>
      </c>
      <c r="I718" s="138">
        <f t="shared" si="34"/>
        <v>3492</v>
      </c>
      <c r="J718" s="137">
        <v>1000</v>
      </c>
      <c r="K718" s="139">
        <f t="shared" si="35"/>
        <v>97000</v>
      </c>
    </row>
    <row r="719" spans="1:11" ht="28.8" x14ac:dyDescent="0.3">
      <c r="A719" s="99">
        <v>1441</v>
      </c>
      <c r="B719" s="103" t="s">
        <v>1301</v>
      </c>
      <c r="C719" s="100" t="s">
        <v>66</v>
      </c>
      <c r="D719" s="139">
        <v>52</v>
      </c>
      <c r="E719" s="138">
        <v>4160</v>
      </c>
      <c r="F719" s="137">
        <v>0</v>
      </c>
      <c r="G719" s="139">
        <f t="shared" si="33"/>
        <v>0</v>
      </c>
      <c r="H719" s="137">
        <v>0</v>
      </c>
      <c r="I719" s="138">
        <f t="shared" si="34"/>
        <v>0</v>
      </c>
      <c r="J719" s="137">
        <v>80</v>
      </c>
      <c r="K719" s="139">
        <f t="shared" si="35"/>
        <v>4160</v>
      </c>
    </row>
    <row r="720" spans="1:11" ht="28.8" x14ac:dyDescent="0.3">
      <c r="A720" s="99">
        <v>1442</v>
      </c>
      <c r="B720" s="103" t="s">
        <v>1302</v>
      </c>
      <c r="C720" s="100" t="s">
        <v>66</v>
      </c>
      <c r="D720" s="139">
        <v>99</v>
      </c>
      <c r="E720" s="138">
        <v>6930</v>
      </c>
      <c r="F720" s="137">
        <v>0</v>
      </c>
      <c r="G720" s="139">
        <f t="shared" si="33"/>
        <v>0</v>
      </c>
      <c r="H720" s="137">
        <v>0</v>
      </c>
      <c r="I720" s="138">
        <f t="shared" si="34"/>
        <v>0</v>
      </c>
      <c r="J720" s="137">
        <v>70</v>
      </c>
      <c r="K720" s="139">
        <f t="shared" si="35"/>
        <v>6930</v>
      </c>
    </row>
    <row r="721" spans="1:11" x14ac:dyDescent="0.3">
      <c r="A721" s="99">
        <v>1443</v>
      </c>
      <c r="B721" s="103" t="s">
        <v>1303</v>
      </c>
      <c r="C721" s="100" t="s">
        <v>66</v>
      </c>
      <c r="D721" s="139">
        <v>29.2</v>
      </c>
      <c r="E721" s="138">
        <v>3212</v>
      </c>
      <c r="F721" s="137">
        <v>0</v>
      </c>
      <c r="G721" s="139">
        <f t="shared" si="33"/>
        <v>0</v>
      </c>
      <c r="H721" s="137">
        <v>0</v>
      </c>
      <c r="I721" s="138">
        <f t="shared" si="34"/>
        <v>0</v>
      </c>
      <c r="J721" s="137">
        <v>110</v>
      </c>
      <c r="K721" s="139">
        <f t="shared" si="35"/>
        <v>3212</v>
      </c>
    </row>
    <row r="722" spans="1:11" x14ac:dyDescent="0.3">
      <c r="A722" s="99">
        <v>1444</v>
      </c>
      <c r="B722" s="103" t="s">
        <v>1304</v>
      </c>
      <c r="C722" s="100" t="s">
        <v>66</v>
      </c>
      <c r="D722" s="139">
        <v>94</v>
      </c>
      <c r="E722" s="138">
        <v>37600</v>
      </c>
      <c r="F722" s="137">
        <v>0</v>
      </c>
      <c r="G722" s="139">
        <f t="shared" si="33"/>
        <v>0</v>
      </c>
      <c r="H722" s="137">
        <v>0</v>
      </c>
      <c r="I722" s="138">
        <f t="shared" si="34"/>
        <v>0</v>
      </c>
      <c r="J722" s="137">
        <v>400</v>
      </c>
      <c r="K722" s="139">
        <f t="shared" si="35"/>
        <v>37600</v>
      </c>
    </row>
    <row r="723" spans="1:11" x14ac:dyDescent="0.3">
      <c r="A723" s="99">
        <v>1445</v>
      </c>
      <c r="B723" s="103" t="s">
        <v>1305</v>
      </c>
      <c r="C723" s="100" t="s">
        <v>66</v>
      </c>
      <c r="D723" s="139">
        <v>81</v>
      </c>
      <c r="E723" s="138">
        <v>17010</v>
      </c>
      <c r="F723" s="137">
        <v>0</v>
      </c>
      <c r="G723" s="139">
        <f t="shared" si="33"/>
        <v>0</v>
      </c>
      <c r="H723" s="137">
        <v>0</v>
      </c>
      <c r="I723" s="138">
        <f t="shared" si="34"/>
        <v>0</v>
      </c>
      <c r="J723" s="137">
        <v>210</v>
      </c>
      <c r="K723" s="139">
        <f t="shared" si="35"/>
        <v>17010</v>
      </c>
    </row>
    <row r="724" spans="1:11" x14ac:dyDescent="0.3">
      <c r="A724" s="99">
        <v>1446</v>
      </c>
      <c r="B724" s="103" t="s">
        <v>1306</v>
      </c>
      <c r="C724" s="100" t="s">
        <v>66</v>
      </c>
      <c r="D724" s="139">
        <v>301.5</v>
      </c>
      <c r="E724" s="138">
        <v>33165</v>
      </c>
      <c r="F724" s="137">
        <v>0</v>
      </c>
      <c r="G724" s="139">
        <f t="shared" si="33"/>
        <v>0</v>
      </c>
      <c r="H724" s="137">
        <v>0</v>
      </c>
      <c r="I724" s="138">
        <f t="shared" si="34"/>
        <v>0</v>
      </c>
      <c r="J724" s="137">
        <v>110</v>
      </c>
      <c r="K724" s="139">
        <f t="shared" si="35"/>
        <v>33165</v>
      </c>
    </row>
    <row r="725" spans="1:11" x14ac:dyDescent="0.3">
      <c r="A725" s="99">
        <v>1447</v>
      </c>
      <c r="B725" s="103" t="s">
        <v>1307</v>
      </c>
      <c r="C725" s="100" t="s">
        <v>66</v>
      </c>
      <c r="D725" s="139">
        <v>32</v>
      </c>
      <c r="E725" s="138">
        <v>3520</v>
      </c>
      <c r="F725" s="137">
        <v>0</v>
      </c>
      <c r="G725" s="139">
        <f t="shared" si="33"/>
        <v>0</v>
      </c>
      <c r="H725" s="137">
        <v>0</v>
      </c>
      <c r="I725" s="138">
        <f t="shared" si="34"/>
        <v>0</v>
      </c>
      <c r="J725" s="137">
        <v>110</v>
      </c>
      <c r="K725" s="139">
        <f t="shared" si="35"/>
        <v>3520</v>
      </c>
    </row>
    <row r="726" spans="1:11" x14ac:dyDescent="0.3">
      <c r="A726" s="99">
        <v>1448</v>
      </c>
      <c r="B726" s="103" t="s">
        <v>1308</v>
      </c>
      <c r="C726" s="100" t="s">
        <v>66</v>
      </c>
      <c r="D726" s="139">
        <v>97</v>
      </c>
      <c r="E726" s="138">
        <v>8730</v>
      </c>
      <c r="F726" s="137">
        <v>0</v>
      </c>
      <c r="G726" s="139">
        <f t="shared" si="33"/>
        <v>0</v>
      </c>
      <c r="H726" s="137">
        <v>0</v>
      </c>
      <c r="I726" s="138">
        <f t="shared" si="34"/>
        <v>0</v>
      </c>
      <c r="J726" s="137">
        <v>90</v>
      </c>
      <c r="K726" s="139">
        <f t="shared" si="35"/>
        <v>8730</v>
      </c>
    </row>
    <row r="727" spans="1:11" x14ac:dyDescent="0.3">
      <c r="A727" s="99">
        <v>1449</v>
      </c>
      <c r="B727" s="103" t="s">
        <v>1309</v>
      </c>
      <c r="C727" s="100" t="s">
        <v>66</v>
      </c>
      <c r="D727" s="139">
        <v>16.2</v>
      </c>
      <c r="E727" s="138">
        <v>1944</v>
      </c>
      <c r="F727" s="137">
        <v>0</v>
      </c>
      <c r="G727" s="139">
        <f t="shared" si="33"/>
        <v>0</v>
      </c>
      <c r="H727" s="137">
        <v>50</v>
      </c>
      <c r="I727" s="138">
        <f t="shared" si="34"/>
        <v>810</v>
      </c>
      <c r="J727" s="137">
        <v>70</v>
      </c>
      <c r="K727" s="139">
        <f t="shared" si="35"/>
        <v>1134</v>
      </c>
    </row>
    <row r="728" spans="1:11" ht="28.8" x14ac:dyDescent="0.3">
      <c r="A728" s="99">
        <v>1450</v>
      </c>
      <c r="B728" s="103" t="s">
        <v>1310</v>
      </c>
      <c r="C728" s="100" t="s">
        <v>66</v>
      </c>
      <c r="D728" s="139">
        <v>9.5</v>
      </c>
      <c r="E728" s="138">
        <v>1710</v>
      </c>
      <c r="F728" s="137">
        <v>180</v>
      </c>
      <c r="G728" s="139">
        <f t="shared" si="33"/>
        <v>1710</v>
      </c>
      <c r="H728" s="137">
        <v>0</v>
      </c>
      <c r="I728" s="138">
        <f t="shared" si="34"/>
        <v>0</v>
      </c>
      <c r="J728" s="137">
        <v>0</v>
      </c>
      <c r="K728" s="139">
        <f t="shared" si="35"/>
        <v>0</v>
      </c>
    </row>
    <row r="729" spans="1:11" ht="28.8" x14ac:dyDescent="0.3">
      <c r="A729" s="99">
        <v>1451</v>
      </c>
      <c r="B729" s="103" t="s">
        <v>1311</v>
      </c>
      <c r="C729" s="100" t="s">
        <v>66</v>
      </c>
      <c r="D729" s="139">
        <v>5.5</v>
      </c>
      <c r="E729" s="138">
        <v>440</v>
      </c>
      <c r="F729" s="137">
        <v>0</v>
      </c>
      <c r="G729" s="139">
        <f t="shared" si="33"/>
        <v>0</v>
      </c>
      <c r="H729" s="137">
        <v>80</v>
      </c>
      <c r="I729" s="138">
        <f t="shared" si="34"/>
        <v>440</v>
      </c>
      <c r="J729" s="137">
        <v>0</v>
      </c>
      <c r="K729" s="139">
        <f t="shared" si="35"/>
        <v>0</v>
      </c>
    </row>
    <row r="730" spans="1:11" x14ac:dyDescent="0.3">
      <c r="A730" s="99">
        <v>1452</v>
      </c>
      <c r="B730" s="103" t="s">
        <v>1312</v>
      </c>
      <c r="C730" s="100" t="s">
        <v>66</v>
      </c>
      <c r="D730" s="139">
        <v>10</v>
      </c>
      <c r="E730" s="138">
        <v>500</v>
      </c>
      <c r="F730" s="137">
        <v>50</v>
      </c>
      <c r="G730" s="139">
        <f t="shared" si="33"/>
        <v>500</v>
      </c>
      <c r="H730" s="137">
        <v>0</v>
      </c>
      <c r="I730" s="138">
        <f t="shared" si="34"/>
        <v>0</v>
      </c>
      <c r="J730" s="137">
        <v>0</v>
      </c>
      <c r="K730" s="139">
        <f t="shared" si="35"/>
        <v>0</v>
      </c>
    </row>
    <row r="731" spans="1:11" ht="28.8" x14ac:dyDescent="0.3">
      <c r="A731" s="99">
        <v>1453</v>
      </c>
      <c r="B731" s="103" t="s">
        <v>1313</v>
      </c>
      <c r="C731" s="100" t="s">
        <v>66</v>
      </c>
      <c r="D731" s="139">
        <v>5.9</v>
      </c>
      <c r="E731" s="138">
        <v>295</v>
      </c>
      <c r="F731" s="137">
        <v>50</v>
      </c>
      <c r="G731" s="139">
        <f t="shared" si="33"/>
        <v>295</v>
      </c>
      <c r="H731" s="137">
        <v>0</v>
      </c>
      <c r="I731" s="138">
        <f t="shared" si="34"/>
        <v>0</v>
      </c>
      <c r="J731" s="137">
        <v>0</v>
      </c>
      <c r="K731" s="139">
        <f t="shared" si="35"/>
        <v>0</v>
      </c>
    </row>
    <row r="732" spans="1:11" ht="28.8" x14ac:dyDescent="0.3">
      <c r="A732" s="99">
        <v>1454</v>
      </c>
      <c r="B732" s="103" t="s">
        <v>1314</v>
      </c>
      <c r="C732" s="100" t="s">
        <v>66</v>
      </c>
      <c r="D732" s="139">
        <v>9.6999999999999993</v>
      </c>
      <c r="E732" s="138">
        <v>485</v>
      </c>
      <c r="F732" s="137">
        <v>50</v>
      </c>
      <c r="G732" s="139">
        <f t="shared" si="33"/>
        <v>484.99999999999994</v>
      </c>
      <c r="H732" s="137">
        <v>0</v>
      </c>
      <c r="I732" s="138">
        <f t="shared" si="34"/>
        <v>0</v>
      </c>
      <c r="J732" s="137">
        <v>0</v>
      </c>
      <c r="K732" s="139">
        <f t="shared" si="35"/>
        <v>0</v>
      </c>
    </row>
    <row r="733" spans="1:11" ht="28.8" x14ac:dyDescent="0.3">
      <c r="A733" s="99">
        <v>1455</v>
      </c>
      <c r="B733" s="103" t="s">
        <v>1315</v>
      </c>
      <c r="C733" s="100" t="s">
        <v>66</v>
      </c>
      <c r="D733" s="139">
        <v>8</v>
      </c>
      <c r="E733" s="138">
        <v>400</v>
      </c>
      <c r="F733" s="137">
        <v>50</v>
      </c>
      <c r="G733" s="139">
        <f t="shared" si="33"/>
        <v>400</v>
      </c>
      <c r="H733" s="137">
        <v>0</v>
      </c>
      <c r="I733" s="138">
        <f t="shared" si="34"/>
        <v>0</v>
      </c>
      <c r="J733" s="137">
        <v>0</v>
      </c>
      <c r="K733" s="139">
        <f t="shared" si="35"/>
        <v>0</v>
      </c>
    </row>
    <row r="734" spans="1:11" x14ac:dyDescent="0.3">
      <c r="A734" s="99">
        <v>1456</v>
      </c>
      <c r="B734" s="103" t="s">
        <v>1316</v>
      </c>
      <c r="C734" s="100" t="s">
        <v>66</v>
      </c>
      <c r="D734" s="139">
        <v>6.1</v>
      </c>
      <c r="E734" s="138">
        <v>152.5</v>
      </c>
      <c r="F734" s="137">
        <v>25</v>
      </c>
      <c r="G734" s="139">
        <f t="shared" si="33"/>
        <v>152.5</v>
      </c>
      <c r="H734" s="137">
        <v>0</v>
      </c>
      <c r="I734" s="138">
        <f t="shared" si="34"/>
        <v>0</v>
      </c>
      <c r="J734" s="137">
        <v>0</v>
      </c>
      <c r="K734" s="139">
        <f t="shared" si="35"/>
        <v>0</v>
      </c>
    </row>
    <row r="735" spans="1:11" x14ac:dyDescent="0.3">
      <c r="A735" s="99">
        <v>1457</v>
      </c>
      <c r="B735" s="103" t="s">
        <v>1317</v>
      </c>
      <c r="C735" s="100" t="s">
        <v>66</v>
      </c>
      <c r="D735" s="139">
        <v>7.89</v>
      </c>
      <c r="E735" s="138">
        <v>78.900000000000006</v>
      </c>
      <c r="F735" s="137">
        <v>10</v>
      </c>
      <c r="G735" s="139">
        <f t="shared" si="33"/>
        <v>78.899999999999991</v>
      </c>
      <c r="H735" s="137">
        <v>0</v>
      </c>
      <c r="I735" s="138">
        <f t="shared" si="34"/>
        <v>0</v>
      </c>
      <c r="J735" s="137">
        <v>0</v>
      </c>
      <c r="K735" s="139">
        <f t="shared" si="35"/>
        <v>0</v>
      </c>
    </row>
    <row r="736" spans="1:11" ht="28.8" x14ac:dyDescent="0.3">
      <c r="A736" s="99">
        <v>1458</v>
      </c>
      <c r="B736" s="103" t="s">
        <v>1318</v>
      </c>
      <c r="C736" s="100" t="s">
        <v>66</v>
      </c>
      <c r="D736" s="139">
        <v>11.2</v>
      </c>
      <c r="E736" s="138">
        <v>560</v>
      </c>
      <c r="F736" s="137">
        <v>50</v>
      </c>
      <c r="G736" s="139">
        <f t="shared" si="33"/>
        <v>560</v>
      </c>
      <c r="H736" s="137">
        <v>0</v>
      </c>
      <c r="I736" s="138">
        <f t="shared" si="34"/>
        <v>0</v>
      </c>
      <c r="J736" s="137">
        <v>0</v>
      </c>
      <c r="K736" s="139">
        <f t="shared" si="35"/>
        <v>0</v>
      </c>
    </row>
    <row r="737" spans="1:11" ht="43.2" x14ac:dyDescent="0.3">
      <c r="A737" s="99">
        <v>1459</v>
      </c>
      <c r="B737" s="103" t="s">
        <v>1319</v>
      </c>
      <c r="C737" s="100" t="s">
        <v>66</v>
      </c>
      <c r="D737" s="139">
        <v>10.3</v>
      </c>
      <c r="E737" s="138">
        <v>103</v>
      </c>
      <c r="F737" s="137">
        <v>10</v>
      </c>
      <c r="G737" s="139">
        <f t="shared" si="33"/>
        <v>103</v>
      </c>
      <c r="H737" s="137">
        <v>0</v>
      </c>
      <c r="I737" s="138">
        <f t="shared" si="34"/>
        <v>0</v>
      </c>
      <c r="J737" s="137">
        <v>0</v>
      </c>
      <c r="K737" s="139">
        <f t="shared" si="35"/>
        <v>0</v>
      </c>
    </row>
    <row r="738" spans="1:11" x14ac:dyDescent="0.3">
      <c r="A738" s="99">
        <v>1460</v>
      </c>
      <c r="B738" s="103" t="s">
        <v>1320</v>
      </c>
      <c r="C738" s="100" t="s">
        <v>66</v>
      </c>
      <c r="D738" s="139">
        <v>5.0999999999999996</v>
      </c>
      <c r="E738" s="138">
        <v>255</v>
      </c>
      <c r="F738" s="137">
        <v>50</v>
      </c>
      <c r="G738" s="139">
        <f t="shared" si="33"/>
        <v>254.99999999999997</v>
      </c>
      <c r="H738" s="137">
        <v>0</v>
      </c>
      <c r="I738" s="138">
        <f t="shared" si="34"/>
        <v>0</v>
      </c>
      <c r="J738" s="137">
        <v>0</v>
      </c>
      <c r="K738" s="139">
        <f t="shared" si="35"/>
        <v>0</v>
      </c>
    </row>
    <row r="739" spans="1:11" ht="28.8" x14ac:dyDescent="0.3">
      <c r="A739" s="99">
        <v>1461</v>
      </c>
      <c r="B739" s="103" t="s">
        <v>1321</v>
      </c>
      <c r="C739" s="100" t="s">
        <v>66</v>
      </c>
      <c r="D739" s="139">
        <v>47.7</v>
      </c>
      <c r="E739" s="138">
        <v>1192.5</v>
      </c>
      <c r="F739" s="137">
        <v>25</v>
      </c>
      <c r="G739" s="139">
        <f t="shared" si="33"/>
        <v>1192.5</v>
      </c>
      <c r="H739" s="137">
        <v>0</v>
      </c>
      <c r="I739" s="138">
        <f t="shared" si="34"/>
        <v>0</v>
      </c>
      <c r="J739" s="137">
        <v>0</v>
      </c>
      <c r="K739" s="139">
        <f t="shared" si="35"/>
        <v>0</v>
      </c>
    </row>
    <row r="740" spans="1:11" ht="43.2" x14ac:dyDescent="0.3">
      <c r="A740" s="99">
        <v>1462</v>
      </c>
      <c r="B740" s="103" t="s">
        <v>1322</v>
      </c>
      <c r="C740" s="100" t="s">
        <v>66</v>
      </c>
      <c r="D740" s="139">
        <v>6</v>
      </c>
      <c r="E740" s="138">
        <v>180</v>
      </c>
      <c r="F740" s="137">
        <v>30</v>
      </c>
      <c r="G740" s="139">
        <f t="shared" si="33"/>
        <v>180</v>
      </c>
      <c r="H740" s="137">
        <v>0</v>
      </c>
      <c r="I740" s="138">
        <f t="shared" si="34"/>
        <v>0</v>
      </c>
      <c r="J740" s="137">
        <v>0</v>
      </c>
      <c r="K740" s="139">
        <f t="shared" si="35"/>
        <v>0</v>
      </c>
    </row>
    <row r="741" spans="1:11" ht="28.8" x14ac:dyDescent="0.3">
      <c r="A741" s="99">
        <v>1463</v>
      </c>
      <c r="B741" s="103" t="s">
        <v>1323</v>
      </c>
      <c r="C741" s="100" t="s">
        <v>66</v>
      </c>
      <c r="D741" s="139">
        <v>5.6</v>
      </c>
      <c r="E741" s="138">
        <v>84</v>
      </c>
      <c r="F741" s="137">
        <v>15</v>
      </c>
      <c r="G741" s="139">
        <f t="shared" si="33"/>
        <v>84</v>
      </c>
      <c r="H741" s="137">
        <v>0</v>
      </c>
      <c r="I741" s="138">
        <f t="shared" si="34"/>
        <v>0</v>
      </c>
      <c r="J741" s="137">
        <v>0</v>
      </c>
      <c r="K741" s="139">
        <f t="shared" si="35"/>
        <v>0</v>
      </c>
    </row>
    <row r="742" spans="1:11" x14ac:dyDescent="0.3">
      <c r="A742" s="99">
        <v>1464</v>
      </c>
      <c r="B742" s="103" t="s">
        <v>1324</v>
      </c>
      <c r="C742" s="100" t="s">
        <v>66</v>
      </c>
      <c r="D742" s="139">
        <v>31</v>
      </c>
      <c r="E742" s="138">
        <v>930</v>
      </c>
      <c r="F742" s="137">
        <v>30</v>
      </c>
      <c r="G742" s="139">
        <f t="shared" si="33"/>
        <v>930</v>
      </c>
      <c r="H742" s="137">
        <v>0</v>
      </c>
      <c r="I742" s="138">
        <f t="shared" si="34"/>
        <v>0</v>
      </c>
      <c r="J742" s="137">
        <v>0</v>
      </c>
      <c r="K742" s="139">
        <f t="shared" si="35"/>
        <v>0</v>
      </c>
    </row>
    <row r="743" spans="1:11" x14ac:dyDescent="0.3">
      <c r="A743" s="99">
        <v>1465</v>
      </c>
      <c r="B743" s="103" t="s">
        <v>1325</v>
      </c>
      <c r="C743" s="100" t="s">
        <v>66</v>
      </c>
      <c r="D743" s="139">
        <v>2.9</v>
      </c>
      <c r="E743" s="138">
        <v>101.5</v>
      </c>
      <c r="F743" s="137">
        <v>0</v>
      </c>
      <c r="G743" s="139">
        <f t="shared" si="33"/>
        <v>0</v>
      </c>
      <c r="H743" s="137">
        <v>0</v>
      </c>
      <c r="I743" s="138">
        <f t="shared" si="34"/>
        <v>0</v>
      </c>
      <c r="J743" s="137">
        <v>35</v>
      </c>
      <c r="K743" s="139">
        <f t="shared" si="35"/>
        <v>101.5</v>
      </c>
    </row>
    <row r="744" spans="1:11" x14ac:dyDescent="0.3">
      <c r="A744" s="99">
        <v>1466</v>
      </c>
      <c r="B744" s="103" t="s">
        <v>1326</v>
      </c>
      <c r="C744" s="100" t="s">
        <v>66</v>
      </c>
      <c r="D744" s="139">
        <v>5.7</v>
      </c>
      <c r="E744" s="138">
        <v>171</v>
      </c>
      <c r="F744" s="137">
        <v>30</v>
      </c>
      <c r="G744" s="139">
        <f t="shared" si="33"/>
        <v>171</v>
      </c>
      <c r="H744" s="137">
        <v>0</v>
      </c>
      <c r="I744" s="138">
        <f t="shared" si="34"/>
        <v>0</v>
      </c>
      <c r="J744" s="137">
        <v>0</v>
      </c>
      <c r="K744" s="139">
        <f t="shared" si="35"/>
        <v>0</v>
      </c>
    </row>
    <row r="745" spans="1:11" ht="28.8" x14ac:dyDescent="0.3">
      <c r="A745" s="99">
        <v>1467</v>
      </c>
      <c r="B745" s="103" t="s">
        <v>1327</v>
      </c>
      <c r="C745" s="100" t="s">
        <v>66</v>
      </c>
      <c r="D745" s="139">
        <v>45</v>
      </c>
      <c r="E745" s="138">
        <v>3150</v>
      </c>
      <c r="F745" s="137">
        <v>30</v>
      </c>
      <c r="G745" s="139">
        <f t="shared" si="33"/>
        <v>1350</v>
      </c>
      <c r="H745" s="137">
        <v>40</v>
      </c>
      <c r="I745" s="138">
        <f t="shared" si="34"/>
        <v>1800</v>
      </c>
      <c r="J745" s="137">
        <v>0</v>
      </c>
      <c r="K745" s="139">
        <f t="shared" si="35"/>
        <v>0</v>
      </c>
    </row>
    <row r="746" spans="1:11" ht="28.8" x14ac:dyDescent="0.3">
      <c r="A746" s="99">
        <v>1468</v>
      </c>
      <c r="B746" s="103" t="s">
        <v>1328</v>
      </c>
      <c r="C746" s="100" t="s">
        <v>66</v>
      </c>
      <c r="D746" s="139">
        <v>24.2</v>
      </c>
      <c r="E746" s="138">
        <v>363</v>
      </c>
      <c r="F746" s="137">
        <v>15</v>
      </c>
      <c r="G746" s="139">
        <f t="shared" si="33"/>
        <v>363</v>
      </c>
      <c r="H746" s="137">
        <v>0</v>
      </c>
      <c r="I746" s="138">
        <f t="shared" si="34"/>
        <v>0</v>
      </c>
      <c r="J746" s="137">
        <v>0</v>
      </c>
      <c r="K746" s="139">
        <f t="shared" si="35"/>
        <v>0</v>
      </c>
    </row>
    <row r="747" spans="1:11" x14ac:dyDescent="0.3">
      <c r="A747" s="99">
        <v>1469</v>
      </c>
      <c r="B747" s="103" t="s">
        <v>1329</v>
      </c>
      <c r="C747" s="100" t="s">
        <v>66</v>
      </c>
      <c r="D747" s="139">
        <v>43.2</v>
      </c>
      <c r="E747" s="138">
        <v>1296</v>
      </c>
      <c r="F747" s="137">
        <v>0</v>
      </c>
      <c r="G747" s="139">
        <f t="shared" si="33"/>
        <v>0</v>
      </c>
      <c r="H747" s="137">
        <v>0</v>
      </c>
      <c r="I747" s="138">
        <f t="shared" si="34"/>
        <v>0</v>
      </c>
      <c r="J747" s="137">
        <v>30</v>
      </c>
      <c r="K747" s="139">
        <f t="shared" si="35"/>
        <v>1296</v>
      </c>
    </row>
    <row r="748" spans="1:11" x14ac:dyDescent="0.3">
      <c r="A748" s="99">
        <v>1470</v>
      </c>
      <c r="B748" s="103" t="s">
        <v>1330</v>
      </c>
      <c r="C748" s="100" t="s">
        <v>66</v>
      </c>
      <c r="D748" s="139">
        <v>17.600000000000001</v>
      </c>
      <c r="E748" s="138">
        <v>880</v>
      </c>
      <c r="F748" s="137">
        <v>50</v>
      </c>
      <c r="G748" s="139">
        <f t="shared" si="33"/>
        <v>880.00000000000011</v>
      </c>
      <c r="H748" s="137">
        <v>0</v>
      </c>
      <c r="I748" s="138">
        <f t="shared" si="34"/>
        <v>0</v>
      </c>
      <c r="J748" s="137">
        <v>0</v>
      </c>
      <c r="K748" s="139">
        <f t="shared" si="35"/>
        <v>0</v>
      </c>
    </row>
    <row r="749" spans="1:11" x14ac:dyDescent="0.3">
      <c r="A749" s="99">
        <v>1471</v>
      </c>
      <c r="B749" s="103" t="s">
        <v>1331</v>
      </c>
      <c r="C749" s="100" t="s">
        <v>66</v>
      </c>
      <c r="D749" s="139">
        <v>22.3</v>
      </c>
      <c r="E749" s="138">
        <v>2185.4</v>
      </c>
      <c r="F749" s="137">
        <v>0</v>
      </c>
      <c r="G749" s="139">
        <f t="shared" si="33"/>
        <v>0</v>
      </c>
      <c r="H749" s="137">
        <v>2</v>
      </c>
      <c r="I749" s="138">
        <f t="shared" si="34"/>
        <v>44.6</v>
      </c>
      <c r="J749" s="137">
        <v>96</v>
      </c>
      <c r="K749" s="139">
        <f t="shared" si="35"/>
        <v>2140.8000000000002</v>
      </c>
    </row>
    <row r="750" spans="1:11" x14ac:dyDescent="0.3">
      <c r="A750" s="99">
        <v>1472</v>
      </c>
      <c r="B750" s="103" t="s">
        <v>1332</v>
      </c>
      <c r="C750" s="100" t="s">
        <v>66</v>
      </c>
      <c r="D750" s="139">
        <v>578</v>
      </c>
      <c r="E750" s="138">
        <v>55488</v>
      </c>
      <c r="F750" s="137">
        <v>0</v>
      </c>
      <c r="G750" s="139">
        <f t="shared" si="33"/>
        <v>0</v>
      </c>
      <c r="H750" s="137">
        <v>0</v>
      </c>
      <c r="I750" s="138">
        <f t="shared" si="34"/>
        <v>0</v>
      </c>
      <c r="J750" s="137">
        <v>96</v>
      </c>
      <c r="K750" s="139">
        <f t="shared" si="35"/>
        <v>55488</v>
      </c>
    </row>
    <row r="751" spans="1:11" ht="28.8" x14ac:dyDescent="0.3">
      <c r="A751" s="99">
        <v>1473</v>
      </c>
      <c r="B751" s="103" t="s">
        <v>1333</v>
      </c>
      <c r="C751" s="100" t="s">
        <v>66</v>
      </c>
      <c r="D751" s="139">
        <v>74</v>
      </c>
      <c r="E751" s="138">
        <v>1850</v>
      </c>
      <c r="F751" s="137">
        <v>25</v>
      </c>
      <c r="G751" s="139">
        <f t="shared" si="33"/>
        <v>1850</v>
      </c>
      <c r="H751" s="137">
        <v>0</v>
      </c>
      <c r="I751" s="138">
        <f t="shared" si="34"/>
        <v>0</v>
      </c>
      <c r="J751" s="137">
        <v>0</v>
      </c>
      <c r="K751" s="139">
        <f t="shared" si="35"/>
        <v>0</v>
      </c>
    </row>
    <row r="752" spans="1:11" x14ac:dyDescent="0.3">
      <c r="A752" s="99">
        <v>1474</v>
      </c>
      <c r="B752" s="103" t="s">
        <v>1334</v>
      </c>
      <c r="C752" s="100" t="s">
        <v>66</v>
      </c>
      <c r="D752" s="139">
        <v>3.7</v>
      </c>
      <c r="E752" s="138">
        <v>355.2</v>
      </c>
      <c r="F752" s="137">
        <v>0</v>
      </c>
      <c r="G752" s="139">
        <f t="shared" si="33"/>
        <v>0</v>
      </c>
      <c r="H752" s="137">
        <v>0</v>
      </c>
      <c r="I752" s="138">
        <f t="shared" si="34"/>
        <v>0</v>
      </c>
      <c r="J752" s="137">
        <v>96</v>
      </c>
      <c r="K752" s="139">
        <f t="shared" si="35"/>
        <v>355.20000000000005</v>
      </c>
    </row>
    <row r="753" spans="1:11" x14ac:dyDescent="0.3">
      <c r="A753" s="99">
        <v>1475</v>
      </c>
      <c r="B753" s="103" t="s">
        <v>1335</v>
      </c>
      <c r="C753" s="100" t="s">
        <v>66</v>
      </c>
      <c r="D753" s="139">
        <v>9.1999999999999993</v>
      </c>
      <c r="E753" s="138">
        <v>368</v>
      </c>
      <c r="F753" s="137">
        <v>0</v>
      </c>
      <c r="G753" s="139">
        <f t="shared" si="33"/>
        <v>0</v>
      </c>
      <c r="H753" s="137">
        <v>0</v>
      </c>
      <c r="I753" s="138">
        <f t="shared" si="34"/>
        <v>0</v>
      </c>
      <c r="J753" s="137">
        <v>40</v>
      </c>
      <c r="K753" s="139">
        <f t="shared" si="35"/>
        <v>368</v>
      </c>
    </row>
    <row r="754" spans="1:11" x14ac:dyDescent="0.3">
      <c r="A754" s="99">
        <v>1476</v>
      </c>
      <c r="B754" s="103" t="s">
        <v>1336</v>
      </c>
      <c r="C754" s="100" t="s">
        <v>66</v>
      </c>
      <c r="D754" s="139">
        <v>12.3</v>
      </c>
      <c r="E754" s="138">
        <v>492</v>
      </c>
      <c r="F754" s="137">
        <v>0</v>
      </c>
      <c r="G754" s="139">
        <f t="shared" si="33"/>
        <v>0</v>
      </c>
      <c r="H754" s="137">
        <v>0</v>
      </c>
      <c r="I754" s="138">
        <f t="shared" si="34"/>
        <v>0</v>
      </c>
      <c r="J754" s="137">
        <v>40</v>
      </c>
      <c r="K754" s="139">
        <f t="shared" si="35"/>
        <v>492</v>
      </c>
    </row>
    <row r="755" spans="1:11" x14ac:dyDescent="0.3">
      <c r="A755" s="99">
        <v>1477</v>
      </c>
      <c r="B755" s="103" t="s">
        <v>1337</v>
      </c>
      <c r="C755" s="100" t="s">
        <v>66</v>
      </c>
      <c r="D755" s="139">
        <v>53.2</v>
      </c>
      <c r="E755" s="138">
        <v>1064</v>
      </c>
      <c r="F755" s="137">
        <v>0</v>
      </c>
      <c r="G755" s="139">
        <f t="shared" si="33"/>
        <v>0</v>
      </c>
      <c r="H755" s="137">
        <v>20</v>
      </c>
      <c r="I755" s="138">
        <f t="shared" si="34"/>
        <v>1064</v>
      </c>
      <c r="J755" s="137">
        <v>0</v>
      </c>
      <c r="K755" s="139">
        <f t="shared" si="35"/>
        <v>0</v>
      </c>
    </row>
    <row r="756" spans="1:11" x14ac:dyDescent="0.3">
      <c r="A756" s="99">
        <v>1478</v>
      </c>
      <c r="B756" s="103" t="s">
        <v>1338</v>
      </c>
      <c r="C756" s="100" t="s">
        <v>66</v>
      </c>
      <c r="D756" s="139">
        <v>22.9</v>
      </c>
      <c r="E756" s="138">
        <v>229</v>
      </c>
      <c r="F756" s="137">
        <v>0</v>
      </c>
      <c r="G756" s="139">
        <f t="shared" si="33"/>
        <v>0</v>
      </c>
      <c r="H756" s="137">
        <v>0</v>
      </c>
      <c r="I756" s="138">
        <f t="shared" si="34"/>
        <v>0</v>
      </c>
      <c r="J756" s="137">
        <v>10</v>
      </c>
      <c r="K756" s="139">
        <f t="shared" si="35"/>
        <v>229</v>
      </c>
    </row>
    <row r="757" spans="1:11" x14ac:dyDescent="0.3">
      <c r="A757" s="99">
        <v>1479</v>
      </c>
      <c r="B757" s="103" t="s">
        <v>1339</v>
      </c>
      <c r="C757" s="100" t="s">
        <v>66</v>
      </c>
      <c r="D757" s="139">
        <v>7.85</v>
      </c>
      <c r="E757" s="138">
        <v>78.5</v>
      </c>
      <c r="F757" s="137">
        <v>0</v>
      </c>
      <c r="G757" s="139">
        <f t="shared" si="33"/>
        <v>0</v>
      </c>
      <c r="H757" s="137">
        <v>0</v>
      </c>
      <c r="I757" s="138">
        <f t="shared" si="34"/>
        <v>0</v>
      </c>
      <c r="J757" s="137">
        <v>10</v>
      </c>
      <c r="K757" s="139">
        <f t="shared" si="35"/>
        <v>78.5</v>
      </c>
    </row>
    <row r="758" spans="1:11" x14ac:dyDescent="0.3">
      <c r="A758" s="99">
        <v>1480</v>
      </c>
      <c r="B758" s="103" t="s">
        <v>1340</v>
      </c>
      <c r="C758" s="100" t="s">
        <v>66</v>
      </c>
      <c r="D758" s="139">
        <v>10</v>
      </c>
      <c r="E758" s="138">
        <v>100</v>
      </c>
      <c r="F758" s="137">
        <v>0</v>
      </c>
      <c r="G758" s="139">
        <f t="shared" si="33"/>
        <v>0</v>
      </c>
      <c r="H758" s="137">
        <v>0</v>
      </c>
      <c r="I758" s="138">
        <f t="shared" si="34"/>
        <v>0</v>
      </c>
      <c r="J758" s="137">
        <v>10</v>
      </c>
      <c r="K758" s="139">
        <f t="shared" si="35"/>
        <v>100</v>
      </c>
    </row>
    <row r="759" spans="1:11" x14ac:dyDescent="0.3">
      <c r="A759" s="99">
        <v>1481</v>
      </c>
      <c r="B759" s="103" t="s">
        <v>1341</v>
      </c>
      <c r="C759" s="100" t="s">
        <v>66</v>
      </c>
      <c r="D759" s="139">
        <v>14.3</v>
      </c>
      <c r="E759" s="138">
        <v>143</v>
      </c>
      <c r="F759" s="137">
        <v>0</v>
      </c>
      <c r="G759" s="139">
        <f t="shared" si="33"/>
        <v>0</v>
      </c>
      <c r="H759" s="137">
        <v>0</v>
      </c>
      <c r="I759" s="138">
        <f t="shared" si="34"/>
        <v>0</v>
      </c>
      <c r="J759" s="137">
        <v>10</v>
      </c>
      <c r="K759" s="139">
        <f t="shared" si="35"/>
        <v>143</v>
      </c>
    </row>
    <row r="760" spans="1:11" x14ac:dyDescent="0.3">
      <c r="A760" s="99">
        <v>1482</v>
      </c>
      <c r="B760" s="103" t="s">
        <v>1342</v>
      </c>
      <c r="C760" s="100" t="s">
        <v>66</v>
      </c>
      <c r="D760" s="139">
        <v>16.89</v>
      </c>
      <c r="E760" s="138">
        <v>168.9</v>
      </c>
      <c r="F760" s="137">
        <v>0</v>
      </c>
      <c r="G760" s="139">
        <f t="shared" si="33"/>
        <v>0</v>
      </c>
      <c r="H760" s="137">
        <v>0</v>
      </c>
      <c r="I760" s="138">
        <f t="shared" si="34"/>
        <v>0</v>
      </c>
      <c r="J760" s="137">
        <v>10</v>
      </c>
      <c r="K760" s="139">
        <f t="shared" si="35"/>
        <v>168.9</v>
      </c>
    </row>
    <row r="761" spans="1:11" x14ac:dyDescent="0.3">
      <c r="A761" s="99">
        <v>1483</v>
      </c>
      <c r="B761" s="103" t="s">
        <v>1343</v>
      </c>
      <c r="C761" s="100" t="s">
        <v>66</v>
      </c>
      <c r="D761" s="139">
        <v>118</v>
      </c>
      <c r="E761" s="138">
        <v>11328</v>
      </c>
      <c r="F761" s="137">
        <v>96</v>
      </c>
      <c r="G761" s="139">
        <f t="shared" si="33"/>
        <v>11328</v>
      </c>
      <c r="H761" s="137">
        <v>0</v>
      </c>
      <c r="I761" s="138">
        <f t="shared" si="34"/>
        <v>0</v>
      </c>
      <c r="J761" s="137">
        <v>0</v>
      </c>
      <c r="K761" s="139">
        <f t="shared" si="35"/>
        <v>0</v>
      </c>
    </row>
    <row r="762" spans="1:11" x14ac:dyDescent="0.3">
      <c r="A762" s="99">
        <v>1484</v>
      </c>
      <c r="B762" s="103" t="s">
        <v>1344</v>
      </c>
      <c r="C762" s="100" t="s">
        <v>66</v>
      </c>
      <c r="D762" s="139">
        <v>141.86000000000001</v>
      </c>
      <c r="E762" s="138">
        <v>17874.36</v>
      </c>
      <c r="F762" s="137">
        <v>96</v>
      </c>
      <c r="G762" s="139">
        <f t="shared" si="33"/>
        <v>13618.560000000001</v>
      </c>
      <c r="H762" s="137">
        <v>0</v>
      </c>
      <c r="I762" s="138">
        <f t="shared" si="34"/>
        <v>0</v>
      </c>
      <c r="J762" s="137">
        <v>30</v>
      </c>
      <c r="K762" s="139">
        <f t="shared" si="35"/>
        <v>4255.8</v>
      </c>
    </row>
    <row r="763" spans="1:11" x14ac:dyDescent="0.3">
      <c r="A763" s="99">
        <v>1485</v>
      </c>
      <c r="B763" s="103" t="s">
        <v>1345</v>
      </c>
      <c r="C763" s="100" t="s">
        <v>66</v>
      </c>
      <c r="D763" s="139">
        <v>70.63</v>
      </c>
      <c r="E763" s="138">
        <v>8899.3799999999992</v>
      </c>
      <c r="F763" s="137">
        <v>96</v>
      </c>
      <c r="G763" s="139">
        <f t="shared" si="33"/>
        <v>6780.48</v>
      </c>
      <c r="H763" s="137">
        <v>0</v>
      </c>
      <c r="I763" s="138">
        <f t="shared" si="34"/>
        <v>0</v>
      </c>
      <c r="J763" s="137">
        <v>30</v>
      </c>
      <c r="K763" s="139">
        <f t="shared" si="35"/>
        <v>2118.8999999999996</v>
      </c>
    </row>
    <row r="764" spans="1:11" x14ac:dyDescent="0.3">
      <c r="A764" s="99">
        <v>1486</v>
      </c>
      <c r="B764" s="103" t="s">
        <v>1346</v>
      </c>
      <c r="C764" s="100" t="s">
        <v>66</v>
      </c>
      <c r="D764" s="139">
        <v>57.7</v>
      </c>
      <c r="E764" s="138">
        <v>5539.2</v>
      </c>
      <c r="F764" s="137">
        <v>96</v>
      </c>
      <c r="G764" s="139">
        <f t="shared" si="33"/>
        <v>5539.2000000000007</v>
      </c>
      <c r="H764" s="137">
        <v>0</v>
      </c>
      <c r="I764" s="138">
        <f t="shared" si="34"/>
        <v>0</v>
      </c>
      <c r="J764" s="137">
        <v>0</v>
      </c>
      <c r="K764" s="139">
        <f t="shared" si="35"/>
        <v>0</v>
      </c>
    </row>
    <row r="765" spans="1:11" x14ac:dyDescent="0.3">
      <c r="A765" s="99">
        <v>1487</v>
      </c>
      <c r="B765" s="103" t="s">
        <v>1347</v>
      </c>
      <c r="C765" s="100" t="s">
        <v>66</v>
      </c>
      <c r="D765" s="139">
        <v>142</v>
      </c>
      <c r="E765" s="138">
        <v>12354</v>
      </c>
      <c r="F765" s="137">
        <v>72</v>
      </c>
      <c r="G765" s="139">
        <f t="shared" si="33"/>
        <v>10224</v>
      </c>
      <c r="H765" s="137">
        <v>0</v>
      </c>
      <c r="I765" s="138">
        <f t="shared" si="34"/>
        <v>0</v>
      </c>
      <c r="J765" s="137">
        <v>15</v>
      </c>
      <c r="K765" s="139">
        <f t="shared" si="35"/>
        <v>2130</v>
      </c>
    </row>
    <row r="766" spans="1:11" x14ac:dyDescent="0.3">
      <c r="A766" s="99">
        <v>1488</v>
      </c>
      <c r="B766" s="103" t="s">
        <v>1348</v>
      </c>
      <c r="C766" s="100" t="s">
        <v>66</v>
      </c>
      <c r="D766" s="139">
        <v>250</v>
      </c>
      <c r="E766" s="138">
        <v>26250</v>
      </c>
      <c r="F766" s="137">
        <v>90</v>
      </c>
      <c r="G766" s="139">
        <f t="shared" si="33"/>
        <v>22500</v>
      </c>
      <c r="H766" s="137">
        <v>0</v>
      </c>
      <c r="I766" s="138">
        <f t="shared" si="34"/>
        <v>0</v>
      </c>
      <c r="J766" s="137">
        <v>15</v>
      </c>
      <c r="K766" s="139">
        <f t="shared" si="35"/>
        <v>3750</v>
      </c>
    </row>
    <row r="767" spans="1:11" x14ac:dyDescent="0.3">
      <c r="A767" s="99">
        <v>1489</v>
      </c>
      <c r="B767" s="103" t="s">
        <v>1349</v>
      </c>
      <c r="C767" s="100" t="s">
        <v>66</v>
      </c>
      <c r="D767" s="139">
        <v>36.9</v>
      </c>
      <c r="E767" s="138">
        <v>28782</v>
      </c>
      <c r="F767" s="137">
        <v>180</v>
      </c>
      <c r="G767" s="139">
        <f t="shared" si="33"/>
        <v>6642</v>
      </c>
      <c r="H767" s="137">
        <v>0</v>
      </c>
      <c r="I767" s="138">
        <f t="shared" si="34"/>
        <v>0</v>
      </c>
      <c r="J767" s="137">
        <v>600</v>
      </c>
      <c r="K767" s="139">
        <f t="shared" si="35"/>
        <v>22140</v>
      </c>
    </row>
    <row r="768" spans="1:11" x14ac:dyDescent="0.3">
      <c r="A768" s="99">
        <v>1490</v>
      </c>
      <c r="B768" s="103" t="s">
        <v>1350</v>
      </c>
      <c r="C768" s="100" t="s">
        <v>66</v>
      </c>
      <c r="D768" s="139">
        <v>49.9</v>
      </c>
      <c r="E768" s="138">
        <v>39421</v>
      </c>
      <c r="F768" s="137">
        <v>90</v>
      </c>
      <c r="G768" s="139">
        <f t="shared" si="33"/>
        <v>4491</v>
      </c>
      <c r="H768" s="137">
        <v>0</v>
      </c>
      <c r="I768" s="138">
        <f t="shared" si="34"/>
        <v>0</v>
      </c>
      <c r="J768" s="137">
        <v>700</v>
      </c>
      <c r="K768" s="139">
        <f t="shared" si="35"/>
        <v>34930</v>
      </c>
    </row>
    <row r="769" spans="1:11" x14ac:dyDescent="0.3">
      <c r="A769" s="99">
        <v>1491</v>
      </c>
      <c r="B769" s="103" t="s">
        <v>1351</v>
      </c>
      <c r="C769" s="100" t="s">
        <v>66</v>
      </c>
      <c r="D769" s="139">
        <v>89.9</v>
      </c>
      <c r="E769" s="138">
        <v>17081</v>
      </c>
      <c r="F769" s="137">
        <v>90</v>
      </c>
      <c r="G769" s="139">
        <f t="shared" si="33"/>
        <v>8091.0000000000009</v>
      </c>
      <c r="H769" s="137">
        <v>0</v>
      </c>
      <c r="I769" s="138">
        <f t="shared" si="34"/>
        <v>0</v>
      </c>
      <c r="J769" s="137">
        <v>100</v>
      </c>
      <c r="K769" s="139">
        <f t="shared" si="35"/>
        <v>8990</v>
      </c>
    </row>
    <row r="770" spans="1:11" x14ac:dyDescent="0.3">
      <c r="A770" s="99">
        <v>1492</v>
      </c>
      <c r="B770" s="103" t="s">
        <v>1352</v>
      </c>
      <c r="C770" s="100" t="s">
        <v>66</v>
      </c>
      <c r="D770" s="139">
        <v>73.900000000000006</v>
      </c>
      <c r="E770" s="138">
        <v>54686</v>
      </c>
      <c r="F770" s="137">
        <v>240</v>
      </c>
      <c r="G770" s="139">
        <f t="shared" si="33"/>
        <v>17736</v>
      </c>
      <c r="H770" s="137">
        <v>0</v>
      </c>
      <c r="I770" s="138">
        <f t="shared" si="34"/>
        <v>0</v>
      </c>
      <c r="J770" s="137">
        <v>500</v>
      </c>
      <c r="K770" s="139">
        <f t="shared" si="35"/>
        <v>36950</v>
      </c>
    </row>
    <row r="771" spans="1:11" x14ac:dyDescent="0.3">
      <c r="A771" s="99">
        <v>1493</v>
      </c>
      <c r="B771" s="103" t="s">
        <v>1353</v>
      </c>
      <c r="C771" s="100" t="s">
        <v>66</v>
      </c>
      <c r="D771" s="139">
        <v>156</v>
      </c>
      <c r="E771" s="138">
        <v>59280</v>
      </c>
      <c r="F771" s="137">
        <v>180</v>
      </c>
      <c r="G771" s="139">
        <f t="shared" si="33"/>
        <v>28080</v>
      </c>
      <c r="H771" s="137">
        <v>0</v>
      </c>
      <c r="I771" s="138">
        <f t="shared" si="34"/>
        <v>0</v>
      </c>
      <c r="J771" s="137">
        <v>200</v>
      </c>
      <c r="K771" s="139">
        <f t="shared" si="35"/>
        <v>31200</v>
      </c>
    </row>
    <row r="772" spans="1:11" x14ac:dyDescent="0.3">
      <c r="A772" s="99">
        <v>1494</v>
      </c>
      <c r="B772" s="103" t="s">
        <v>1354</v>
      </c>
      <c r="C772" s="100" t="s">
        <v>66</v>
      </c>
      <c r="D772" s="139">
        <v>6.52</v>
      </c>
      <c r="E772" s="138">
        <v>1304</v>
      </c>
      <c r="F772" s="137">
        <v>0</v>
      </c>
      <c r="G772" s="139">
        <f t="shared" ref="G772:G811" si="36">F772*D772</f>
        <v>0</v>
      </c>
      <c r="H772" s="137">
        <v>0</v>
      </c>
      <c r="I772" s="138">
        <f t="shared" ref="I772:I811" si="37">H772*D772</f>
        <v>0</v>
      </c>
      <c r="J772" s="137">
        <v>200</v>
      </c>
      <c r="K772" s="139">
        <f t="shared" ref="K772:K811" si="38">J772*D772</f>
        <v>1304</v>
      </c>
    </row>
    <row r="773" spans="1:11" x14ac:dyDescent="0.3">
      <c r="A773" s="99">
        <v>1495</v>
      </c>
      <c r="B773" s="103" t="s">
        <v>1355</v>
      </c>
      <c r="C773" s="100" t="s">
        <v>66</v>
      </c>
      <c r="D773" s="139">
        <v>16.22</v>
      </c>
      <c r="E773" s="138">
        <v>5352.6</v>
      </c>
      <c r="F773" s="137">
        <v>180</v>
      </c>
      <c r="G773" s="139">
        <f t="shared" si="36"/>
        <v>2919.6</v>
      </c>
      <c r="H773" s="137">
        <v>0</v>
      </c>
      <c r="I773" s="138">
        <f t="shared" si="37"/>
        <v>0</v>
      </c>
      <c r="J773" s="137">
        <v>150</v>
      </c>
      <c r="K773" s="139">
        <f t="shared" si="38"/>
        <v>2433</v>
      </c>
    </row>
    <row r="774" spans="1:11" x14ac:dyDescent="0.3">
      <c r="A774" s="99">
        <v>1496</v>
      </c>
      <c r="B774" s="103" t="s">
        <v>1356</v>
      </c>
      <c r="C774" s="100" t="s">
        <v>66</v>
      </c>
      <c r="D774" s="139">
        <v>18.29</v>
      </c>
      <c r="E774" s="138">
        <v>6474.66</v>
      </c>
      <c r="F774" s="137">
        <v>204</v>
      </c>
      <c r="G774" s="139">
        <f t="shared" si="36"/>
        <v>3731.16</v>
      </c>
      <c r="H774" s="137">
        <v>0</v>
      </c>
      <c r="I774" s="138">
        <f t="shared" si="37"/>
        <v>0</v>
      </c>
      <c r="J774" s="137">
        <v>150</v>
      </c>
      <c r="K774" s="139">
        <f t="shared" si="38"/>
        <v>2743.5</v>
      </c>
    </row>
    <row r="775" spans="1:11" x14ac:dyDescent="0.3">
      <c r="A775" s="99">
        <v>1497</v>
      </c>
      <c r="B775" s="103" t="s">
        <v>1357</v>
      </c>
      <c r="C775" s="100" t="s">
        <v>66</v>
      </c>
      <c r="D775" s="139">
        <v>41</v>
      </c>
      <c r="E775" s="138">
        <v>11070</v>
      </c>
      <c r="F775" s="137">
        <v>120</v>
      </c>
      <c r="G775" s="139">
        <f t="shared" si="36"/>
        <v>4920</v>
      </c>
      <c r="H775" s="137">
        <v>50</v>
      </c>
      <c r="I775" s="138">
        <f t="shared" si="37"/>
        <v>2050</v>
      </c>
      <c r="J775" s="137">
        <v>100</v>
      </c>
      <c r="K775" s="139">
        <f t="shared" si="38"/>
        <v>4100</v>
      </c>
    </row>
    <row r="776" spans="1:11" x14ac:dyDescent="0.3">
      <c r="A776" s="99">
        <v>1498</v>
      </c>
      <c r="B776" s="103" t="s">
        <v>1358</v>
      </c>
      <c r="C776" s="100" t="s">
        <v>66</v>
      </c>
      <c r="D776" s="139">
        <v>49</v>
      </c>
      <c r="E776" s="138">
        <v>13720</v>
      </c>
      <c r="F776" s="137">
        <v>180</v>
      </c>
      <c r="G776" s="139">
        <f t="shared" si="36"/>
        <v>8820</v>
      </c>
      <c r="H776" s="137">
        <v>50</v>
      </c>
      <c r="I776" s="138">
        <f t="shared" si="37"/>
        <v>2450</v>
      </c>
      <c r="J776" s="137">
        <v>50</v>
      </c>
      <c r="K776" s="139">
        <f t="shared" si="38"/>
        <v>2450</v>
      </c>
    </row>
    <row r="777" spans="1:11" x14ac:dyDescent="0.3">
      <c r="A777" s="99">
        <v>1499</v>
      </c>
      <c r="B777" s="103" t="s">
        <v>1359</v>
      </c>
      <c r="C777" s="100" t="s">
        <v>66</v>
      </c>
      <c r="D777" s="139">
        <v>48</v>
      </c>
      <c r="E777" s="138">
        <v>11520</v>
      </c>
      <c r="F777" s="137">
        <v>90</v>
      </c>
      <c r="G777" s="139">
        <f t="shared" si="36"/>
        <v>4320</v>
      </c>
      <c r="H777" s="137">
        <v>50</v>
      </c>
      <c r="I777" s="138">
        <f t="shared" si="37"/>
        <v>2400</v>
      </c>
      <c r="J777" s="137">
        <v>100</v>
      </c>
      <c r="K777" s="139">
        <f t="shared" si="38"/>
        <v>4800</v>
      </c>
    </row>
    <row r="778" spans="1:11" x14ac:dyDescent="0.3">
      <c r="A778" s="99">
        <v>1500</v>
      </c>
      <c r="B778" s="103" t="s">
        <v>1360</v>
      </c>
      <c r="C778" s="100" t="s">
        <v>66</v>
      </c>
      <c r="D778" s="139">
        <v>70</v>
      </c>
      <c r="E778" s="138">
        <v>6300</v>
      </c>
      <c r="F778" s="137">
        <v>90</v>
      </c>
      <c r="G778" s="139">
        <f t="shared" si="36"/>
        <v>6300</v>
      </c>
      <c r="H778" s="137">
        <v>0</v>
      </c>
      <c r="I778" s="138">
        <f t="shared" si="37"/>
        <v>0</v>
      </c>
      <c r="J778" s="137">
        <v>0</v>
      </c>
      <c r="K778" s="139">
        <f t="shared" si="38"/>
        <v>0</v>
      </c>
    </row>
    <row r="779" spans="1:11" x14ac:dyDescent="0.3">
      <c r="A779" s="99">
        <v>1501</v>
      </c>
      <c r="B779" s="103" t="s">
        <v>1361</v>
      </c>
      <c r="C779" s="100" t="s">
        <v>66</v>
      </c>
      <c r="D779" s="139">
        <v>6.37</v>
      </c>
      <c r="E779" s="138">
        <v>159.25</v>
      </c>
      <c r="F779" s="137">
        <v>25</v>
      </c>
      <c r="G779" s="139">
        <f t="shared" si="36"/>
        <v>159.25</v>
      </c>
      <c r="H779" s="137">
        <v>0</v>
      </c>
      <c r="I779" s="138">
        <f t="shared" si="37"/>
        <v>0</v>
      </c>
      <c r="J779" s="137">
        <v>0</v>
      </c>
      <c r="K779" s="139">
        <f t="shared" si="38"/>
        <v>0</v>
      </c>
    </row>
    <row r="780" spans="1:11" x14ac:dyDescent="0.3">
      <c r="A780" s="99">
        <v>1502</v>
      </c>
      <c r="B780" s="103" t="s">
        <v>1362</v>
      </c>
      <c r="C780" s="100" t="s">
        <v>66</v>
      </c>
      <c r="D780" s="139">
        <v>6</v>
      </c>
      <c r="E780" s="138">
        <v>150</v>
      </c>
      <c r="F780" s="137">
        <v>25</v>
      </c>
      <c r="G780" s="139">
        <f t="shared" si="36"/>
        <v>150</v>
      </c>
      <c r="H780" s="137">
        <v>0</v>
      </c>
      <c r="I780" s="138">
        <f t="shared" si="37"/>
        <v>0</v>
      </c>
      <c r="J780" s="137">
        <v>0</v>
      </c>
      <c r="K780" s="139">
        <f t="shared" si="38"/>
        <v>0</v>
      </c>
    </row>
    <row r="781" spans="1:11" x14ac:dyDescent="0.3">
      <c r="A781" s="99">
        <v>1503</v>
      </c>
      <c r="B781" s="103" t="s">
        <v>1363</v>
      </c>
      <c r="C781" s="100" t="s">
        <v>66</v>
      </c>
      <c r="D781" s="139">
        <v>19.5</v>
      </c>
      <c r="E781" s="138">
        <v>585</v>
      </c>
      <c r="F781" s="137">
        <v>0</v>
      </c>
      <c r="G781" s="139">
        <f t="shared" si="36"/>
        <v>0</v>
      </c>
      <c r="H781" s="137">
        <v>30</v>
      </c>
      <c r="I781" s="138">
        <f t="shared" si="37"/>
        <v>585</v>
      </c>
      <c r="J781" s="137">
        <v>0</v>
      </c>
      <c r="K781" s="139">
        <f t="shared" si="38"/>
        <v>0</v>
      </c>
    </row>
    <row r="782" spans="1:11" x14ac:dyDescent="0.3">
      <c r="A782" s="99">
        <v>1504</v>
      </c>
      <c r="B782" s="103" t="s">
        <v>1364</v>
      </c>
      <c r="C782" s="100" t="s">
        <v>66</v>
      </c>
      <c r="D782" s="139">
        <v>13</v>
      </c>
      <c r="E782" s="138">
        <v>325</v>
      </c>
      <c r="F782" s="137">
        <v>25</v>
      </c>
      <c r="G782" s="139">
        <f t="shared" si="36"/>
        <v>325</v>
      </c>
      <c r="H782" s="137">
        <v>0</v>
      </c>
      <c r="I782" s="138">
        <f t="shared" si="37"/>
        <v>0</v>
      </c>
      <c r="J782" s="137">
        <v>0</v>
      </c>
      <c r="K782" s="139">
        <f t="shared" si="38"/>
        <v>0</v>
      </c>
    </row>
    <row r="783" spans="1:11" x14ac:dyDescent="0.3">
      <c r="A783" s="99">
        <v>1505</v>
      </c>
      <c r="B783" s="103" t="s">
        <v>1365</v>
      </c>
      <c r="C783" s="100" t="s">
        <v>66</v>
      </c>
      <c r="D783" s="139">
        <v>13</v>
      </c>
      <c r="E783" s="138">
        <v>715</v>
      </c>
      <c r="F783" s="137">
        <v>25</v>
      </c>
      <c r="G783" s="139">
        <f t="shared" si="36"/>
        <v>325</v>
      </c>
      <c r="H783" s="137">
        <v>30</v>
      </c>
      <c r="I783" s="138">
        <f t="shared" si="37"/>
        <v>390</v>
      </c>
      <c r="J783" s="137">
        <v>0</v>
      </c>
      <c r="K783" s="139">
        <f t="shared" si="38"/>
        <v>0</v>
      </c>
    </row>
    <row r="784" spans="1:11" x14ac:dyDescent="0.3">
      <c r="A784" s="99">
        <v>1506</v>
      </c>
      <c r="B784" s="103" t="s">
        <v>1366</v>
      </c>
      <c r="C784" s="100" t="s">
        <v>66</v>
      </c>
      <c r="D784" s="139">
        <v>18.05</v>
      </c>
      <c r="E784" s="138">
        <v>992.75</v>
      </c>
      <c r="F784" s="137">
        <v>25</v>
      </c>
      <c r="G784" s="139">
        <f t="shared" si="36"/>
        <v>451.25</v>
      </c>
      <c r="H784" s="137">
        <v>30</v>
      </c>
      <c r="I784" s="138">
        <f t="shared" si="37"/>
        <v>541.5</v>
      </c>
      <c r="J784" s="137">
        <v>0</v>
      </c>
      <c r="K784" s="139">
        <f t="shared" si="38"/>
        <v>0</v>
      </c>
    </row>
    <row r="785" spans="1:11" x14ac:dyDescent="0.3">
      <c r="A785" s="99">
        <v>1507</v>
      </c>
      <c r="B785" s="103" t="s">
        <v>1367</v>
      </c>
      <c r="C785" s="100" t="s">
        <v>66</v>
      </c>
      <c r="D785" s="139">
        <v>7</v>
      </c>
      <c r="E785" s="138">
        <v>504</v>
      </c>
      <c r="F785" s="137">
        <v>72</v>
      </c>
      <c r="G785" s="139">
        <f t="shared" si="36"/>
        <v>504</v>
      </c>
      <c r="H785" s="137">
        <v>0</v>
      </c>
      <c r="I785" s="138">
        <f t="shared" si="37"/>
        <v>0</v>
      </c>
      <c r="J785" s="137">
        <v>0</v>
      </c>
      <c r="K785" s="139">
        <f t="shared" si="38"/>
        <v>0</v>
      </c>
    </row>
    <row r="786" spans="1:11" x14ac:dyDescent="0.3">
      <c r="A786" s="99">
        <v>1508</v>
      </c>
      <c r="B786" s="103" t="s">
        <v>1368</v>
      </c>
      <c r="C786" s="100" t="s">
        <v>66</v>
      </c>
      <c r="D786" s="139">
        <v>31.8</v>
      </c>
      <c r="E786" s="138">
        <v>2289.6</v>
      </c>
      <c r="F786" s="137">
        <v>72</v>
      </c>
      <c r="G786" s="139">
        <f t="shared" si="36"/>
        <v>2289.6</v>
      </c>
      <c r="H786" s="137">
        <v>0</v>
      </c>
      <c r="I786" s="138">
        <f t="shared" si="37"/>
        <v>0</v>
      </c>
      <c r="J786" s="137">
        <v>0</v>
      </c>
      <c r="K786" s="139">
        <f t="shared" si="38"/>
        <v>0</v>
      </c>
    </row>
    <row r="787" spans="1:11" x14ac:dyDescent="0.3">
      <c r="A787" s="99">
        <v>1509</v>
      </c>
      <c r="B787" s="103" t="s">
        <v>1369</v>
      </c>
      <c r="C787" s="100" t="s">
        <v>66</v>
      </c>
      <c r="D787" s="139">
        <v>22.57</v>
      </c>
      <c r="E787" s="138">
        <v>451.4</v>
      </c>
      <c r="F787" s="137">
        <v>20</v>
      </c>
      <c r="G787" s="139">
        <f t="shared" si="36"/>
        <v>451.4</v>
      </c>
      <c r="H787" s="137">
        <v>0</v>
      </c>
      <c r="I787" s="138">
        <f t="shared" si="37"/>
        <v>0</v>
      </c>
      <c r="J787" s="137">
        <v>0</v>
      </c>
      <c r="K787" s="139">
        <f t="shared" si="38"/>
        <v>0</v>
      </c>
    </row>
    <row r="788" spans="1:11" x14ac:dyDescent="0.3">
      <c r="A788" s="99">
        <v>1510</v>
      </c>
      <c r="B788" s="103" t="s">
        <v>1370</v>
      </c>
      <c r="C788" s="100" t="s">
        <v>66</v>
      </c>
      <c r="D788" s="139">
        <v>13.2</v>
      </c>
      <c r="E788" s="138">
        <v>330</v>
      </c>
      <c r="F788" s="137">
        <v>25</v>
      </c>
      <c r="G788" s="139">
        <f t="shared" si="36"/>
        <v>330</v>
      </c>
      <c r="H788" s="137">
        <v>0</v>
      </c>
      <c r="I788" s="138">
        <f t="shared" si="37"/>
        <v>0</v>
      </c>
      <c r="J788" s="137">
        <v>0</v>
      </c>
      <c r="K788" s="139">
        <f t="shared" si="38"/>
        <v>0</v>
      </c>
    </row>
    <row r="789" spans="1:11" ht="28.8" x14ac:dyDescent="0.3">
      <c r="A789" s="99">
        <v>1511</v>
      </c>
      <c r="B789" s="103" t="s">
        <v>1371</v>
      </c>
      <c r="C789" s="100" t="s">
        <v>66</v>
      </c>
      <c r="D789" s="139">
        <v>13.25</v>
      </c>
      <c r="E789" s="138">
        <v>331.25</v>
      </c>
      <c r="F789" s="137">
        <v>25</v>
      </c>
      <c r="G789" s="139">
        <f t="shared" si="36"/>
        <v>331.25</v>
      </c>
      <c r="H789" s="137">
        <v>0</v>
      </c>
      <c r="I789" s="138">
        <f t="shared" si="37"/>
        <v>0</v>
      </c>
      <c r="J789" s="137">
        <v>0</v>
      </c>
      <c r="K789" s="139">
        <f t="shared" si="38"/>
        <v>0</v>
      </c>
    </row>
    <row r="790" spans="1:11" x14ac:dyDescent="0.3">
      <c r="A790" s="99">
        <v>1512</v>
      </c>
      <c r="B790" s="103" t="s">
        <v>1372</v>
      </c>
      <c r="C790" s="100" t="s">
        <v>66</v>
      </c>
      <c r="D790" s="139">
        <v>20</v>
      </c>
      <c r="E790" s="138">
        <v>500</v>
      </c>
      <c r="F790" s="137">
        <v>25</v>
      </c>
      <c r="G790" s="139">
        <f t="shared" si="36"/>
        <v>500</v>
      </c>
      <c r="H790" s="137">
        <v>0</v>
      </c>
      <c r="I790" s="138">
        <f t="shared" si="37"/>
        <v>0</v>
      </c>
      <c r="J790" s="137">
        <v>0</v>
      </c>
      <c r="K790" s="139">
        <f t="shared" si="38"/>
        <v>0</v>
      </c>
    </row>
    <row r="791" spans="1:11" x14ac:dyDescent="0.3">
      <c r="A791" s="99">
        <v>1513</v>
      </c>
      <c r="B791" s="103" t="s">
        <v>1373</v>
      </c>
      <c r="C791" s="100" t="s">
        <v>66</v>
      </c>
      <c r="D791" s="139">
        <v>14.1</v>
      </c>
      <c r="E791" s="138">
        <v>423</v>
      </c>
      <c r="F791" s="137">
        <v>0</v>
      </c>
      <c r="G791" s="139">
        <f t="shared" si="36"/>
        <v>0</v>
      </c>
      <c r="H791" s="137">
        <v>30</v>
      </c>
      <c r="I791" s="138">
        <f t="shared" si="37"/>
        <v>423</v>
      </c>
      <c r="J791" s="137">
        <v>0</v>
      </c>
      <c r="K791" s="139">
        <f t="shared" si="38"/>
        <v>0</v>
      </c>
    </row>
    <row r="792" spans="1:11" x14ac:dyDescent="0.3">
      <c r="A792" s="99">
        <v>1514</v>
      </c>
      <c r="B792" s="103" t="s">
        <v>1374</v>
      </c>
      <c r="C792" s="100" t="s">
        <v>66</v>
      </c>
      <c r="D792" s="139">
        <v>15.2</v>
      </c>
      <c r="E792" s="138">
        <v>380</v>
      </c>
      <c r="F792" s="137">
        <v>25</v>
      </c>
      <c r="G792" s="139">
        <f t="shared" si="36"/>
        <v>380</v>
      </c>
      <c r="H792" s="137">
        <v>0</v>
      </c>
      <c r="I792" s="138">
        <f t="shared" si="37"/>
        <v>0</v>
      </c>
      <c r="J792" s="137">
        <v>0</v>
      </c>
      <c r="K792" s="139">
        <f t="shared" si="38"/>
        <v>0</v>
      </c>
    </row>
    <row r="793" spans="1:11" ht="28.8" x14ac:dyDescent="0.3">
      <c r="A793" s="99">
        <v>1515</v>
      </c>
      <c r="B793" s="103" t="s">
        <v>1375</v>
      </c>
      <c r="C793" s="100" t="s">
        <v>66</v>
      </c>
      <c r="D793" s="139">
        <v>3.2</v>
      </c>
      <c r="E793" s="138">
        <v>256</v>
      </c>
      <c r="F793" s="137">
        <v>80</v>
      </c>
      <c r="G793" s="139">
        <f t="shared" si="36"/>
        <v>256</v>
      </c>
      <c r="H793" s="137">
        <v>0</v>
      </c>
      <c r="I793" s="138">
        <f t="shared" si="37"/>
        <v>0</v>
      </c>
      <c r="J793" s="137">
        <v>0</v>
      </c>
      <c r="K793" s="139">
        <f t="shared" si="38"/>
        <v>0</v>
      </c>
    </row>
    <row r="794" spans="1:11" ht="28.8" x14ac:dyDescent="0.3">
      <c r="A794" s="99">
        <v>1516</v>
      </c>
      <c r="B794" s="103" t="s">
        <v>1376</v>
      </c>
      <c r="C794" s="100" t="s">
        <v>66</v>
      </c>
      <c r="D794" s="139">
        <v>4.2</v>
      </c>
      <c r="E794" s="138">
        <v>189</v>
      </c>
      <c r="F794" s="137">
        <v>45</v>
      </c>
      <c r="G794" s="139">
        <f t="shared" si="36"/>
        <v>189</v>
      </c>
      <c r="H794" s="137">
        <v>0</v>
      </c>
      <c r="I794" s="138">
        <f t="shared" si="37"/>
        <v>0</v>
      </c>
      <c r="J794" s="137">
        <v>0</v>
      </c>
      <c r="K794" s="139">
        <f t="shared" si="38"/>
        <v>0</v>
      </c>
    </row>
    <row r="795" spans="1:11" x14ac:dyDescent="0.3">
      <c r="A795" s="99">
        <v>1517</v>
      </c>
      <c r="B795" s="103" t="s">
        <v>1377</v>
      </c>
      <c r="C795" s="100" t="s">
        <v>66</v>
      </c>
      <c r="D795" s="139">
        <v>16.5</v>
      </c>
      <c r="E795" s="138">
        <v>1650</v>
      </c>
      <c r="F795" s="137">
        <v>100</v>
      </c>
      <c r="G795" s="139">
        <f t="shared" si="36"/>
        <v>1650</v>
      </c>
      <c r="H795" s="137">
        <v>0</v>
      </c>
      <c r="I795" s="138">
        <f t="shared" si="37"/>
        <v>0</v>
      </c>
      <c r="J795" s="137">
        <v>0</v>
      </c>
      <c r="K795" s="139">
        <f t="shared" si="38"/>
        <v>0</v>
      </c>
    </row>
    <row r="796" spans="1:11" x14ac:dyDescent="0.3">
      <c r="A796" s="99">
        <v>1518</v>
      </c>
      <c r="B796" s="103" t="s">
        <v>1378</v>
      </c>
      <c r="C796" s="100" t="s">
        <v>66</v>
      </c>
      <c r="D796" s="139">
        <v>37.4</v>
      </c>
      <c r="E796" s="138">
        <v>1870</v>
      </c>
      <c r="F796" s="137">
        <v>0</v>
      </c>
      <c r="G796" s="139">
        <f t="shared" si="36"/>
        <v>0</v>
      </c>
      <c r="H796" s="137">
        <v>0</v>
      </c>
      <c r="I796" s="138">
        <f t="shared" si="37"/>
        <v>0</v>
      </c>
      <c r="J796" s="137">
        <v>50</v>
      </c>
      <c r="K796" s="139">
        <f t="shared" si="38"/>
        <v>1870</v>
      </c>
    </row>
    <row r="797" spans="1:11" x14ac:dyDescent="0.3">
      <c r="A797" s="99">
        <v>1519</v>
      </c>
      <c r="B797" s="103" t="s">
        <v>1379</v>
      </c>
      <c r="C797" s="100" t="s">
        <v>66</v>
      </c>
      <c r="D797" s="139">
        <v>48</v>
      </c>
      <c r="E797" s="138">
        <v>2400</v>
      </c>
      <c r="F797" s="137">
        <v>0</v>
      </c>
      <c r="G797" s="139">
        <f t="shared" si="36"/>
        <v>0</v>
      </c>
      <c r="H797" s="137">
        <v>0</v>
      </c>
      <c r="I797" s="138">
        <f t="shared" si="37"/>
        <v>0</v>
      </c>
      <c r="J797" s="137">
        <v>50</v>
      </c>
      <c r="K797" s="139">
        <f t="shared" si="38"/>
        <v>2400</v>
      </c>
    </row>
    <row r="798" spans="1:11" x14ac:dyDescent="0.3">
      <c r="A798" s="99">
        <v>1520</v>
      </c>
      <c r="B798" s="103" t="s">
        <v>1380</v>
      </c>
      <c r="C798" s="100" t="s">
        <v>66</v>
      </c>
      <c r="D798" s="139">
        <v>40</v>
      </c>
      <c r="E798" s="138">
        <v>2000</v>
      </c>
      <c r="F798" s="137">
        <v>50</v>
      </c>
      <c r="G798" s="139">
        <f t="shared" si="36"/>
        <v>2000</v>
      </c>
      <c r="H798" s="137">
        <v>0</v>
      </c>
      <c r="I798" s="138">
        <f t="shared" si="37"/>
        <v>0</v>
      </c>
      <c r="J798" s="137">
        <v>0</v>
      </c>
      <c r="K798" s="139">
        <f t="shared" si="38"/>
        <v>0</v>
      </c>
    </row>
    <row r="799" spans="1:11" x14ac:dyDescent="0.3">
      <c r="A799" s="99">
        <v>1521</v>
      </c>
      <c r="B799" s="103" t="s">
        <v>1381</v>
      </c>
      <c r="C799" s="100" t="s">
        <v>66</v>
      </c>
      <c r="D799" s="139">
        <v>40.200000000000003</v>
      </c>
      <c r="E799" s="138">
        <v>30150</v>
      </c>
      <c r="F799" s="137">
        <v>50</v>
      </c>
      <c r="G799" s="139">
        <f t="shared" si="36"/>
        <v>2010.0000000000002</v>
      </c>
      <c r="H799" s="137">
        <v>0</v>
      </c>
      <c r="I799" s="138">
        <f t="shared" si="37"/>
        <v>0</v>
      </c>
      <c r="J799" s="137">
        <v>700</v>
      </c>
      <c r="K799" s="139">
        <f t="shared" si="38"/>
        <v>28140.000000000004</v>
      </c>
    </row>
    <row r="800" spans="1:11" x14ac:dyDescent="0.3">
      <c r="A800" s="99">
        <v>1522</v>
      </c>
      <c r="B800" s="103" t="s">
        <v>1382</v>
      </c>
      <c r="C800" s="100" t="s">
        <v>66</v>
      </c>
      <c r="D800" s="139">
        <v>38</v>
      </c>
      <c r="E800" s="138">
        <v>7600</v>
      </c>
      <c r="F800" s="137">
        <v>0</v>
      </c>
      <c r="G800" s="139">
        <f t="shared" si="36"/>
        <v>0</v>
      </c>
      <c r="H800" s="137">
        <v>0</v>
      </c>
      <c r="I800" s="138">
        <f t="shared" si="37"/>
        <v>0</v>
      </c>
      <c r="J800" s="137">
        <v>200</v>
      </c>
      <c r="K800" s="139">
        <f t="shared" si="38"/>
        <v>7600</v>
      </c>
    </row>
    <row r="801" spans="1:11" ht="28.8" x14ac:dyDescent="0.3">
      <c r="A801" s="99">
        <v>1523</v>
      </c>
      <c r="B801" s="103" t="s">
        <v>1383</v>
      </c>
      <c r="C801" s="100" t="s">
        <v>66</v>
      </c>
      <c r="D801" s="139">
        <v>5.2</v>
      </c>
      <c r="E801" s="138">
        <v>260</v>
      </c>
      <c r="F801" s="137">
        <v>50</v>
      </c>
      <c r="G801" s="139">
        <f t="shared" si="36"/>
        <v>260</v>
      </c>
      <c r="H801" s="137">
        <v>0</v>
      </c>
      <c r="I801" s="138">
        <f t="shared" si="37"/>
        <v>0</v>
      </c>
      <c r="J801" s="137">
        <v>0</v>
      </c>
      <c r="K801" s="139">
        <f t="shared" si="38"/>
        <v>0</v>
      </c>
    </row>
    <row r="802" spans="1:11" x14ac:dyDescent="0.3">
      <c r="A802" s="99">
        <v>1524</v>
      </c>
      <c r="B802" s="103" t="s">
        <v>1384</v>
      </c>
      <c r="C802" s="100" t="s">
        <v>66</v>
      </c>
      <c r="D802" s="139">
        <v>5.5</v>
      </c>
      <c r="E802" s="138">
        <v>176</v>
      </c>
      <c r="F802" s="137">
        <v>0</v>
      </c>
      <c r="G802" s="139">
        <f t="shared" si="36"/>
        <v>0</v>
      </c>
      <c r="H802" s="137">
        <v>32</v>
      </c>
      <c r="I802" s="138">
        <f t="shared" si="37"/>
        <v>176</v>
      </c>
      <c r="J802" s="137">
        <v>0</v>
      </c>
      <c r="K802" s="139">
        <f t="shared" si="38"/>
        <v>0</v>
      </c>
    </row>
    <row r="803" spans="1:11" ht="28.8" x14ac:dyDescent="0.3">
      <c r="A803" s="99">
        <v>1525</v>
      </c>
      <c r="B803" s="103" t="s">
        <v>1385</v>
      </c>
      <c r="C803" s="100" t="s">
        <v>66</v>
      </c>
      <c r="D803" s="139">
        <v>46.2</v>
      </c>
      <c r="E803" s="138">
        <v>9240</v>
      </c>
      <c r="F803" s="137">
        <v>200</v>
      </c>
      <c r="G803" s="139">
        <f t="shared" si="36"/>
        <v>9240</v>
      </c>
      <c r="H803" s="137">
        <v>0</v>
      </c>
      <c r="I803" s="138">
        <f t="shared" si="37"/>
        <v>0</v>
      </c>
      <c r="J803" s="137">
        <v>0</v>
      </c>
      <c r="K803" s="139">
        <f t="shared" si="38"/>
        <v>0</v>
      </c>
    </row>
    <row r="804" spans="1:11" ht="28.8" x14ac:dyDescent="0.3">
      <c r="A804" s="99">
        <v>1526</v>
      </c>
      <c r="B804" s="103" t="s">
        <v>1386</v>
      </c>
      <c r="C804" s="100" t="s">
        <v>66</v>
      </c>
      <c r="D804" s="139">
        <v>136.9</v>
      </c>
      <c r="E804" s="138">
        <v>15332.8</v>
      </c>
      <c r="F804" s="137">
        <v>100</v>
      </c>
      <c r="G804" s="139">
        <f t="shared" si="36"/>
        <v>13690</v>
      </c>
      <c r="H804" s="137">
        <v>12</v>
      </c>
      <c r="I804" s="138">
        <f t="shared" si="37"/>
        <v>1642.8000000000002</v>
      </c>
      <c r="J804" s="137">
        <v>0</v>
      </c>
      <c r="K804" s="139">
        <f t="shared" si="38"/>
        <v>0</v>
      </c>
    </row>
    <row r="805" spans="1:11" x14ac:dyDescent="0.3">
      <c r="A805" s="99">
        <v>1527</v>
      </c>
      <c r="B805" s="103" t="s">
        <v>1387</v>
      </c>
      <c r="C805" s="100" t="s">
        <v>273</v>
      </c>
      <c r="D805" s="139">
        <v>16</v>
      </c>
      <c r="E805" s="138">
        <v>3200</v>
      </c>
      <c r="F805" s="137">
        <v>0</v>
      </c>
      <c r="G805" s="139">
        <f t="shared" si="36"/>
        <v>0</v>
      </c>
      <c r="H805" s="137">
        <v>200</v>
      </c>
      <c r="I805" s="138">
        <f t="shared" si="37"/>
        <v>3200</v>
      </c>
      <c r="J805" s="137">
        <v>0</v>
      </c>
      <c r="K805" s="139">
        <f t="shared" si="38"/>
        <v>0</v>
      </c>
    </row>
    <row r="806" spans="1:11" ht="28.8" x14ac:dyDescent="0.3">
      <c r="A806" s="99">
        <v>1528</v>
      </c>
      <c r="B806" s="103" t="s">
        <v>1388</v>
      </c>
      <c r="C806" s="100" t="s">
        <v>273</v>
      </c>
      <c r="D806" s="139">
        <v>23.2</v>
      </c>
      <c r="E806" s="138">
        <v>1160</v>
      </c>
      <c r="F806" s="137">
        <v>0</v>
      </c>
      <c r="G806" s="139">
        <f t="shared" si="36"/>
        <v>0</v>
      </c>
      <c r="H806" s="137">
        <v>50</v>
      </c>
      <c r="I806" s="138">
        <f t="shared" si="37"/>
        <v>1160</v>
      </c>
      <c r="J806" s="137">
        <v>0</v>
      </c>
      <c r="K806" s="139">
        <f t="shared" si="38"/>
        <v>0</v>
      </c>
    </row>
    <row r="807" spans="1:11" ht="28.8" x14ac:dyDescent="0.3">
      <c r="A807" s="99">
        <v>1529</v>
      </c>
      <c r="B807" s="103" t="s">
        <v>1389</v>
      </c>
      <c r="C807" s="100" t="s">
        <v>273</v>
      </c>
      <c r="D807" s="139">
        <v>30.2</v>
      </c>
      <c r="E807" s="138">
        <v>4530</v>
      </c>
      <c r="F807" s="137">
        <v>150</v>
      </c>
      <c r="G807" s="139">
        <f t="shared" si="36"/>
        <v>4530</v>
      </c>
      <c r="H807" s="137">
        <v>0</v>
      </c>
      <c r="I807" s="138">
        <f t="shared" si="37"/>
        <v>0</v>
      </c>
      <c r="J807" s="137">
        <v>0</v>
      </c>
      <c r="K807" s="139">
        <f t="shared" si="38"/>
        <v>0</v>
      </c>
    </row>
    <row r="808" spans="1:11" ht="28.8" x14ac:dyDescent="0.3">
      <c r="A808" s="99">
        <v>1530</v>
      </c>
      <c r="B808" s="103" t="s">
        <v>1390</v>
      </c>
      <c r="C808" s="100" t="s">
        <v>273</v>
      </c>
      <c r="D808" s="139">
        <v>21.1</v>
      </c>
      <c r="E808" s="138">
        <v>5528.2</v>
      </c>
      <c r="F808" s="137">
        <v>250</v>
      </c>
      <c r="G808" s="139">
        <f t="shared" si="36"/>
        <v>5275</v>
      </c>
      <c r="H808" s="137">
        <v>0</v>
      </c>
      <c r="I808" s="138">
        <f t="shared" si="37"/>
        <v>0</v>
      </c>
      <c r="J808" s="137">
        <v>12</v>
      </c>
      <c r="K808" s="139">
        <f t="shared" si="38"/>
        <v>253.20000000000002</v>
      </c>
    </row>
    <row r="809" spans="1:11" ht="28.8" x14ac:dyDescent="0.3">
      <c r="A809" s="99">
        <v>1531</v>
      </c>
      <c r="B809" s="103" t="s">
        <v>1391</v>
      </c>
      <c r="C809" s="100" t="s">
        <v>273</v>
      </c>
      <c r="D809" s="139">
        <v>19.5</v>
      </c>
      <c r="E809" s="138">
        <v>1170</v>
      </c>
      <c r="F809" s="137">
        <v>60</v>
      </c>
      <c r="G809" s="139">
        <f t="shared" si="36"/>
        <v>1170</v>
      </c>
      <c r="H809" s="137">
        <v>0</v>
      </c>
      <c r="I809" s="138">
        <f t="shared" si="37"/>
        <v>0</v>
      </c>
      <c r="J809" s="137">
        <v>0</v>
      </c>
      <c r="K809" s="139">
        <f t="shared" si="38"/>
        <v>0</v>
      </c>
    </row>
    <row r="810" spans="1:11" x14ac:dyDescent="0.3">
      <c r="A810" s="99">
        <v>1532</v>
      </c>
      <c r="B810" s="103" t="s">
        <v>1392</v>
      </c>
      <c r="C810" s="100" t="s">
        <v>66</v>
      </c>
      <c r="D810" s="139">
        <v>15</v>
      </c>
      <c r="E810" s="138">
        <v>1500</v>
      </c>
      <c r="F810" s="137">
        <v>0</v>
      </c>
      <c r="G810" s="139">
        <f t="shared" si="36"/>
        <v>0</v>
      </c>
      <c r="H810" s="137">
        <v>0</v>
      </c>
      <c r="I810" s="138">
        <f t="shared" si="37"/>
        <v>0</v>
      </c>
      <c r="J810" s="137">
        <v>100</v>
      </c>
      <c r="K810" s="139">
        <f t="shared" si="38"/>
        <v>1500</v>
      </c>
    </row>
    <row r="811" spans="1:11" x14ac:dyDescent="0.3">
      <c r="A811" s="99">
        <v>1533</v>
      </c>
      <c r="B811" s="103" t="s">
        <v>1393</v>
      </c>
      <c r="C811" s="100" t="s">
        <v>66</v>
      </c>
      <c r="D811" s="139">
        <v>28</v>
      </c>
      <c r="E811" s="138">
        <v>2800</v>
      </c>
      <c r="F811" s="137">
        <v>0</v>
      </c>
      <c r="G811" s="139">
        <f t="shared" si="36"/>
        <v>0</v>
      </c>
      <c r="H811" s="137">
        <v>0</v>
      </c>
      <c r="I811" s="138">
        <f t="shared" si="37"/>
        <v>0</v>
      </c>
      <c r="J811" s="137">
        <v>100</v>
      </c>
      <c r="K811" s="139">
        <f t="shared" si="38"/>
        <v>2800</v>
      </c>
    </row>
    <row r="813" spans="1:11" s="27" customFormat="1" x14ac:dyDescent="0.3">
      <c r="D813" s="26"/>
      <c r="E813" s="42">
        <f>SUM(E3:E812)</f>
        <v>4954665.4300000016</v>
      </c>
      <c r="G813" s="42">
        <f>SUM(G3:G812)</f>
        <v>1778276.74</v>
      </c>
      <c r="I813" s="42">
        <f>SUM(I3:I812)</f>
        <v>801013.4600000002</v>
      </c>
      <c r="J813" s="25"/>
      <c r="K813" s="26">
        <f>SUM(K3:K812)</f>
        <v>2375375.2299999995</v>
      </c>
    </row>
  </sheetData>
  <autoFilter ref="A2:K811" xr:uid="{00000000-0009-0000-0000-000000000000}"/>
  <mergeCells count="2">
    <mergeCell ref="A1:B1"/>
    <mergeCell ref="H1:K1"/>
  </mergeCells>
  <pageMargins left="0.511811024" right="0.511811024" top="0.78740157499999996" bottom="0.78740157499999996" header="0.31496062000000002" footer="0.31496062000000002"/>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5531-6271-4325-AF3C-6E746A3DA676}">
  <dimension ref="A1:AO155"/>
  <sheetViews>
    <sheetView zoomScale="90" zoomScaleNormal="90" workbookViewId="0">
      <pane xSplit="5" ySplit="2" topLeftCell="F3" activePane="bottomRight" state="frozen"/>
      <selection pane="topRight" activeCell="G1" sqref="G1"/>
      <selection pane="bottomLeft" activeCell="A3" sqref="A3"/>
      <selection pane="bottomRight" activeCell="E121" sqref="E121"/>
    </sheetView>
  </sheetViews>
  <sheetFormatPr defaultRowHeight="14.4" x14ac:dyDescent="0.3"/>
  <cols>
    <col min="1" max="1" width="6" style="77" customWidth="1"/>
    <col min="2" max="2" width="70.109375" style="35" customWidth="1"/>
    <col min="3" max="3" width="10.44140625" style="34" customWidth="1"/>
    <col min="4" max="4" width="11.6640625" style="39" customWidth="1"/>
    <col min="5" max="5" width="17.6640625" style="39" customWidth="1"/>
    <col min="6" max="6" width="10" style="34" customWidth="1"/>
    <col min="7" max="7" width="15.33203125" style="39" customWidth="1"/>
    <col min="8" max="8" width="12" style="34" customWidth="1"/>
    <col min="9" max="9" width="13.6640625" style="39" customWidth="1"/>
    <col min="10" max="10" width="12.44140625" style="34" customWidth="1"/>
    <col min="11" max="11" width="15.6640625" style="39" customWidth="1"/>
    <col min="12" max="12" width="10.33203125" style="34" customWidth="1"/>
    <col min="13" max="13" width="14.109375" style="42" customWidth="1"/>
    <col min="14" max="14" width="12" style="35" customWidth="1"/>
    <col min="15" max="15" width="13.5546875" style="41" customWidth="1"/>
    <col min="16" max="16" width="10.88671875" style="35" customWidth="1"/>
    <col min="17" max="17" width="14.88671875" style="35" customWidth="1"/>
    <col min="18" max="18" width="11.33203125" style="34" customWidth="1"/>
    <col min="19" max="19" width="13.44140625" style="35" customWidth="1"/>
    <col min="20" max="20" width="11.6640625" style="34" customWidth="1"/>
    <col min="21" max="21" width="14.33203125" style="35" customWidth="1"/>
    <col min="22" max="22" width="16.33203125" style="34" customWidth="1"/>
    <col min="23" max="23" width="13.5546875" style="35" customWidth="1"/>
    <col min="24" max="24" width="12.33203125" style="34" customWidth="1"/>
    <col min="25" max="25" width="13.88671875" style="35" customWidth="1"/>
    <col min="26" max="26" width="8.88671875" style="34"/>
    <col min="27" max="27" width="13.33203125" style="35" customWidth="1"/>
    <col min="28" max="28" width="12.33203125" style="34" customWidth="1"/>
    <col min="29" max="29" width="12.6640625" style="35" customWidth="1"/>
    <col min="30" max="30" width="8.88671875" style="34"/>
    <col min="31" max="31" width="13.109375" style="35" customWidth="1"/>
    <col min="32" max="32" width="8.88671875" style="34"/>
    <col min="33" max="33" width="12.33203125" style="35" customWidth="1"/>
    <col min="34" max="34" width="8.88671875" style="34"/>
    <col min="35" max="35" width="13.5546875" style="35" customWidth="1"/>
    <col min="36" max="36" width="8.88671875" style="34"/>
    <col min="37" max="37" width="11.88671875" style="35" customWidth="1"/>
    <col min="38" max="38" width="10" style="34" customWidth="1"/>
    <col min="39" max="39" width="12.109375" style="35" customWidth="1"/>
    <col min="40" max="40" width="8.88671875" style="34"/>
    <col min="41" max="41" width="11.6640625" style="35" customWidth="1"/>
    <col min="42" max="16384" width="8.88671875" style="35"/>
  </cols>
  <sheetData>
    <row r="1" spans="1:41" x14ac:dyDescent="0.3">
      <c r="A1" s="154"/>
      <c r="B1" s="154"/>
      <c r="C1" s="154"/>
      <c r="D1" s="24"/>
      <c r="E1" s="24"/>
      <c r="F1" s="23"/>
      <c r="G1" s="24"/>
      <c r="H1" s="23"/>
      <c r="I1" s="24"/>
      <c r="J1" s="23"/>
      <c r="K1" s="24"/>
      <c r="L1" s="23"/>
      <c r="M1" s="24"/>
    </row>
    <row r="2" spans="1:41" ht="28.8" x14ac:dyDescent="0.3">
      <c r="A2" s="97" t="s">
        <v>2015</v>
      </c>
      <c r="B2" s="107" t="s">
        <v>0</v>
      </c>
      <c r="C2" s="107" t="s">
        <v>1</v>
      </c>
      <c r="D2" s="107" t="s">
        <v>4</v>
      </c>
      <c r="E2" s="107" t="s">
        <v>5</v>
      </c>
      <c r="F2" s="107" t="s">
        <v>527</v>
      </c>
      <c r="G2" s="107" t="s">
        <v>1394</v>
      </c>
      <c r="H2" s="107" t="s">
        <v>6</v>
      </c>
      <c r="I2" s="107" t="s">
        <v>1395</v>
      </c>
      <c r="J2" s="107" t="s">
        <v>1396</v>
      </c>
      <c r="K2" s="107" t="s">
        <v>526</v>
      </c>
      <c r="L2" s="107" t="s">
        <v>208</v>
      </c>
      <c r="M2" s="107" t="s">
        <v>50</v>
      </c>
      <c r="N2" s="107" t="s">
        <v>9</v>
      </c>
      <c r="O2" s="107" t="s">
        <v>51</v>
      </c>
      <c r="P2" s="107" t="s">
        <v>10</v>
      </c>
      <c r="Q2" s="107" t="s">
        <v>52</v>
      </c>
      <c r="R2" s="107" t="s">
        <v>11</v>
      </c>
      <c r="S2" s="107" t="s">
        <v>53</v>
      </c>
      <c r="T2" s="107" t="s">
        <v>12</v>
      </c>
      <c r="U2" s="107" t="s">
        <v>54</v>
      </c>
      <c r="V2" s="107" t="s">
        <v>13</v>
      </c>
      <c r="W2" s="107" t="s">
        <v>55</v>
      </c>
      <c r="X2" s="107" t="s">
        <v>14</v>
      </c>
      <c r="Y2" s="107" t="s">
        <v>56</v>
      </c>
      <c r="Z2" s="107" t="s">
        <v>15</v>
      </c>
      <c r="AA2" s="107" t="s">
        <v>57</v>
      </c>
      <c r="AB2" s="107" t="s">
        <v>16</v>
      </c>
      <c r="AC2" s="107" t="s">
        <v>58</v>
      </c>
      <c r="AD2" s="107" t="s">
        <v>17</v>
      </c>
      <c r="AE2" s="107" t="s">
        <v>59</v>
      </c>
      <c r="AF2" s="107" t="s">
        <v>18</v>
      </c>
      <c r="AG2" s="107" t="s">
        <v>60</v>
      </c>
      <c r="AH2" s="107" t="s">
        <v>19</v>
      </c>
      <c r="AI2" s="107" t="s">
        <v>61</v>
      </c>
      <c r="AJ2" s="107" t="s">
        <v>20</v>
      </c>
      <c r="AK2" s="107" t="s">
        <v>62</v>
      </c>
      <c r="AL2" s="107" t="s">
        <v>1397</v>
      </c>
      <c r="AM2" s="107" t="s">
        <v>63</v>
      </c>
      <c r="AN2" s="107" t="s">
        <v>1398</v>
      </c>
      <c r="AO2" s="107" t="s">
        <v>64</v>
      </c>
    </row>
    <row r="3" spans="1:41" ht="28.8" x14ac:dyDescent="0.3">
      <c r="A3" s="140">
        <v>1534</v>
      </c>
      <c r="B3" s="133" t="s">
        <v>1399</v>
      </c>
      <c r="C3" s="137" t="s">
        <v>1400</v>
      </c>
      <c r="D3" s="138">
        <v>2.64</v>
      </c>
      <c r="E3" s="138">
        <v>475.2</v>
      </c>
      <c r="F3" s="137">
        <v>0</v>
      </c>
      <c r="G3" s="138">
        <f>F3*D3</f>
        <v>0</v>
      </c>
      <c r="H3" s="137">
        <v>0</v>
      </c>
      <c r="I3" s="138">
        <f>H3*D3</f>
        <v>0</v>
      </c>
      <c r="J3" s="137">
        <v>180</v>
      </c>
      <c r="K3" s="138">
        <f>J3*D3</f>
        <v>475.20000000000005</v>
      </c>
      <c r="L3" s="137">
        <v>0</v>
      </c>
      <c r="M3" s="136">
        <f>L3*D3</f>
        <v>0</v>
      </c>
      <c r="N3" s="137">
        <v>0</v>
      </c>
      <c r="O3" s="138">
        <f>N3*D3</f>
        <v>0</v>
      </c>
      <c r="P3" s="137">
        <v>0</v>
      </c>
      <c r="Q3" s="138">
        <f>P3*D3</f>
        <v>0</v>
      </c>
      <c r="R3" s="137">
        <v>0</v>
      </c>
      <c r="S3" s="138">
        <f>R3*D3</f>
        <v>0</v>
      </c>
      <c r="T3" s="137">
        <v>0</v>
      </c>
      <c r="U3" s="138">
        <f>T3*D3</f>
        <v>0</v>
      </c>
      <c r="V3" s="137">
        <v>0</v>
      </c>
      <c r="W3" s="138">
        <f>V3*D3</f>
        <v>0</v>
      </c>
      <c r="X3" s="137">
        <v>0</v>
      </c>
      <c r="Y3" s="138">
        <f>X3*D3</f>
        <v>0</v>
      </c>
      <c r="Z3" s="137">
        <v>0</v>
      </c>
      <c r="AA3" s="138">
        <f>Z3*D3</f>
        <v>0</v>
      </c>
      <c r="AB3" s="137">
        <v>0</v>
      </c>
      <c r="AC3" s="138">
        <f>AB3*D3</f>
        <v>0</v>
      </c>
      <c r="AD3" s="137">
        <v>0</v>
      </c>
      <c r="AE3" s="138">
        <f>AD3*D3</f>
        <v>0</v>
      </c>
      <c r="AF3" s="137">
        <v>0</v>
      </c>
      <c r="AG3" s="138">
        <f>AF3*D3</f>
        <v>0</v>
      </c>
      <c r="AH3" s="137">
        <v>0</v>
      </c>
      <c r="AI3" s="138">
        <f>AH3*D3</f>
        <v>0</v>
      </c>
      <c r="AJ3" s="137">
        <v>0</v>
      </c>
      <c r="AK3" s="138">
        <f>AJ3*D3</f>
        <v>0</v>
      </c>
      <c r="AL3" s="137">
        <v>0</v>
      </c>
      <c r="AM3" s="138">
        <f>AL3*D3</f>
        <v>0</v>
      </c>
      <c r="AN3" s="137">
        <v>0</v>
      </c>
      <c r="AO3" s="138">
        <f>AN3*D3</f>
        <v>0</v>
      </c>
    </row>
    <row r="4" spans="1:41" ht="57.6" x14ac:dyDescent="0.3">
      <c r="A4" s="140">
        <v>1535</v>
      </c>
      <c r="B4" s="133" t="s">
        <v>1401</v>
      </c>
      <c r="C4" s="137" t="s">
        <v>1402</v>
      </c>
      <c r="D4" s="138">
        <v>20.3</v>
      </c>
      <c r="E4" s="138">
        <v>44578.8</v>
      </c>
      <c r="F4" s="137">
        <v>1500</v>
      </c>
      <c r="G4" s="138">
        <f t="shared" ref="G4:G67" si="0">F4*D4</f>
        <v>30450</v>
      </c>
      <c r="H4" s="137">
        <v>0</v>
      </c>
      <c r="I4" s="138">
        <f t="shared" ref="I4:I67" si="1">H4*D4</f>
        <v>0</v>
      </c>
      <c r="J4" s="137">
        <v>300</v>
      </c>
      <c r="K4" s="138">
        <f t="shared" ref="K4:K67" si="2">J4*D4</f>
        <v>6090</v>
      </c>
      <c r="L4" s="137">
        <v>8</v>
      </c>
      <c r="M4" s="136">
        <f>L4*D4</f>
        <v>162.4</v>
      </c>
      <c r="N4" s="137">
        <v>15</v>
      </c>
      <c r="O4" s="138">
        <f>N4*D4</f>
        <v>304.5</v>
      </c>
      <c r="P4" s="137">
        <v>23</v>
      </c>
      <c r="Q4" s="138">
        <f>P4*D4</f>
        <v>466.90000000000003</v>
      </c>
      <c r="R4" s="137">
        <v>0</v>
      </c>
      <c r="S4" s="138">
        <f>R4*D4</f>
        <v>0</v>
      </c>
      <c r="T4" s="137">
        <v>80</v>
      </c>
      <c r="U4" s="138">
        <f>T4*D4</f>
        <v>1624</v>
      </c>
      <c r="V4" s="137">
        <v>100</v>
      </c>
      <c r="W4" s="138">
        <f>V4*D4</f>
        <v>2030</v>
      </c>
      <c r="X4" s="137">
        <v>5</v>
      </c>
      <c r="Y4" s="138">
        <f>X4*D4</f>
        <v>101.5</v>
      </c>
      <c r="Z4" s="137">
        <v>0</v>
      </c>
      <c r="AA4" s="138">
        <f>Z4*D4</f>
        <v>0</v>
      </c>
      <c r="AB4" s="137">
        <v>5</v>
      </c>
      <c r="AC4" s="138">
        <f>AB4*D4</f>
        <v>101.5</v>
      </c>
      <c r="AD4" s="137">
        <v>2</v>
      </c>
      <c r="AE4" s="138">
        <f>AD4*D4</f>
        <v>40.6</v>
      </c>
      <c r="AF4" s="137">
        <v>1</v>
      </c>
      <c r="AG4" s="138">
        <f>AF4*D4</f>
        <v>20.3</v>
      </c>
      <c r="AH4" s="137">
        <v>157</v>
      </c>
      <c r="AI4" s="138">
        <f>AH4*D4</f>
        <v>3187.1</v>
      </c>
      <c r="AJ4" s="137">
        <v>0</v>
      </c>
      <c r="AK4" s="138">
        <f>AJ4*D4</f>
        <v>0</v>
      </c>
      <c r="AL4" s="137">
        <v>0</v>
      </c>
      <c r="AM4" s="138">
        <f>AL4*D4</f>
        <v>0</v>
      </c>
      <c r="AN4" s="137">
        <v>0</v>
      </c>
      <c r="AO4" s="138">
        <f>AN4*D4</f>
        <v>0</v>
      </c>
    </row>
    <row r="5" spans="1:41" ht="28.8" x14ac:dyDescent="0.3">
      <c r="A5" s="140">
        <v>1536</v>
      </c>
      <c r="B5" s="133" t="s">
        <v>1403</v>
      </c>
      <c r="C5" s="137" t="s">
        <v>281</v>
      </c>
      <c r="D5" s="138">
        <v>6.99</v>
      </c>
      <c r="E5" s="138">
        <v>24213.360000000001</v>
      </c>
      <c r="F5" s="137">
        <v>3000</v>
      </c>
      <c r="G5" s="138">
        <f t="shared" si="0"/>
        <v>20970</v>
      </c>
      <c r="H5" s="137">
        <v>0</v>
      </c>
      <c r="I5" s="138">
        <f t="shared" si="1"/>
        <v>0</v>
      </c>
      <c r="J5" s="137">
        <v>100</v>
      </c>
      <c r="K5" s="138">
        <f t="shared" si="2"/>
        <v>699</v>
      </c>
      <c r="L5" s="137">
        <v>10</v>
      </c>
      <c r="M5" s="136">
        <f>L5*D5</f>
        <v>69.900000000000006</v>
      </c>
      <c r="N5" s="137">
        <v>100</v>
      </c>
      <c r="O5" s="138">
        <f>N5*D5</f>
        <v>699</v>
      </c>
      <c r="P5" s="137">
        <v>38</v>
      </c>
      <c r="Q5" s="138">
        <f>P5*D5</f>
        <v>265.62</v>
      </c>
      <c r="R5" s="137">
        <v>10</v>
      </c>
      <c r="S5" s="138">
        <f>R5*D5</f>
        <v>69.900000000000006</v>
      </c>
      <c r="T5" s="137">
        <v>0</v>
      </c>
      <c r="U5" s="138">
        <f>T5*D5</f>
        <v>0</v>
      </c>
      <c r="V5" s="137">
        <v>30</v>
      </c>
      <c r="W5" s="138">
        <f>V5*D5</f>
        <v>209.70000000000002</v>
      </c>
      <c r="X5" s="137">
        <v>0</v>
      </c>
      <c r="Y5" s="138">
        <f>X5*D5</f>
        <v>0</v>
      </c>
      <c r="Z5" s="137">
        <v>0</v>
      </c>
      <c r="AA5" s="138">
        <f>Z5*D5</f>
        <v>0</v>
      </c>
      <c r="AB5" s="137">
        <v>5</v>
      </c>
      <c r="AC5" s="138">
        <f>AB5*D5</f>
        <v>34.950000000000003</v>
      </c>
      <c r="AD5" s="137">
        <v>5</v>
      </c>
      <c r="AE5" s="138">
        <f>AD5*D5</f>
        <v>34.950000000000003</v>
      </c>
      <c r="AF5" s="137">
        <v>10</v>
      </c>
      <c r="AG5" s="138">
        <f>AF5*D5</f>
        <v>69.900000000000006</v>
      </c>
      <c r="AH5" s="137">
        <v>150</v>
      </c>
      <c r="AI5" s="138">
        <f>AH5*D5</f>
        <v>1048.5</v>
      </c>
      <c r="AJ5" s="137">
        <v>3</v>
      </c>
      <c r="AK5" s="138">
        <f>AJ5*D5</f>
        <v>20.97</v>
      </c>
      <c r="AL5" s="137">
        <v>1</v>
      </c>
      <c r="AM5" s="138">
        <f>AL5*D5</f>
        <v>6.99</v>
      </c>
      <c r="AN5" s="137">
        <v>2</v>
      </c>
      <c r="AO5" s="138">
        <f>AN5*D5</f>
        <v>13.98</v>
      </c>
    </row>
    <row r="6" spans="1:41" ht="28.8" x14ac:dyDescent="0.3">
      <c r="A6" s="140">
        <v>1537</v>
      </c>
      <c r="B6" s="133" t="s">
        <v>1404</v>
      </c>
      <c r="C6" s="137" t="s">
        <v>281</v>
      </c>
      <c r="D6" s="138">
        <v>10.72</v>
      </c>
      <c r="E6" s="138">
        <v>4824</v>
      </c>
      <c r="F6" s="137">
        <v>400</v>
      </c>
      <c r="G6" s="138">
        <f t="shared" si="0"/>
        <v>4288</v>
      </c>
      <c r="H6" s="137">
        <v>0</v>
      </c>
      <c r="I6" s="138">
        <f t="shared" si="1"/>
        <v>0</v>
      </c>
      <c r="J6" s="137">
        <v>50</v>
      </c>
      <c r="K6" s="138">
        <f t="shared" si="2"/>
        <v>536</v>
      </c>
      <c r="L6" s="137">
        <v>0</v>
      </c>
      <c r="M6" s="136">
        <f>L6*D6</f>
        <v>0</v>
      </c>
      <c r="N6" s="137">
        <v>0</v>
      </c>
      <c r="O6" s="138">
        <f>N6*D6</f>
        <v>0</v>
      </c>
      <c r="P6" s="137">
        <v>0</v>
      </c>
      <c r="Q6" s="138">
        <f>P6*D6</f>
        <v>0</v>
      </c>
      <c r="R6" s="137">
        <v>0</v>
      </c>
      <c r="S6" s="138">
        <f>R6*D6</f>
        <v>0</v>
      </c>
      <c r="T6" s="137">
        <v>0</v>
      </c>
      <c r="U6" s="138">
        <f>T6*D6</f>
        <v>0</v>
      </c>
      <c r="V6" s="137">
        <v>0</v>
      </c>
      <c r="W6" s="138">
        <f>V6*D6</f>
        <v>0</v>
      </c>
      <c r="X6" s="137">
        <v>0</v>
      </c>
      <c r="Y6" s="138">
        <f>X6*D6</f>
        <v>0</v>
      </c>
      <c r="Z6" s="137">
        <v>0</v>
      </c>
      <c r="AA6" s="138">
        <f>Z6*D6</f>
        <v>0</v>
      </c>
      <c r="AB6" s="137">
        <v>0</v>
      </c>
      <c r="AC6" s="138">
        <f>AB6*D6</f>
        <v>0</v>
      </c>
      <c r="AD6" s="137">
        <v>0</v>
      </c>
      <c r="AE6" s="138">
        <f>AD6*D6</f>
        <v>0</v>
      </c>
      <c r="AF6" s="137">
        <v>0</v>
      </c>
      <c r="AG6" s="138">
        <f>AF6*D6</f>
        <v>0</v>
      </c>
      <c r="AH6" s="137">
        <v>0</v>
      </c>
      <c r="AI6" s="138">
        <f>AH6*D6</f>
        <v>0</v>
      </c>
      <c r="AJ6" s="137">
        <v>0</v>
      </c>
      <c r="AK6" s="138">
        <f>AJ6*D6</f>
        <v>0</v>
      </c>
      <c r="AL6" s="137">
        <v>0</v>
      </c>
      <c r="AM6" s="138">
        <f>AL6*D6</f>
        <v>0</v>
      </c>
      <c r="AN6" s="137">
        <v>0</v>
      </c>
      <c r="AO6" s="138">
        <f>AN6*D6</f>
        <v>0</v>
      </c>
    </row>
    <row r="7" spans="1:41" ht="43.2" x14ac:dyDescent="0.3">
      <c r="A7" s="140">
        <v>1538</v>
      </c>
      <c r="B7" s="133" t="s">
        <v>1405</v>
      </c>
      <c r="C7" s="137" t="s">
        <v>281</v>
      </c>
      <c r="D7" s="138">
        <v>9.08</v>
      </c>
      <c r="E7" s="138">
        <v>1089.5999999999999</v>
      </c>
      <c r="F7" s="137">
        <v>0</v>
      </c>
      <c r="G7" s="138">
        <f t="shared" si="0"/>
        <v>0</v>
      </c>
      <c r="H7" s="137">
        <v>0</v>
      </c>
      <c r="I7" s="138">
        <f t="shared" si="1"/>
        <v>0</v>
      </c>
      <c r="J7" s="137">
        <v>120</v>
      </c>
      <c r="K7" s="138">
        <f t="shared" si="2"/>
        <v>1089.5999999999999</v>
      </c>
      <c r="L7" s="137">
        <v>0</v>
      </c>
      <c r="M7" s="136">
        <f>L7*D7</f>
        <v>0</v>
      </c>
      <c r="N7" s="137">
        <v>0</v>
      </c>
      <c r="O7" s="138">
        <f>N7*D7</f>
        <v>0</v>
      </c>
      <c r="P7" s="137">
        <v>0</v>
      </c>
      <c r="Q7" s="138">
        <f>P7*D7</f>
        <v>0</v>
      </c>
      <c r="R7" s="137">
        <v>0</v>
      </c>
      <c r="S7" s="138">
        <f>R7*D7</f>
        <v>0</v>
      </c>
      <c r="T7" s="137">
        <v>0</v>
      </c>
      <c r="U7" s="138">
        <f>T7*D7</f>
        <v>0</v>
      </c>
      <c r="V7" s="137">
        <v>0</v>
      </c>
      <c r="W7" s="138">
        <f>V7*D7</f>
        <v>0</v>
      </c>
      <c r="X7" s="137">
        <v>0</v>
      </c>
      <c r="Y7" s="138">
        <f>X7*D7</f>
        <v>0</v>
      </c>
      <c r="Z7" s="137">
        <v>0</v>
      </c>
      <c r="AA7" s="138">
        <f>Z7*D7</f>
        <v>0</v>
      </c>
      <c r="AB7" s="137">
        <v>0</v>
      </c>
      <c r="AC7" s="138">
        <f>AB7*D7</f>
        <v>0</v>
      </c>
      <c r="AD7" s="137">
        <v>0</v>
      </c>
      <c r="AE7" s="138">
        <f>AD7*D7</f>
        <v>0</v>
      </c>
      <c r="AF7" s="137">
        <v>0</v>
      </c>
      <c r="AG7" s="138">
        <f>AF7*D7</f>
        <v>0</v>
      </c>
      <c r="AH7" s="137">
        <v>0</v>
      </c>
      <c r="AI7" s="138">
        <f>AH7*D7</f>
        <v>0</v>
      </c>
      <c r="AJ7" s="137">
        <v>0</v>
      </c>
      <c r="AK7" s="138">
        <f>AJ7*D7</f>
        <v>0</v>
      </c>
      <c r="AL7" s="137">
        <v>0</v>
      </c>
      <c r="AM7" s="138">
        <f>AL7*D7</f>
        <v>0</v>
      </c>
      <c r="AN7" s="137">
        <v>0</v>
      </c>
      <c r="AO7" s="138">
        <f>AN7*D7</f>
        <v>0</v>
      </c>
    </row>
    <row r="8" spans="1:41" ht="43.2" x14ac:dyDescent="0.3">
      <c r="A8" s="140">
        <v>1539</v>
      </c>
      <c r="B8" s="133" t="s">
        <v>1406</v>
      </c>
      <c r="C8" s="137" t="s">
        <v>1407</v>
      </c>
      <c r="D8" s="138">
        <v>32.79</v>
      </c>
      <c r="E8" s="138">
        <v>1639.5</v>
      </c>
      <c r="F8" s="134">
        <v>50</v>
      </c>
      <c r="G8" s="138">
        <f t="shared" si="0"/>
        <v>1639.5</v>
      </c>
      <c r="H8" s="134">
        <v>0</v>
      </c>
      <c r="I8" s="138">
        <f t="shared" si="1"/>
        <v>0</v>
      </c>
      <c r="J8" s="134">
        <v>0</v>
      </c>
      <c r="K8" s="138">
        <f t="shared" si="2"/>
        <v>0</v>
      </c>
      <c r="L8" s="137">
        <v>0</v>
      </c>
      <c r="M8" s="136">
        <f>L8*D8</f>
        <v>0</v>
      </c>
      <c r="N8" s="137">
        <v>0</v>
      </c>
      <c r="O8" s="138">
        <f>N8*D8</f>
        <v>0</v>
      </c>
      <c r="P8" s="137">
        <v>0</v>
      </c>
      <c r="Q8" s="138">
        <f>P8*D8</f>
        <v>0</v>
      </c>
      <c r="R8" s="137">
        <v>0</v>
      </c>
      <c r="S8" s="138">
        <f>R8*D8</f>
        <v>0</v>
      </c>
      <c r="T8" s="137">
        <v>0</v>
      </c>
      <c r="U8" s="138">
        <f>T8*D8</f>
        <v>0</v>
      </c>
      <c r="V8" s="137">
        <v>0</v>
      </c>
      <c r="W8" s="138">
        <f>V8*D8</f>
        <v>0</v>
      </c>
      <c r="X8" s="137">
        <v>0</v>
      </c>
      <c r="Y8" s="138">
        <f>X8*D8</f>
        <v>0</v>
      </c>
      <c r="Z8" s="137">
        <v>0</v>
      </c>
      <c r="AA8" s="138">
        <f>Z8*D8</f>
        <v>0</v>
      </c>
      <c r="AB8" s="137">
        <v>0</v>
      </c>
      <c r="AC8" s="138">
        <f>AB8*D8</f>
        <v>0</v>
      </c>
      <c r="AD8" s="137">
        <v>0</v>
      </c>
      <c r="AE8" s="138">
        <f>AD8*D8</f>
        <v>0</v>
      </c>
      <c r="AF8" s="137">
        <v>0</v>
      </c>
      <c r="AG8" s="138">
        <f>AF8*D8</f>
        <v>0</v>
      </c>
      <c r="AH8" s="137">
        <v>0</v>
      </c>
      <c r="AI8" s="138">
        <f>AH8*D8</f>
        <v>0</v>
      </c>
      <c r="AJ8" s="137">
        <v>0</v>
      </c>
      <c r="AK8" s="138">
        <f>AJ8*D8</f>
        <v>0</v>
      </c>
      <c r="AL8" s="137">
        <v>0</v>
      </c>
      <c r="AM8" s="138">
        <f>AL8*D8</f>
        <v>0</v>
      </c>
      <c r="AN8" s="137">
        <v>0</v>
      </c>
      <c r="AO8" s="138">
        <f>AN8*D8</f>
        <v>0</v>
      </c>
    </row>
    <row r="9" spans="1:41" ht="72" x14ac:dyDescent="0.3">
      <c r="A9" s="140">
        <v>1540</v>
      </c>
      <c r="B9" s="133" t="s">
        <v>1408</v>
      </c>
      <c r="C9" s="137" t="s">
        <v>281</v>
      </c>
      <c r="D9" s="138">
        <v>6.98</v>
      </c>
      <c r="E9" s="138">
        <v>1675.2</v>
      </c>
      <c r="F9" s="137">
        <v>0</v>
      </c>
      <c r="G9" s="138">
        <f t="shared" si="0"/>
        <v>0</v>
      </c>
      <c r="H9" s="137">
        <v>0</v>
      </c>
      <c r="I9" s="138">
        <f t="shared" si="1"/>
        <v>0</v>
      </c>
      <c r="J9" s="137">
        <v>200</v>
      </c>
      <c r="K9" s="138">
        <f t="shared" si="2"/>
        <v>1396</v>
      </c>
      <c r="L9" s="137">
        <v>0</v>
      </c>
      <c r="M9" s="136">
        <f>L9*D9</f>
        <v>0</v>
      </c>
      <c r="N9" s="137">
        <v>0</v>
      </c>
      <c r="O9" s="138">
        <f>N9*D9</f>
        <v>0</v>
      </c>
      <c r="P9" s="137">
        <v>9</v>
      </c>
      <c r="Q9" s="138">
        <f>P9*D9</f>
        <v>62.820000000000007</v>
      </c>
      <c r="R9" s="137">
        <v>0</v>
      </c>
      <c r="S9" s="138">
        <f>R9*D9</f>
        <v>0</v>
      </c>
      <c r="T9" s="137">
        <v>0</v>
      </c>
      <c r="U9" s="138">
        <f>T9*D9</f>
        <v>0</v>
      </c>
      <c r="V9" s="137">
        <v>30</v>
      </c>
      <c r="W9" s="138">
        <f>V9*D9</f>
        <v>209.4</v>
      </c>
      <c r="X9" s="137">
        <v>0</v>
      </c>
      <c r="Y9" s="138">
        <f>X9*D9</f>
        <v>0</v>
      </c>
      <c r="Z9" s="137">
        <v>0</v>
      </c>
      <c r="AA9" s="138">
        <f>Z9*D9</f>
        <v>0</v>
      </c>
      <c r="AB9" s="137">
        <v>1</v>
      </c>
      <c r="AC9" s="138">
        <f>AB9*D9</f>
        <v>6.98</v>
      </c>
      <c r="AD9" s="137">
        <v>0</v>
      </c>
      <c r="AE9" s="138">
        <f>AD9*D9</f>
        <v>0</v>
      </c>
      <c r="AF9" s="137">
        <v>0</v>
      </c>
      <c r="AG9" s="138">
        <f>AF9*D9</f>
        <v>0</v>
      </c>
      <c r="AH9" s="137">
        <v>0</v>
      </c>
      <c r="AI9" s="138">
        <f>AH9*D9</f>
        <v>0</v>
      </c>
      <c r="AJ9" s="137">
        <v>0</v>
      </c>
      <c r="AK9" s="138">
        <f>AJ9*D9</f>
        <v>0</v>
      </c>
      <c r="AL9" s="137">
        <v>0</v>
      </c>
      <c r="AM9" s="138">
        <f>AL9*D9</f>
        <v>0</v>
      </c>
      <c r="AN9" s="137">
        <v>0</v>
      </c>
      <c r="AO9" s="138">
        <f>AN9*D9</f>
        <v>0</v>
      </c>
    </row>
    <row r="10" spans="1:41" ht="43.2" x14ac:dyDescent="0.3">
      <c r="A10" s="140">
        <v>1541</v>
      </c>
      <c r="B10" s="133" t="s">
        <v>1409</v>
      </c>
      <c r="C10" s="137" t="s">
        <v>281</v>
      </c>
      <c r="D10" s="138">
        <v>1.68</v>
      </c>
      <c r="E10" s="138">
        <v>1092</v>
      </c>
      <c r="F10" s="134">
        <v>500</v>
      </c>
      <c r="G10" s="138">
        <f t="shared" si="0"/>
        <v>840</v>
      </c>
      <c r="H10" s="134">
        <v>0</v>
      </c>
      <c r="I10" s="138">
        <f t="shared" si="1"/>
        <v>0</v>
      </c>
      <c r="J10" s="134">
        <v>150</v>
      </c>
      <c r="K10" s="138">
        <f t="shared" si="2"/>
        <v>252</v>
      </c>
      <c r="L10" s="137">
        <v>0</v>
      </c>
      <c r="M10" s="136">
        <f>L10*D10</f>
        <v>0</v>
      </c>
      <c r="N10" s="137">
        <v>0</v>
      </c>
      <c r="O10" s="138">
        <f>N10*D10</f>
        <v>0</v>
      </c>
      <c r="P10" s="137">
        <v>0</v>
      </c>
      <c r="Q10" s="138">
        <f>P10*D10</f>
        <v>0</v>
      </c>
      <c r="R10" s="137">
        <v>0</v>
      </c>
      <c r="S10" s="138">
        <f>R10*D10</f>
        <v>0</v>
      </c>
      <c r="T10" s="137">
        <v>0</v>
      </c>
      <c r="U10" s="138">
        <f>T10*D10</f>
        <v>0</v>
      </c>
      <c r="V10" s="137">
        <v>0</v>
      </c>
      <c r="W10" s="138">
        <f>V10*D10</f>
        <v>0</v>
      </c>
      <c r="X10" s="137">
        <v>0</v>
      </c>
      <c r="Y10" s="138">
        <f>X10*D10</f>
        <v>0</v>
      </c>
      <c r="Z10" s="137">
        <v>0</v>
      </c>
      <c r="AA10" s="138">
        <f>Z10*D10</f>
        <v>0</v>
      </c>
      <c r="AB10" s="137">
        <v>0</v>
      </c>
      <c r="AC10" s="138">
        <f>AB10*D10</f>
        <v>0</v>
      </c>
      <c r="AD10" s="137">
        <v>0</v>
      </c>
      <c r="AE10" s="138">
        <f>AD10*D10</f>
        <v>0</v>
      </c>
      <c r="AF10" s="137">
        <v>0</v>
      </c>
      <c r="AG10" s="138">
        <f>AF10*D10</f>
        <v>0</v>
      </c>
      <c r="AH10" s="137">
        <v>0</v>
      </c>
      <c r="AI10" s="138">
        <f>AH10*D10</f>
        <v>0</v>
      </c>
      <c r="AJ10" s="137">
        <v>0</v>
      </c>
      <c r="AK10" s="138">
        <f>AJ10*D10</f>
        <v>0</v>
      </c>
      <c r="AL10" s="137">
        <v>0</v>
      </c>
      <c r="AM10" s="138">
        <f>AL10*D10</f>
        <v>0</v>
      </c>
      <c r="AN10" s="137">
        <v>0</v>
      </c>
      <c r="AO10" s="138">
        <f>AN10*D10</f>
        <v>0</v>
      </c>
    </row>
    <row r="11" spans="1:41" x14ac:dyDescent="0.3">
      <c r="A11" s="140">
        <v>1542</v>
      </c>
      <c r="B11" s="133" t="s">
        <v>1410</v>
      </c>
      <c r="C11" s="137" t="s">
        <v>281</v>
      </c>
      <c r="D11" s="138">
        <v>9.99</v>
      </c>
      <c r="E11" s="138">
        <v>1178.82</v>
      </c>
      <c r="F11" s="137">
        <v>50</v>
      </c>
      <c r="G11" s="138">
        <f t="shared" si="0"/>
        <v>499.5</v>
      </c>
      <c r="H11" s="137">
        <v>50</v>
      </c>
      <c r="I11" s="138">
        <f t="shared" si="1"/>
        <v>499.5</v>
      </c>
      <c r="J11" s="137">
        <v>0</v>
      </c>
      <c r="K11" s="138">
        <f t="shared" si="2"/>
        <v>0</v>
      </c>
      <c r="L11" s="137">
        <v>0</v>
      </c>
      <c r="M11" s="136">
        <f>L11*D11</f>
        <v>0</v>
      </c>
      <c r="N11" s="137">
        <v>0</v>
      </c>
      <c r="O11" s="138">
        <f>N11*D11</f>
        <v>0</v>
      </c>
      <c r="P11" s="137">
        <v>11</v>
      </c>
      <c r="Q11" s="138">
        <f>P11*D11</f>
        <v>109.89</v>
      </c>
      <c r="R11" s="137">
        <v>0</v>
      </c>
      <c r="S11" s="138">
        <f>R11*D11</f>
        <v>0</v>
      </c>
      <c r="T11" s="137">
        <v>0</v>
      </c>
      <c r="U11" s="138">
        <f>T11*D11</f>
        <v>0</v>
      </c>
      <c r="V11" s="137">
        <v>6</v>
      </c>
      <c r="W11" s="138">
        <f>V11*D11</f>
        <v>59.94</v>
      </c>
      <c r="X11" s="137">
        <v>0</v>
      </c>
      <c r="Y11" s="138">
        <f>X11*D11</f>
        <v>0</v>
      </c>
      <c r="Z11" s="137">
        <v>0</v>
      </c>
      <c r="AA11" s="138">
        <f>Z11*D11</f>
        <v>0</v>
      </c>
      <c r="AB11" s="137">
        <v>1</v>
      </c>
      <c r="AC11" s="138">
        <f>AB11*D11</f>
        <v>9.99</v>
      </c>
      <c r="AD11" s="137">
        <v>0</v>
      </c>
      <c r="AE11" s="138">
        <f>AD11*D11</f>
        <v>0</v>
      </c>
      <c r="AF11" s="137">
        <v>0</v>
      </c>
      <c r="AG11" s="138">
        <f>AF11*D11</f>
        <v>0</v>
      </c>
      <c r="AH11" s="137">
        <v>0</v>
      </c>
      <c r="AI11" s="138">
        <f>AH11*D11</f>
        <v>0</v>
      </c>
      <c r="AJ11" s="137">
        <v>0</v>
      </c>
      <c r="AK11" s="138">
        <f>AJ11*D11</f>
        <v>0</v>
      </c>
      <c r="AL11" s="137">
        <v>0</v>
      </c>
      <c r="AM11" s="138">
        <f>AL11*D11</f>
        <v>0</v>
      </c>
      <c r="AN11" s="137">
        <v>0</v>
      </c>
      <c r="AO11" s="138">
        <f>AN11*D11</f>
        <v>0</v>
      </c>
    </row>
    <row r="12" spans="1:41" ht="43.2" x14ac:dyDescent="0.3">
      <c r="A12" s="140">
        <v>1543</v>
      </c>
      <c r="B12" s="133" t="s">
        <v>1411</v>
      </c>
      <c r="C12" s="137" t="s">
        <v>281</v>
      </c>
      <c r="D12" s="138">
        <v>3.99</v>
      </c>
      <c r="E12" s="138">
        <v>634.41</v>
      </c>
      <c r="F12" s="137">
        <v>100</v>
      </c>
      <c r="G12" s="138">
        <f t="shared" si="0"/>
        <v>399</v>
      </c>
      <c r="H12" s="137">
        <v>0</v>
      </c>
      <c r="I12" s="138">
        <f t="shared" si="1"/>
        <v>0</v>
      </c>
      <c r="J12" s="137">
        <v>50</v>
      </c>
      <c r="K12" s="138">
        <f t="shared" si="2"/>
        <v>199.5</v>
      </c>
      <c r="L12" s="134">
        <v>0</v>
      </c>
      <c r="M12" s="136">
        <f>L12*D12</f>
        <v>0</v>
      </c>
      <c r="N12" s="137">
        <v>0</v>
      </c>
      <c r="O12" s="138">
        <f>N12*D12</f>
        <v>0</v>
      </c>
      <c r="P12" s="137">
        <v>7</v>
      </c>
      <c r="Q12" s="138">
        <f>P12*D12</f>
        <v>27.93</v>
      </c>
      <c r="R12" s="137">
        <v>0</v>
      </c>
      <c r="S12" s="138">
        <f>R12*D12</f>
        <v>0</v>
      </c>
      <c r="T12" s="137">
        <v>0</v>
      </c>
      <c r="U12" s="138">
        <f>T12*D12</f>
        <v>0</v>
      </c>
      <c r="V12" s="137">
        <v>2</v>
      </c>
      <c r="W12" s="138">
        <f>V12*D12</f>
        <v>7.98</v>
      </c>
      <c r="X12" s="137">
        <v>0</v>
      </c>
      <c r="Y12" s="138">
        <f>X12*D12</f>
        <v>0</v>
      </c>
      <c r="Z12" s="137">
        <v>0</v>
      </c>
      <c r="AA12" s="138">
        <f>Z12*D12</f>
        <v>0</v>
      </c>
      <c r="AB12" s="137">
        <v>0</v>
      </c>
      <c r="AC12" s="138">
        <f>AB12*D12</f>
        <v>0</v>
      </c>
      <c r="AD12" s="137">
        <v>0</v>
      </c>
      <c r="AE12" s="138">
        <f>AD12*D12</f>
        <v>0</v>
      </c>
      <c r="AF12" s="137">
        <v>0</v>
      </c>
      <c r="AG12" s="138">
        <f>AF12*D12</f>
        <v>0</v>
      </c>
      <c r="AH12" s="137">
        <v>0</v>
      </c>
      <c r="AI12" s="138">
        <f>AH12*D12</f>
        <v>0</v>
      </c>
      <c r="AJ12" s="137">
        <v>0</v>
      </c>
      <c r="AK12" s="138">
        <f>AJ12*D12</f>
        <v>0</v>
      </c>
      <c r="AL12" s="137">
        <v>0</v>
      </c>
      <c r="AM12" s="138">
        <f>AL12*D12</f>
        <v>0</v>
      </c>
      <c r="AN12" s="137">
        <v>0</v>
      </c>
      <c r="AO12" s="138">
        <f>AN12*D12</f>
        <v>0</v>
      </c>
    </row>
    <row r="13" spans="1:41" ht="28.8" x14ac:dyDescent="0.3">
      <c r="A13" s="140">
        <v>1544</v>
      </c>
      <c r="B13" s="133" t="s">
        <v>1412</v>
      </c>
      <c r="C13" s="137" t="s">
        <v>281</v>
      </c>
      <c r="D13" s="138">
        <v>18.059999999999999</v>
      </c>
      <c r="E13" s="138">
        <v>2817.36</v>
      </c>
      <c r="F13" s="137">
        <v>50</v>
      </c>
      <c r="G13" s="138">
        <f t="shared" si="0"/>
        <v>902.99999999999989</v>
      </c>
      <c r="H13" s="137">
        <v>50</v>
      </c>
      <c r="I13" s="138">
        <f t="shared" si="1"/>
        <v>902.99999999999989</v>
      </c>
      <c r="J13" s="137">
        <v>50</v>
      </c>
      <c r="K13" s="138">
        <f t="shared" si="2"/>
        <v>902.99999999999989</v>
      </c>
      <c r="L13" s="137">
        <v>0</v>
      </c>
      <c r="M13" s="136">
        <f>L13*D13</f>
        <v>0</v>
      </c>
      <c r="N13" s="137">
        <v>0</v>
      </c>
      <c r="O13" s="138">
        <f>N13*D13</f>
        <v>0</v>
      </c>
      <c r="P13" s="137">
        <v>0</v>
      </c>
      <c r="Q13" s="138">
        <f>P13*D13</f>
        <v>0</v>
      </c>
      <c r="R13" s="137">
        <v>0</v>
      </c>
      <c r="S13" s="138">
        <f>R13*D13</f>
        <v>0</v>
      </c>
      <c r="T13" s="137">
        <v>0</v>
      </c>
      <c r="U13" s="138">
        <f>T13*D13</f>
        <v>0</v>
      </c>
      <c r="V13" s="137">
        <v>6</v>
      </c>
      <c r="W13" s="138">
        <f>V13*D13</f>
        <v>108.35999999999999</v>
      </c>
      <c r="X13" s="137">
        <v>0</v>
      </c>
      <c r="Y13" s="138">
        <f>X13*D13</f>
        <v>0</v>
      </c>
      <c r="Z13" s="137">
        <v>0</v>
      </c>
      <c r="AA13" s="138">
        <f>Z13*D13</f>
        <v>0</v>
      </c>
      <c r="AB13" s="137">
        <v>0</v>
      </c>
      <c r="AC13" s="138">
        <f>AB13*D13</f>
        <v>0</v>
      </c>
      <c r="AD13" s="137">
        <v>0</v>
      </c>
      <c r="AE13" s="138">
        <f>AD13*D13</f>
        <v>0</v>
      </c>
      <c r="AF13" s="137">
        <v>0</v>
      </c>
      <c r="AG13" s="138">
        <f>AF13*D13</f>
        <v>0</v>
      </c>
      <c r="AH13" s="137">
        <v>0</v>
      </c>
      <c r="AI13" s="138">
        <f>AH13*D13</f>
        <v>0</v>
      </c>
      <c r="AJ13" s="137">
        <v>0</v>
      </c>
      <c r="AK13" s="138">
        <f>AJ13*D13</f>
        <v>0</v>
      </c>
      <c r="AL13" s="137">
        <v>0</v>
      </c>
      <c r="AM13" s="138">
        <f>AL13*D13</f>
        <v>0</v>
      </c>
      <c r="AN13" s="137">
        <v>0</v>
      </c>
      <c r="AO13" s="138">
        <f>AN13*D13</f>
        <v>0</v>
      </c>
    </row>
    <row r="14" spans="1:41" x14ac:dyDescent="0.3">
      <c r="A14" s="140">
        <v>1545</v>
      </c>
      <c r="B14" s="133" t="s">
        <v>1413</v>
      </c>
      <c r="C14" s="137" t="s">
        <v>281</v>
      </c>
      <c r="D14" s="138">
        <v>5.39</v>
      </c>
      <c r="E14" s="138">
        <v>598.29</v>
      </c>
      <c r="F14" s="137">
        <v>50</v>
      </c>
      <c r="G14" s="138">
        <f t="shared" si="0"/>
        <v>269.5</v>
      </c>
      <c r="H14" s="137">
        <v>50</v>
      </c>
      <c r="I14" s="138">
        <f t="shared" si="1"/>
        <v>269.5</v>
      </c>
      <c r="J14" s="137">
        <v>0</v>
      </c>
      <c r="K14" s="138">
        <f t="shared" si="2"/>
        <v>0</v>
      </c>
      <c r="L14" s="137">
        <v>0</v>
      </c>
      <c r="M14" s="136">
        <f>L14*D14</f>
        <v>0</v>
      </c>
      <c r="N14" s="137">
        <v>2</v>
      </c>
      <c r="O14" s="138">
        <f>N14*D14</f>
        <v>10.78</v>
      </c>
      <c r="P14" s="137">
        <v>3</v>
      </c>
      <c r="Q14" s="138">
        <f>P14*D14</f>
        <v>16.169999999999998</v>
      </c>
      <c r="R14" s="137">
        <v>0</v>
      </c>
      <c r="S14" s="138">
        <f>R14*D14</f>
        <v>0</v>
      </c>
      <c r="T14" s="137">
        <v>0</v>
      </c>
      <c r="U14" s="138">
        <f>T14*D14</f>
        <v>0</v>
      </c>
      <c r="V14" s="137">
        <v>6</v>
      </c>
      <c r="W14" s="138">
        <f>V14*D14</f>
        <v>32.339999999999996</v>
      </c>
      <c r="X14" s="137">
        <v>0</v>
      </c>
      <c r="Y14" s="138">
        <f>X14*D14</f>
        <v>0</v>
      </c>
      <c r="Z14" s="137">
        <v>0</v>
      </c>
      <c r="AA14" s="138">
        <f>Z14*D14</f>
        <v>0</v>
      </c>
      <c r="AB14" s="137">
        <v>0</v>
      </c>
      <c r="AC14" s="138">
        <f>AB14*D14</f>
        <v>0</v>
      </c>
      <c r="AD14" s="137">
        <v>0</v>
      </c>
      <c r="AE14" s="138">
        <f>AD14*D14</f>
        <v>0</v>
      </c>
      <c r="AF14" s="137">
        <v>0</v>
      </c>
      <c r="AG14" s="138">
        <f>AF14*D14</f>
        <v>0</v>
      </c>
      <c r="AH14" s="137">
        <v>0</v>
      </c>
      <c r="AI14" s="138">
        <f>AH14*D14</f>
        <v>0</v>
      </c>
      <c r="AJ14" s="137">
        <v>0</v>
      </c>
      <c r="AK14" s="138">
        <f>AJ14*D14</f>
        <v>0</v>
      </c>
      <c r="AL14" s="137">
        <v>0</v>
      </c>
      <c r="AM14" s="138">
        <f>AL14*D14</f>
        <v>0</v>
      </c>
      <c r="AN14" s="137">
        <v>0</v>
      </c>
      <c r="AO14" s="138">
        <f>AN14*D14</f>
        <v>0</v>
      </c>
    </row>
    <row r="15" spans="1:41" ht="28.8" x14ac:dyDescent="0.3">
      <c r="A15" s="140">
        <v>1546</v>
      </c>
      <c r="B15" s="133" t="s">
        <v>1414</v>
      </c>
      <c r="C15" s="137" t="s">
        <v>281</v>
      </c>
      <c r="D15" s="138">
        <v>57.9</v>
      </c>
      <c r="E15" s="138">
        <v>5211</v>
      </c>
      <c r="F15" s="137">
        <v>50</v>
      </c>
      <c r="G15" s="138">
        <f t="shared" si="0"/>
        <v>2895</v>
      </c>
      <c r="H15" s="137">
        <v>0</v>
      </c>
      <c r="I15" s="138">
        <f t="shared" si="1"/>
        <v>0</v>
      </c>
      <c r="J15" s="137">
        <v>0</v>
      </c>
      <c r="K15" s="138">
        <f t="shared" si="2"/>
        <v>0</v>
      </c>
      <c r="L15" s="137">
        <v>0</v>
      </c>
      <c r="M15" s="136">
        <f>L15*D15</f>
        <v>0</v>
      </c>
      <c r="N15" s="137">
        <v>5</v>
      </c>
      <c r="O15" s="138">
        <f>N15*D15</f>
        <v>289.5</v>
      </c>
      <c r="P15" s="137">
        <v>15</v>
      </c>
      <c r="Q15" s="138">
        <f>P15*D15</f>
        <v>868.5</v>
      </c>
      <c r="R15" s="137">
        <v>0</v>
      </c>
      <c r="S15" s="138">
        <f>R15*D15</f>
        <v>0</v>
      </c>
      <c r="T15" s="137">
        <v>0</v>
      </c>
      <c r="U15" s="138">
        <f>T15*D15</f>
        <v>0</v>
      </c>
      <c r="V15" s="137">
        <v>0</v>
      </c>
      <c r="W15" s="138">
        <f>V15*D15</f>
        <v>0</v>
      </c>
      <c r="X15" s="137">
        <v>0</v>
      </c>
      <c r="Y15" s="138">
        <f>X15*D15</f>
        <v>0</v>
      </c>
      <c r="Z15" s="137">
        <v>0</v>
      </c>
      <c r="AA15" s="138">
        <f>Z15*D15</f>
        <v>0</v>
      </c>
      <c r="AB15" s="137">
        <v>0</v>
      </c>
      <c r="AC15" s="138">
        <f>AB15*D15</f>
        <v>0</v>
      </c>
      <c r="AD15" s="137">
        <v>0</v>
      </c>
      <c r="AE15" s="138">
        <f>AD15*D15</f>
        <v>0</v>
      </c>
      <c r="AF15" s="137">
        <v>0</v>
      </c>
      <c r="AG15" s="138">
        <f>AF15*D15</f>
        <v>0</v>
      </c>
      <c r="AH15" s="137">
        <v>20</v>
      </c>
      <c r="AI15" s="138">
        <f>AH15*D15</f>
        <v>1158</v>
      </c>
      <c r="AJ15" s="137">
        <v>0</v>
      </c>
      <c r="AK15" s="138">
        <f>AJ15*D15</f>
        <v>0</v>
      </c>
      <c r="AL15" s="137">
        <v>0</v>
      </c>
      <c r="AM15" s="138">
        <f>AL15*D15</f>
        <v>0</v>
      </c>
      <c r="AN15" s="137">
        <v>0</v>
      </c>
      <c r="AO15" s="138">
        <f>AN15*D15</f>
        <v>0</v>
      </c>
    </row>
    <row r="16" spans="1:41" ht="43.2" x14ac:dyDescent="0.3">
      <c r="A16" s="140">
        <v>1547</v>
      </c>
      <c r="B16" s="133" t="s">
        <v>1415</v>
      </c>
      <c r="C16" s="137" t="s">
        <v>281</v>
      </c>
      <c r="D16" s="138">
        <v>12.59</v>
      </c>
      <c r="E16" s="138">
        <v>1447.85</v>
      </c>
      <c r="F16" s="137">
        <v>50</v>
      </c>
      <c r="G16" s="138">
        <f t="shared" si="0"/>
        <v>629.5</v>
      </c>
      <c r="H16" s="137">
        <v>0</v>
      </c>
      <c r="I16" s="138">
        <f t="shared" si="1"/>
        <v>0</v>
      </c>
      <c r="J16" s="137">
        <v>0</v>
      </c>
      <c r="K16" s="138">
        <f t="shared" si="2"/>
        <v>0</v>
      </c>
      <c r="L16" s="137">
        <v>2</v>
      </c>
      <c r="M16" s="136">
        <f>L16*D16</f>
        <v>25.18</v>
      </c>
      <c r="N16" s="137">
        <v>10</v>
      </c>
      <c r="O16" s="138">
        <f>N16*D16</f>
        <v>125.9</v>
      </c>
      <c r="P16" s="137">
        <v>17</v>
      </c>
      <c r="Q16" s="138">
        <f>P16*D16</f>
        <v>214.03</v>
      </c>
      <c r="R16" s="137">
        <v>0</v>
      </c>
      <c r="S16" s="138">
        <f>R16*D16</f>
        <v>0</v>
      </c>
      <c r="T16" s="137">
        <v>0</v>
      </c>
      <c r="U16" s="138">
        <f>T16*D16</f>
        <v>0</v>
      </c>
      <c r="V16" s="137">
        <v>30</v>
      </c>
      <c r="W16" s="138">
        <f>V16*D16</f>
        <v>377.7</v>
      </c>
      <c r="X16" s="137">
        <v>0</v>
      </c>
      <c r="Y16" s="138">
        <f>X16*D16</f>
        <v>0</v>
      </c>
      <c r="Z16" s="137">
        <v>0</v>
      </c>
      <c r="AA16" s="138">
        <f>Z16*D16</f>
        <v>0</v>
      </c>
      <c r="AB16" s="137">
        <v>0</v>
      </c>
      <c r="AC16" s="138">
        <f>AB16*D16</f>
        <v>0</v>
      </c>
      <c r="AD16" s="137">
        <v>0</v>
      </c>
      <c r="AE16" s="138">
        <f>AD16*D16</f>
        <v>0</v>
      </c>
      <c r="AF16" s="137">
        <v>0</v>
      </c>
      <c r="AG16" s="138">
        <f>AF16*D16</f>
        <v>0</v>
      </c>
      <c r="AH16" s="137">
        <v>6</v>
      </c>
      <c r="AI16" s="138">
        <f>AH16*D16</f>
        <v>75.539999999999992</v>
      </c>
      <c r="AJ16" s="137">
        <v>0</v>
      </c>
      <c r="AK16" s="138">
        <f>AJ16*D16</f>
        <v>0</v>
      </c>
      <c r="AL16" s="137">
        <v>0</v>
      </c>
      <c r="AM16" s="138">
        <f>AL16*D16</f>
        <v>0</v>
      </c>
      <c r="AN16" s="137">
        <v>0</v>
      </c>
      <c r="AO16" s="138">
        <f>AN16*D16</f>
        <v>0</v>
      </c>
    </row>
    <row r="17" spans="1:41" ht="43.2" x14ac:dyDescent="0.3">
      <c r="A17" s="140">
        <v>1548</v>
      </c>
      <c r="B17" s="133" t="s">
        <v>1416</v>
      </c>
      <c r="C17" s="137" t="s">
        <v>281</v>
      </c>
      <c r="D17" s="138">
        <v>9.4</v>
      </c>
      <c r="E17" s="138">
        <v>2707.2</v>
      </c>
      <c r="F17" s="134">
        <v>50</v>
      </c>
      <c r="G17" s="138">
        <f t="shared" si="0"/>
        <v>470</v>
      </c>
      <c r="H17" s="134">
        <v>0</v>
      </c>
      <c r="I17" s="138">
        <f t="shared" si="1"/>
        <v>0</v>
      </c>
      <c r="J17" s="134">
        <v>50</v>
      </c>
      <c r="K17" s="138">
        <f t="shared" si="2"/>
        <v>470</v>
      </c>
      <c r="L17" s="137">
        <v>4</v>
      </c>
      <c r="M17" s="136">
        <f>L17*D17</f>
        <v>37.6</v>
      </c>
      <c r="N17" s="137">
        <v>0</v>
      </c>
      <c r="O17" s="138">
        <f>N17*D17</f>
        <v>0</v>
      </c>
      <c r="P17" s="137">
        <v>15</v>
      </c>
      <c r="Q17" s="138">
        <f>P17*D17</f>
        <v>141</v>
      </c>
      <c r="R17" s="137">
        <v>0</v>
      </c>
      <c r="S17" s="138">
        <f>R17*D17</f>
        <v>0</v>
      </c>
      <c r="T17" s="137">
        <v>20</v>
      </c>
      <c r="U17" s="138">
        <f>T17*D17</f>
        <v>188</v>
      </c>
      <c r="V17" s="137">
        <v>114</v>
      </c>
      <c r="W17" s="138">
        <f>V17*D17</f>
        <v>1071.6000000000001</v>
      </c>
      <c r="X17" s="137">
        <v>20</v>
      </c>
      <c r="Y17" s="138">
        <f>X17*D17</f>
        <v>188</v>
      </c>
      <c r="Z17" s="137">
        <v>0</v>
      </c>
      <c r="AA17" s="138">
        <f>Z17*D17</f>
        <v>0</v>
      </c>
      <c r="AB17" s="137">
        <v>0</v>
      </c>
      <c r="AC17" s="138">
        <f>AB17*D17</f>
        <v>0</v>
      </c>
      <c r="AD17" s="137">
        <v>0</v>
      </c>
      <c r="AE17" s="138">
        <f>AD17*D17</f>
        <v>0</v>
      </c>
      <c r="AF17" s="137">
        <v>0</v>
      </c>
      <c r="AG17" s="138">
        <f>AF17*D17</f>
        <v>0</v>
      </c>
      <c r="AH17" s="137">
        <v>15</v>
      </c>
      <c r="AI17" s="138">
        <f>AH17*D17</f>
        <v>141</v>
      </c>
      <c r="AJ17" s="137">
        <v>0</v>
      </c>
      <c r="AK17" s="138">
        <f>AJ17*D17</f>
        <v>0</v>
      </c>
      <c r="AL17" s="137">
        <v>0</v>
      </c>
      <c r="AM17" s="138">
        <f>AL17*D17</f>
        <v>0</v>
      </c>
      <c r="AN17" s="137">
        <v>0</v>
      </c>
      <c r="AO17" s="138">
        <f>AN17*D17</f>
        <v>0</v>
      </c>
    </row>
    <row r="18" spans="1:41" ht="43.2" x14ac:dyDescent="0.3">
      <c r="A18" s="140">
        <v>1549</v>
      </c>
      <c r="B18" s="133" t="s">
        <v>1417</v>
      </c>
      <c r="C18" s="137" t="s">
        <v>281</v>
      </c>
      <c r="D18" s="138">
        <v>4.9000000000000004</v>
      </c>
      <c r="E18" s="138">
        <v>1906.1</v>
      </c>
      <c r="F18" s="137">
        <v>200</v>
      </c>
      <c r="G18" s="138">
        <f t="shared" si="0"/>
        <v>980.00000000000011</v>
      </c>
      <c r="H18" s="137">
        <v>100</v>
      </c>
      <c r="I18" s="138">
        <f t="shared" si="1"/>
        <v>490.00000000000006</v>
      </c>
      <c r="J18" s="137">
        <v>0</v>
      </c>
      <c r="K18" s="138">
        <f t="shared" si="2"/>
        <v>0</v>
      </c>
      <c r="L18" s="137">
        <v>10</v>
      </c>
      <c r="M18" s="136">
        <f>L18*D18</f>
        <v>49</v>
      </c>
      <c r="N18" s="137">
        <v>0</v>
      </c>
      <c r="O18" s="138">
        <f>N18*D18</f>
        <v>0</v>
      </c>
      <c r="P18" s="137">
        <v>15</v>
      </c>
      <c r="Q18" s="138">
        <f>P18*D18</f>
        <v>73.5</v>
      </c>
      <c r="R18" s="137">
        <v>0</v>
      </c>
      <c r="S18" s="138">
        <f>R18*D18</f>
        <v>0</v>
      </c>
      <c r="T18" s="137">
        <v>5</v>
      </c>
      <c r="U18" s="138">
        <f>T18*D18</f>
        <v>24.5</v>
      </c>
      <c r="V18" s="137">
        <v>14</v>
      </c>
      <c r="W18" s="138">
        <f>V18*D18</f>
        <v>68.600000000000009</v>
      </c>
      <c r="X18" s="137">
        <v>0</v>
      </c>
      <c r="Y18" s="138">
        <f>X18*D18</f>
        <v>0</v>
      </c>
      <c r="Z18" s="137">
        <v>0</v>
      </c>
      <c r="AA18" s="138">
        <f>Z18*D18</f>
        <v>0</v>
      </c>
      <c r="AB18" s="137">
        <v>3</v>
      </c>
      <c r="AC18" s="138">
        <f>AB18*D18</f>
        <v>14.700000000000001</v>
      </c>
      <c r="AD18" s="137">
        <v>0</v>
      </c>
      <c r="AE18" s="138">
        <f>AD18*D18</f>
        <v>0</v>
      </c>
      <c r="AF18" s="137">
        <v>0</v>
      </c>
      <c r="AG18" s="138">
        <f>AF18*D18</f>
        <v>0</v>
      </c>
      <c r="AH18" s="137">
        <v>39</v>
      </c>
      <c r="AI18" s="138">
        <f>AH18*D18</f>
        <v>191.10000000000002</v>
      </c>
      <c r="AJ18" s="137">
        <v>3</v>
      </c>
      <c r="AK18" s="138">
        <f>AJ18*D18</f>
        <v>14.700000000000001</v>
      </c>
      <c r="AL18" s="137">
        <v>0</v>
      </c>
      <c r="AM18" s="138">
        <f>AL18*D18</f>
        <v>0</v>
      </c>
      <c r="AN18" s="137">
        <v>0</v>
      </c>
      <c r="AO18" s="138">
        <f>AN18*D18</f>
        <v>0</v>
      </c>
    </row>
    <row r="19" spans="1:41" ht="43.2" x14ac:dyDescent="0.3">
      <c r="A19" s="140">
        <v>1550</v>
      </c>
      <c r="B19" s="133" t="s">
        <v>1418</v>
      </c>
      <c r="C19" s="137" t="s">
        <v>681</v>
      </c>
      <c r="D19" s="138">
        <v>52.4</v>
      </c>
      <c r="E19" s="138">
        <v>3615.6</v>
      </c>
      <c r="F19" s="137">
        <v>30</v>
      </c>
      <c r="G19" s="138">
        <f t="shared" si="0"/>
        <v>1572</v>
      </c>
      <c r="H19" s="137">
        <v>0</v>
      </c>
      <c r="I19" s="138">
        <f t="shared" si="1"/>
        <v>0</v>
      </c>
      <c r="J19" s="137">
        <v>5</v>
      </c>
      <c r="K19" s="138">
        <f t="shared" si="2"/>
        <v>262</v>
      </c>
      <c r="L19" s="137">
        <v>0</v>
      </c>
      <c r="M19" s="136">
        <f>L19*D19</f>
        <v>0</v>
      </c>
      <c r="N19" s="137">
        <v>0</v>
      </c>
      <c r="O19" s="138">
        <f>N19*D19</f>
        <v>0</v>
      </c>
      <c r="P19" s="137">
        <v>4</v>
      </c>
      <c r="Q19" s="138">
        <f>P19*D19</f>
        <v>209.6</v>
      </c>
      <c r="R19" s="137">
        <v>0</v>
      </c>
      <c r="S19" s="138">
        <f>R19*D19</f>
        <v>0</v>
      </c>
      <c r="T19" s="137">
        <v>0</v>
      </c>
      <c r="U19" s="138">
        <f>T19*D19</f>
        <v>0</v>
      </c>
      <c r="V19" s="137">
        <v>0</v>
      </c>
      <c r="W19" s="138">
        <f>V19*D19</f>
        <v>0</v>
      </c>
      <c r="X19" s="137">
        <v>0</v>
      </c>
      <c r="Y19" s="138">
        <f>X19*D19</f>
        <v>0</v>
      </c>
      <c r="Z19" s="137">
        <v>0</v>
      </c>
      <c r="AA19" s="138">
        <f>Z19*D19</f>
        <v>0</v>
      </c>
      <c r="AB19" s="137">
        <v>0</v>
      </c>
      <c r="AC19" s="138">
        <f>AB19*D19</f>
        <v>0</v>
      </c>
      <c r="AD19" s="137">
        <v>0</v>
      </c>
      <c r="AE19" s="138">
        <f>AD19*D19</f>
        <v>0</v>
      </c>
      <c r="AF19" s="137">
        <v>0</v>
      </c>
      <c r="AG19" s="138">
        <f>AF19*D19</f>
        <v>0</v>
      </c>
      <c r="AH19" s="137">
        <v>30</v>
      </c>
      <c r="AI19" s="138">
        <f>AH19*D19</f>
        <v>1572</v>
      </c>
      <c r="AJ19" s="137">
        <v>0</v>
      </c>
      <c r="AK19" s="138">
        <f>AJ19*D19</f>
        <v>0</v>
      </c>
      <c r="AL19" s="137">
        <v>0</v>
      </c>
      <c r="AM19" s="138">
        <f>AL19*D19</f>
        <v>0</v>
      </c>
      <c r="AN19" s="137">
        <v>0</v>
      </c>
      <c r="AO19" s="138">
        <f>AN19*D19</f>
        <v>0</v>
      </c>
    </row>
    <row r="20" spans="1:41" ht="43.2" x14ac:dyDescent="0.3">
      <c r="A20" s="140">
        <v>1551</v>
      </c>
      <c r="B20" s="133" t="s">
        <v>1419</v>
      </c>
      <c r="C20" s="137" t="s">
        <v>681</v>
      </c>
      <c r="D20" s="138">
        <v>52.4</v>
      </c>
      <c r="E20" s="138">
        <v>3091.6</v>
      </c>
      <c r="F20" s="137">
        <v>30</v>
      </c>
      <c r="G20" s="138">
        <f t="shared" si="0"/>
        <v>1572</v>
      </c>
      <c r="H20" s="137">
        <v>0</v>
      </c>
      <c r="I20" s="138">
        <f t="shared" si="1"/>
        <v>0</v>
      </c>
      <c r="J20" s="137">
        <v>5</v>
      </c>
      <c r="K20" s="138">
        <f t="shared" si="2"/>
        <v>262</v>
      </c>
      <c r="L20" s="137">
        <v>0</v>
      </c>
      <c r="M20" s="136">
        <f>L20*D20</f>
        <v>0</v>
      </c>
      <c r="N20" s="137">
        <v>0</v>
      </c>
      <c r="O20" s="138">
        <f>N20*D20</f>
        <v>0</v>
      </c>
      <c r="P20" s="137">
        <v>4</v>
      </c>
      <c r="Q20" s="138">
        <f>P20*D20</f>
        <v>209.6</v>
      </c>
      <c r="R20" s="137">
        <v>0</v>
      </c>
      <c r="S20" s="138">
        <f>R20*D20</f>
        <v>0</v>
      </c>
      <c r="T20" s="137">
        <v>0</v>
      </c>
      <c r="U20" s="138">
        <f>T20*D20</f>
        <v>0</v>
      </c>
      <c r="V20" s="137">
        <v>20</v>
      </c>
      <c r="W20" s="138">
        <f>V20*D20</f>
        <v>1048</v>
      </c>
      <c r="X20" s="137">
        <v>0</v>
      </c>
      <c r="Y20" s="138">
        <f>X20*D20</f>
        <v>0</v>
      </c>
      <c r="Z20" s="137">
        <v>0</v>
      </c>
      <c r="AA20" s="138">
        <f>Z20*D20</f>
        <v>0</v>
      </c>
      <c r="AB20" s="137">
        <v>0</v>
      </c>
      <c r="AC20" s="138">
        <f>AB20*D20</f>
        <v>0</v>
      </c>
      <c r="AD20" s="137">
        <v>0</v>
      </c>
      <c r="AE20" s="138">
        <f>AD20*D20</f>
        <v>0</v>
      </c>
      <c r="AF20" s="137">
        <v>0</v>
      </c>
      <c r="AG20" s="138">
        <f>AF20*D20</f>
        <v>0</v>
      </c>
      <c r="AH20" s="137">
        <v>0</v>
      </c>
      <c r="AI20" s="138">
        <f>AH20*D20</f>
        <v>0</v>
      </c>
      <c r="AJ20" s="137">
        <v>0</v>
      </c>
      <c r="AK20" s="138">
        <f>AJ20*D20</f>
        <v>0</v>
      </c>
      <c r="AL20" s="137">
        <v>0</v>
      </c>
      <c r="AM20" s="138">
        <f>AL20*D20</f>
        <v>0</v>
      </c>
      <c r="AN20" s="137">
        <v>0</v>
      </c>
      <c r="AO20" s="138">
        <f>AN20*D20</f>
        <v>0</v>
      </c>
    </row>
    <row r="21" spans="1:41" ht="43.2" x14ac:dyDescent="0.3">
      <c r="A21" s="140">
        <v>1552</v>
      </c>
      <c r="B21" s="133" t="s">
        <v>1420</v>
      </c>
      <c r="C21" s="137" t="s">
        <v>681</v>
      </c>
      <c r="D21" s="138">
        <v>52.4</v>
      </c>
      <c r="E21" s="138">
        <v>3353.6</v>
      </c>
      <c r="F21" s="137">
        <v>30</v>
      </c>
      <c r="G21" s="138">
        <f t="shared" si="0"/>
        <v>1572</v>
      </c>
      <c r="H21" s="137">
        <v>0</v>
      </c>
      <c r="I21" s="138">
        <f t="shared" si="1"/>
        <v>0</v>
      </c>
      <c r="J21" s="137">
        <v>10</v>
      </c>
      <c r="K21" s="138">
        <f t="shared" si="2"/>
        <v>524</v>
      </c>
      <c r="L21" s="137">
        <v>0</v>
      </c>
      <c r="M21" s="136">
        <f>L21*D21</f>
        <v>0</v>
      </c>
      <c r="N21" s="137">
        <v>0</v>
      </c>
      <c r="O21" s="138">
        <f>N21*D21</f>
        <v>0</v>
      </c>
      <c r="P21" s="137">
        <v>4</v>
      </c>
      <c r="Q21" s="138">
        <f>P21*D21</f>
        <v>209.6</v>
      </c>
      <c r="R21" s="137">
        <v>0</v>
      </c>
      <c r="S21" s="138">
        <f>R21*D21</f>
        <v>0</v>
      </c>
      <c r="T21" s="137">
        <v>0</v>
      </c>
      <c r="U21" s="138">
        <f>T21*D21</f>
        <v>0</v>
      </c>
      <c r="V21" s="137">
        <v>20</v>
      </c>
      <c r="W21" s="138">
        <f>V21*D21</f>
        <v>1048</v>
      </c>
      <c r="X21" s="137">
        <v>0</v>
      </c>
      <c r="Y21" s="138">
        <f>X21*D21</f>
        <v>0</v>
      </c>
      <c r="Z21" s="137">
        <v>0</v>
      </c>
      <c r="AA21" s="138">
        <f>Z21*D21</f>
        <v>0</v>
      </c>
      <c r="AB21" s="137">
        <v>0</v>
      </c>
      <c r="AC21" s="138">
        <f>AB21*D21</f>
        <v>0</v>
      </c>
      <c r="AD21" s="137">
        <v>0</v>
      </c>
      <c r="AE21" s="138">
        <f>AD21*D21</f>
        <v>0</v>
      </c>
      <c r="AF21" s="137">
        <v>0</v>
      </c>
      <c r="AG21" s="138">
        <f>AF21*D21</f>
        <v>0</v>
      </c>
      <c r="AH21" s="137">
        <v>0</v>
      </c>
      <c r="AI21" s="138">
        <f>AH21*D21</f>
        <v>0</v>
      </c>
      <c r="AJ21" s="137">
        <v>0</v>
      </c>
      <c r="AK21" s="138">
        <f>AJ21*D21</f>
        <v>0</v>
      </c>
      <c r="AL21" s="137">
        <v>0</v>
      </c>
      <c r="AM21" s="138">
        <f>AL21*D21</f>
        <v>0</v>
      </c>
      <c r="AN21" s="137">
        <v>0</v>
      </c>
      <c r="AO21" s="138">
        <f>AN21*D21</f>
        <v>0</v>
      </c>
    </row>
    <row r="22" spans="1:41" ht="43.2" x14ac:dyDescent="0.3">
      <c r="A22" s="140">
        <v>1553</v>
      </c>
      <c r="B22" s="133" t="s">
        <v>1421</v>
      </c>
      <c r="C22" s="137" t="s">
        <v>1422</v>
      </c>
      <c r="D22" s="138">
        <v>5.99</v>
      </c>
      <c r="E22" s="138">
        <v>1527.45</v>
      </c>
      <c r="F22" s="137">
        <v>150</v>
      </c>
      <c r="G22" s="138">
        <f t="shared" si="0"/>
        <v>898.5</v>
      </c>
      <c r="H22" s="137">
        <v>100</v>
      </c>
      <c r="I22" s="138">
        <f t="shared" si="1"/>
        <v>599</v>
      </c>
      <c r="J22" s="137">
        <v>0</v>
      </c>
      <c r="K22" s="138">
        <f t="shared" si="2"/>
        <v>0</v>
      </c>
      <c r="L22" s="137">
        <v>0</v>
      </c>
      <c r="M22" s="136">
        <f>L22*D22</f>
        <v>0</v>
      </c>
      <c r="N22" s="137">
        <v>0</v>
      </c>
      <c r="O22" s="138">
        <f>N22*D22</f>
        <v>0</v>
      </c>
      <c r="P22" s="137">
        <v>4</v>
      </c>
      <c r="Q22" s="138">
        <f>P22*D22</f>
        <v>23.96</v>
      </c>
      <c r="R22" s="137">
        <v>0</v>
      </c>
      <c r="S22" s="138">
        <f>R22*D22</f>
        <v>0</v>
      </c>
      <c r="T22" s="137">
        <v>0</v>
      </c>
      <c r="U22" s="138">
        <f>T22*D22</f>
        <v>0</v>
      </c>
      <c r="V22" s="137">
        <v>0</v>
      </c>
      <c r="W22" s="138">
        <f>V22*D22</f>
        <v>0</v>
      </c>
      <c r="X22" s="137">
        <v>0</v>
      </c>
      <c r="Y22" s="138">
        <f>X22*D22</f>
        <v>0</v>
      </c>
      <c r="Z22" s="137">
        <v>0</v>
      </c>
      <c r="AA22" s="138">
        <f>Z22*D22</f>
        <v>0</v>
      </c>
      <c r="AB22" s="137">
        <v>0</v>
      </c>
      <c r="AC22" s="138">
        <f>AB22*D22</f>
        <v>0</v>
      </c>
      <c r="AD22" s="137">
        <v>0</v>
      </c>
      <c r="AE22" s="138">
        <f>AD22*D22</f>
        <v>0</v>
      </c>
      <c r="AF22" s="137">
        <v>0</v>
      </c>
      <c r="AG22" s="138">
        <f>AF22*D22</f>
        <v>0</v>
      </c>
      <c r="AH22" s="137">
        <v>1</v>
      </c>
      <c r="AI22" s="138">
        <f>AH22*D22</f>
        <v>5.99</v>
      </c>
      <c r="AJ22" s="137">
        <v>0</v>
      </c>
      <c r="AK22" s="138">
        <f>AJ22*D22</f>
        <v>0</v>
      </c>
      <c r="AL22" s="137">
        <v>0</v>
      </c>
      <c r="AM22" s="138">
        <f>AL22*D22</f>
        <v>0</v>
      </c>
      <c r="AN22" s="137">
        <v>0</v>
      </c>
      <c r="AO22" s="138">
        <f>AN22*D22</f>
        <v>0</v>
      </c>
    </row>
    <row r="23" spans="1:41" ht="43.2" x14ac:dyDescent="0.3">
      <c r="A23" s="140">
        <v>1554</v>
      </c>
      <c r="B23" s="133" t="s">
        <v>1423</v>
      </c>
      <c r="C23" s="137" t="s">
        <v>1407</v>
      </c>
      <c r="D23" s="138">
        <v>51.04</v>
      </c>
      <c r="E23" s="138">
        <v>4848.8</v>
      </c>
      <c r="F23" s="137">
        <v>30</v>
      </c>
      <c r="G23" s="138">
        <f t="shared" si="0"/>
        <v>1531.2</v>
      </c>
      <c r="H23" s="137">
        <v>0</v>
      </c>
      <c r="I23" s="138">
        <f t="shared" si="1"/>
        <v>0</v>
      </c>
      <c r="J23" s="137">
        <v>0</v>
      </c>
      <c r="K23" s="138">
        <f t="shared" si="2"/>
        <v>0</v>
      </c>
      <c r="L23" s="137">
        <v>2</v>
      </c>
      <c r="M23" s="136">
        <f>L23*D23</f>
        <v>102.08</v>
      </c>
      <c r="N23" s="137">
        <v>5</v>
      </c>
      <c r="O23" s="138">
        <f>N23*D23</f>
        <v>255.2</v>
      </c>
      <c r="P23" s="137">
        <v>12</v>
      </c>
      <c r="Q23" s="138">
        <f>P23*D23</f>
        <v>612.48</v>
      </c>
      <c r="R23" s="137">
        <v>2</v>
      </c>
      <c r="S23" s="138">
        <f>R23*D23</f>
        <v>102.08</v>
      </c>
      <c r="T23" s="137">
        <v>2</v>
      </c>
      <c r="U23" s="138">
        <f>T23*D23</f>
        <v>102.08</v>
      </c>
      <c r="V23" s="137">
        <v>2</v>
      </c>
      <c r="W23" s="138">
        <f>V23*D23</f>
        <v>102.08</v>
      </c>
      <c r="X23" s="137">
        <v>2</v>
      </c>
      <c r="Y23" s="138">
        <f>X23*D23</f>
        <v>102.08</v>
      </c>
      <c r="Z23" s="137">
        <v>2</v>
      </c>
      <c r="AA23" s="138">
        <f>Z23*D23</f>
        <v>102.08</v>
      </c>
      <c r="AB23" s="137">
        <v>2</v>
      </c>
      <c r="AC23" s="138">
        <f>AB23*D23</f>
        <v>102.08</v>
      </c>
      <c r="AD23" s="137">
        <v>2</v>
      </c>
      <c r="AE23" s="138">
        <f>AD23*D23</f>
        <v>102.08</v>
      </c>
      <c r="AF23" s="137">
        <v>2</v>
      </c>
      <c r="AG23" s="138">
        <f>AF23*D23</f>
        <v>102.08</v>
      </c>
      <c r="AH23" s="137">
        <v>24</v>
      </c>
      <c r="AI23" s="138">
        <f>AH23*D23</f>
        <v>1224.96</v>
      </c>
      <c r="AJ23" s="137">
        <v>2</v>
      </c>
      <c r="AK23" s="138">
        <f>AJ23*D23</f>
        <v>102.08</v>
      </c>
      <c r="AL23" s="137">
        <v>2</v>
      </c>
      <c r="AM23" s="138">
        <f>AL23*D23</f>
        <v>102.08</v>
      </c>
      <c r="AN23" s="137">
        <v>2</v>
      </c>
      <c r="AO23" s="138">
        <f>AN23*D23</f>
        <v>102.08</v>
      </c>
    </row>
    <row r="24" spans="1:41" ht="57.6" x14ac:dyDescent="0.3">
      <c r="A24" s="140">
        <v>1555</v>
      </c>
      <c r="B24" s="133" t="s">
        <v>1424</v>
      </c>
      <c r="C24" s="137" t="s">
        <v>1407</v>
      </c>
      <c r="D24" s="138">
        <v>51.14</v>
      </c>
      <c r="E24" s="138">
        <v>9000.64</v>
      </c>
      <c r="F24" s="137">
        <v>30</v>
      </c>
      <c r="G24" s="138">
        <f t="shared" si="0"/>
        <v>1534.2</v>
      </c>
      <c r="H24" s="137">
        <v>100</v>
      </c>
      <c r="I24" s="138">
        <f t="shared" si="1"/>
        <v>5114</v>
      </c>
      <c r="J24" s="137">
        <v>0</v>
      </c>
      <c r="K24" s="138">
        <f t="shared" si="2"/>
        <v>0</v>
      </c>
      <c r="L24" s="137">
        <v>0</v>
      </c>
      <c r="M24" s="136">
        <f>L24*D24</f>
        <v>0</v>
      </c>
      <c r="N24" s="137">
        <v>5</v>
      </c>
      <c r="O24" s="138">
        <f>N24*D24</f>
        <v>255.7</v>
      </c>
      <c r="P24" s="137">
        <v>12</v>
      </c>
      <c r="Q24" s="138">
        <f>P24*D24</f>
        <v>613.68000000000006</v>
      </c>
      <c r="R24" s="137">
        <v>0</v>
      </c>
      <c r="S24" s="138">
        <f>R24*D24</f>
        <v>0</v>
      </c>
      <c r="T24" s="137">
        <v>5</v>
      </c>
      <c r="U24" s="138">
        <f>T24*D24</f>
        <v>255.7</v>
      </c>
      <c r="V24" s="137">
        <v>24</v>
      </c>
      <c r="W24" s="138">
        <f>V24*D24</f>
        <v>1227.3600000000001</v>
      </c>
      <c r="X24" s="137">
        <v>0</v>
      </c>
      <c r="Y24" s="138">
        <f>X24*D24</f>
        <v>0</v>
      </c>
      <c r="Z24" s="137">
        <v>0</v>
      </c>
      <c r="AA24" s="138">
        <f>Z24*D24</f>
        <v>0</v>
      </c>
      <c r="AB24" s="137">
        <v>0</v>
      </c>
      <c r="AC24" s="138">
        <f>AB24*D24</f>
        <v>0</v>
      </c>
      <c r="AD24" s="137">
        <v>0</v>
      </c>
      <c r="AE24" s="138">
        <f>AD24*D24</f>
        <v>0</v>
      </c>
      <c r="AF24" s="137">
        <v>0</v>
      </c>
      <c r="AG24" s="138">
        <f>AF24*D24</f>
        <v>0</v>
      </c>
      <c r="AH24" s="137">
        <v>0</v>
      </c>
      <c r="AI24" s="138">
        <f>AH24*D24</f>
        <v>0</v>
      </c>
      <c r="AJ24" s="137">
        <v>0</v>
      </c>
      <c r="AK24" s="138">
        <f>AJ24*D24</f>
        <v>0</v>
      </c>
      <c r="AL24" s="137">
        <v>0</v>
      </c>
      <c r="AM24" s="138">
        <f>AL24*D24</f>
        <v>0</v>
      </c>
      <c r="AN24" s="137">
        <v>0</v>
      </c>
      <c r="AO24" s="138">
        <f>AN24*D24</f>
        <v>0</v>
      </c>
    </row>
    <row r="25" spans="1:41" ht="43.2" x14ac:dyDescent="0.3">
      <c r="A25" s="140">
        <v>1556</v>
      </c>
      <c r="B25" s="133" t="s">
        <v>1425</v>
      </c>
      <c r="C25" s="137" t="s">
        <v>1422</v>
      </c>
      <c r="D25" s="138">
        <v>2.99</v>
      </c>
      <c r="E25" s="138">
        <v>5044.13</v>
      </c>
      <c r="F25" s="137">
        <v>1500</v>
      </c>
      <c r="G25" s="138">
        <f t="shared" si="0"/>
        <v>4485</v>
      </c>
      <c r="H25" s="137">
        <v>0</v>
      </c>
      <c r="I25" s="138">
        <f t="shared" si="1"/>
        <v>0</v>
      </c>
      <c r="J25" s="137">
        <v>50</v>
      </c>
      <c r="K25" s="138">
        <f t="shared" si="2"/>
        <v>149.5</v>
      </c>
      <c r="L25" s="137">
        <v>0</v>
      </c>
      <c r="M25" s="136">
        <f>L25*D25</f>
        <v>0</v>
      </c>
      <c r="N25" s="137">
        <v>0</v>
      </c>
      <c r="O25" s="138">
        <f>N25*D25</f>
        <v>0</v>
      </c>
      <c r="P25" s="137">
        <v>35</v>
      </c>
      <c r="Q25" s="138">
        <f>P25*D25</f>
        <v>104.65</v>
      </c>
      <c r="R25" s="137">
        <v>0</v>
      </c>
      <c r="S25" s="138">
        <f>R25*D25</f>
        <v>0</v>
      </c>
      <c r="T25" s="137">
        <v>0</v>
      </c>
      <c r="U25" s="138">
        <f>T25*D25</f>
        <v>0</v>
      </c>
      <c r="V25" s="137">
        <v>15</v>
      </c>
      <c r="W25" s="138">
        <f>V25*D25</f>
        <v>44.85</v>
      </c>
      <c r="X25" s="137">
        <v>0</v>
      </c>
      <c r="Y25" s="138">
        <f>X25*D25</f>
        <v>0</v>
      </c>
      <c r="Z25" s="137">
        <v>0</v>
      </c>
      <c r="AA25" s="138">
        <f>Z25*D25</f>
        <v>0</v>
      </c>
      <c r="AB25" s="137">
        <v>2</v>
      </c>
      <c r="AC25" s="138">
        <f>AB25*D25</f>
        <v>5.98</v>
      </c>
      <c r="AD25" s="137">
        <v>0</v>
      </c>
      <c r="AE25" s="138">
        <f>AD25*D25</f>
        <v>0</v>
      </c>
      <c r="AF25" s="137">
        <v>0</v>
      </c>
      <c r="AG25" s="138">
        <f>AF25*D25</f>
        <v>0</v>
      </c>
      <c r="AH25" s="137">
        <v>85</v>
      </c>
      <c r="AI25" s="138">
        <f>AH25*D25</f>
        <v>254.15</v>
      </c>
      <c r="AJ25" s="137">
        <v>0</v>
      </c>
      <c r="AK25" s="138">
        <f>AJ25*D25</f>
        <v>0</v>
      </c>
      <c r="AL25" s="137">
        <v>0</v>
      </c>
      <c r="AM25" s="138">
        <f>AL25*D25</f>
        <v>0</v>
      </c>
      <c r="AN25" s="137">
        <v>0</v>
      </c>
      <c r="AO25" s="138">
        <f>AN25*D25</f>
        <v>0</v>
      </c>
    </row>
    <row r="26" spans="1:41" ht="28.8" x14ac:dyDescent="0.3">
      <c r="A26" s="140">
        <v>1557</v>
      </c>
      <c r="B26" s="133" t="s">
        <v>1426</v>
      </c>
      <c r="C26" s="137" t="s">
        <v>1422</v>
      </c>
      <c r="D26" s="138">
        <v>1.76</v>
      </c>
      <c r="E26" s="138">
        <v>2988.48</v>
      </c>
      <c r="F26" s="137">
        <v>1500</v>
      </c>
      <c r="G26" s="138">
        <f t="shared" si="0"/>
        <v>2640</v>
      </c>
      <c r="H26" s="137">
        <v>0</v>
      </c>
      <c r="I26" s="138">
        <f t="shared" si="1"/>
        <v>0</v>
      </c>
      <c r="J26" s="137">
        <v>50</v>
      </c>
      <c r="K26" s="138">
        <f t="shared" si="2"/>
        <v>88</v>
      </c>
      <c r="L26" s="137">
        <v>0</v>
      </c>
      <c r="M26" s="136">
        <f>L26*D26</f>
        <v>0</v>
      </c>
      <c r="N26" s="137">
        <v>10</v>
      </c>
      <c r="O26" s="138">
        <f>N26*D26</f>
        <v>17.600000000000001</v>
      </c>
      <c r="P26" s="137">
        <v>30</v>
      </c>
      <c r="Q26" s="138">
        <f>P26*D26</f>
        <v>52.8</v>
      </c>
      <c r="R26" s="137">
        <v>0</v>
      </c>
      <c r="S26" s="138">
        <f>R26*D26</f>
        <v>0</v>
      </c>
      <c r="T26" s="137">
        <v>0</v>
      </c>
      <c r="U26" s="138">
        <f>T26*D26</f>
        <v>0</v>
      </c>
      <c r="V26" s="137">
        <v>13</v>
      </c>
      <c r="W26" s="138">
        <f>V26*D26</f>
        <v>22.88</v>
      </c>
      <c r="X26" s="137">
        <v>0</v>
      </c>
      <c r="Y26" s="138">
        <f>X26*D26</f>
        <v>0</v>
      </c>
      <c r="Z26" s="137">
        <v>0</v>
      </c>
      <c r="AA26" s="138">
        <f>Z26*D26</f>
        <v>0</v>
      </c>
      <c r="AB26" s="137">
        <v>0</v>
      </c>
      <c r="AC26" s="138">
        <f>AB26*D26</f>
        <v>0</v>
      </c>
      <c r="AD26" s="137">
        <v>0</v>
      </c>
      <c r="AE26" s="138">
        <f>AD26*D26</f>
        <v>0</v>
      </c>
      <c r="AF26" s="137">
        <v>0</v>
      </c>
      <c r="AG26" s="138">
        <f>AF26*D26</f>
        <v>0</v>
      </c>
      <c r="AH26" s="137">
        <v>95</v>
      </c>
      <c r="AI26" s="138">
        <f>AH26*D26</f>
        <v>167.2</v>
      </c>
      <c r="AJ26" s="137">
        <v>0</v>
      </c>
      <c r="AK26" s="138">
        <f>AJ26*D26</f>
        <v>0</v>
      </c>
      <c r="AL26" s="137">
        <v>0</v>
      </c>
      <c r="AM26" s="138">
        <f>AL26*D26</f>
        <v>0</v>
      </c>
      <c r="AN26" s="137">
        <v>0</v>
      </c>
      <c r="AO26" s="138">
        <f>AN26*D26</f>
        <v>0</v>
      </c>
    </row>
    <row r="27" spans="1:41" ht="28.8" x14ac:dyDescent="0.3">
      <c r="A27" s="140">
        <v>1558</v>
      </c>
      <c r="B27" s="133" t="s">
        <v>1427</v>
      </c>
      <c r="C27" s="137" t="s">
        <v>281</v>
      </c>
      <c r="D27" s="138">
        <v>10.99</v>
      </c>
      <c r="E27" s="138">
        <v>1318.8</v>
      </c>
      <c r="F27" s="137">
        <v>0</v>
      </c>
      <c r="G27" s="138">
        <f t="shared" si="0"/>
        <v>0</v>
      </c>
      <c r="H27" s="137">
        <v>0</v>
      </c>
      <c r="I27" s="138">
        <f t="shared" si="1"/>
        <v>0</v>
      </c>
      <c r="J27" s="137">
        <v>120</v>
      </c>
      <c r="K27" s="138">
        <f t="shared" si="2"/>
        <v>1318.8</v>
      </c>
      <c r="L27" s="137">
        <v>0</v>
      </c>
      <c r="M27" s="136">
        <f>L27*D27</f>
        <v>0</v>
      </c>
      <c r="N27" s="137">
        <v>0</v>
      </c>
      <c r="O27" s="138">
        <f>N27*D27</f>
        <v>0</v>
      </c>
      <c r="P27" s="137">
        <v>0</v>
      </c>
      <c r="Q27" s="138">
        <f>P27*D27</f>
        <v>0</v>
      </c>
      <c r="R27" s="137">
        <v>0</v>
      </c>
      <c r="S27" s="138">
        <f>R27*D27</f>
        <v>0</v>
      </c>
      <c r="T27" s="137">
        <v>0</v>
      </c>
      <c r="U27" s="138">
        <f>T27*D27</f>
        <v>0</v>
      </c>
      <c r="V27" s="137">
        <v>0</v>
      </c>
      <c r="W27" s="138">
        <f>V27*D27</f>
        <v>0</v>
      </c>
      <c r="X27" s="137">
        <v>0</v>
      </c>
      <c r="Y27" s="138">
        <f>X27*D27</f>
        <v>0</v>
      </c>
      <c r="Z27" s="137">
        <v>0</v>
      </c>
      <c r="AA27" s="138">
        <f>Z27*D27</f>
        <v>0</v>
      </c>
      <c r="AB27" s="137">
        <v>0</v>
      </c>
      <c r="AC27" s="138">
        <f>AB27*D27</f>
        <v>0</v>
      </c>
      <c r="AD27" s="137">
        <v>0</v>
      </c>
      <c r="AE27" s="138">
        <f>AD27*D27</f>
        <v>0</v>
      </c>
      <c r="AF27" s="137">
        <v>0</v>
      </c>
      <c r="AG27" s="138">
        <f>AF27*D27</f>
        <v>0</v>
      </c>
      <c r="AH27" s="137">
        <v>0</v>
      </c>
      <c r="AI27" s="138">
        <f>AH27*D27</f>
        <v>0</v>
      </c>
      <c r="AJ27" s="137">
        <v>0</v>
      </c>
      <c r="AK27" s="138">
        <f>AJ27*D27</f>
        <v>0</v>
      </c>
      <c r="AL27" s="137">
        <v>0</v>
      </c>
      <c r="AM27" s="138">
        <f>AL27*D27</f>
        <v>0</v>
      </c>
      <c r="AN27" s="137">
        <v>0</v>
      </c>
      <c r="AO27" s="138">
        <f>AN27*D27</f>
        <v>0</v>
      </c>
    </row>
    <row r="28" spans="1:41" x14ac:dyDescent="0.3">
      <c r="A28" s="140">
        <v>1559</v>
      </c>
      <c r="B28" s="133" t="s">
        <v>1428</v>
      </c>
      <c r="C28" s="137" t="s">
        <v>1422</v>
      </c>
      <c r="D28" s="138">
        <v>2.9</v>
      </c>
      <c r="E28" s="138">
        <v>48084.9</v>
      </c>
      <c r="F28" s="137">
        <v>10000</v>
      </c>
      <c r="G28" s="138">
        <f t="shared" si="0"/>
        <v>29000</v>
      </c>
      <c r="H28" s="137">
        <v>0</v>
      </c>
      <c r="I28" s="138">
        <f t="shared" si="1"/>
        <v>0</v>
      </c>
      <c r="J28" s="137">
        <v>5000</v>
      </c>
      <c r="K28" s="138">
        <f t="shared" si="2"/>
        <v>14500</v>
      </c>
      <c r="L28" s="137">
        <v>0</v>
      </c>
      <c r="M28" s="136">
        <f>L28*D28</f>
        <v>0</v>
      </c>
      <c r="N28" s="137">
        <v>15</v>
      </c>
      <c r="O28" s="138">
        <f>N28*D28</f>
        <v>43.5</v>
      </c>
      <c r="P28" s="137">
        <v>180</v>
      </c>
      <c r="Q28" s="138">
        <f>P28*D28</f>
        <v>522</v>
      </c>
      <c r="R28" s="137">
        <v>0</v>
      </c>
      <c r="S28" s="138">
        <f>R28*D28</f>
        <v>0</v>
      </c>
      <c r="T28" s="137">
        <v>240</v>
      </c>
      <c r="U28" s="138">
        <f>T28*D28</f>
        <v>696</v>
      </c>
      <c r="V28" s="137">
        <v>550</v>
      </c>
      <c r="W28" s="138">
        <f>V28*D28</f>
        <v>1595</v>
      </c>
      <c r="X28" s="137">
        <v>0</v>
      </c>
      <c r="Y28" s="138">
        <f>X28*D28</f>
        <v>0</v>
      </c>
      <c r="Z28" s="137">
        <v>0</v>
      </c>
      <c r="AA28" s="138">
        <f>Z28*D28</f>
        <v>0</v>
      </c>
      <c r="AB28" s="137">
        <v>0</v>
      </c>
      <c r="AC28" s="138">
        <f>AB28*D28</f>
        <v>0</v>
      </c>
      <c r="AD28" s="137">
        <v>48</v>
      </c>
      <c r="AE28" s="138">
        <f>AD28*D28</f>
        <v>139.19999999999999</v>
      </c>
      <c r="AF28" s="137">
        <v>0</v>
      </c>
      <c r="AG28" s="138">
        <f>AF28*D28</f>
        <v>0</v>
      </c>
      <c r="AH28" s="137">
        <v>528</v>
      </c>
      <c r="AI28" s="138">
        <f>AH28*D28</f>
        <v>1531.2</v>
      </c>
      <c r="AJ28" s="137">
        <v>10</v>
      </c>
      <c r="AK28" s="138">
        <f>AJ28*D28</f>
        <v>29</v>
      </c>
      <c r="AL28" s="137">
        <v>10</v>
      </c>
      <c r="AM28" s="138">
        <f>AL28*D28</f>
        <v>29</v>
      </c>
      <c r="AN28" s="137">
        <v>0</v>
      </c>
      <c r="AO28" s="138">
        <f>AN28*D28</f>
        <v>0</v>
      </c>
    </row>
    <row r="29" spans="1:41" ht="28.8" x14ac:dyDescent="0.3">
      <c r="A29" s="140">
        <v>1560</v>
      </c>
      <c r="B29" s="133" t="s">
        <v>1429</v>
      </c>
      <c r="C29" s="137" t="s">
        <v>1422</v>
      </c>
      <c r="D29" s="138">
        <v>4.5</v>
      </c>
      <c r="E29" s="138">
        <v>52240.5</v>
      </c>
      <c r="F29" s="137">
        <v>10000</v>
      </c>
      <c r="G29" s="138">
        <f t="shared" si="0"/>
        <v>45000</v>
      </c>
      <c r="H29" s="137">
        <v>0</v>
      </c>
      <c r="I29" s="138">
        <f t="shared" si="1"/>
        <v>0</v>
      </c>
      <c r="J29" s="137">
        <v>0</v>
      </c>
      <c r="K29" s="138">
        <f t="shared" si="2"/>
        <v>0</v>
      </c>
      <c r="L29" s="134">
        <v>150</v>
      </c>
      <c r="M29" s="136">
        <f>L29*D29</f>
        <v>675</v>
      </c>
      <c r="N29" s="137">
        <v>0</v>
      </c>
      <c r="O29" s="138">
        <f>N29*D29</f>
        <v>0</v>
      </c>
      <c r="P29" s="137">
        <v>120</v>
      </c>
      <c r="Q29" s="138">
        <f>P29*D29</f>
        <v>540</v>
      </c>
      <c r="R29" s="137">
        <v>0</v>
      </c>
      <c r="S29" s="138">
        <f>R29*D29</f>
        <v>0</v>
      </c>
      <c r="T29" s="137">
        <v>0</v>
      </c>
      <c r="U29" s="138">
        <f>T29*D29</f>
        <v>0</v>
      </c>
      <c r="V29" s="137">
        <v>550</v>
      </c>
      <c r="W29" s="138">
        <f>V29*D29</f>
        <v>2475</v>
      </c>
      <c r="X29" s="137">
        <v>36</v>
      </c>
      <c r="Y29" s="138">
        <f>X29*D29</f>
        <v>162</v>
      </c>
      <c r="Z29" s="137">
        <v>0</v>
      </c>
      <c r="AA29" s="138">
        <f>Z29*D29</f>
        <v>0</v>
      </c>
      <c r="AB29" s="137">
        <v>20</v>
      </c>
      <c r="AC29" s="138">
        <f>AB29*D29</f>
        <v>90</v>
      </c>
      <c r="AD29" s="137">
        <v>48</v>
      </c>
      <c r="AE29" s="138">
        <f>AD29*D29</f>
        <v>216</v>
      </c>
      <c r="AF29" s="137">
        <v>30</v>
      </c>
      <c r="AG29" s="138">
        <f>AF29*D29</f>
        <v>135</v>
      </c>
      <c r="AH29" s="137">
        <v>650</v>
      </c>
      <c r="AI29" s="138">
        <f>AH29*D29</f>
        <v>2925</v>
      </c>
      <c r="AJ29" s="137">
        <v>0</v>
      </c>
      <c r="AK29" s="138">
        <f>AJ29*D29</f>
        <v>0</v>
      </c>
      <c r="AL29" s="137">
        <v>0</v>
      </c>
      <c r="AM29" s="138">
        <f>AL29*D29</f>
        <v>0</v>
      </c>
      <c r="AN29" s="137">
        <v>5</v>
      </c>
      <c r="AO29" s="138">
        <f>AN29*D29</f>
        <v>22.5</v>
      </c>
    </row>
    <row r="30" spans="1:41" ht="28.8" x14ac:dyDescent="0.3">
      <c r="A30" s="140">
        <v>1561</v>
      </c>
      <c r="B30" s="133" t="s">
        <v>1430</v>
      </c>
      <c r="C30" s="137" t="s">
        <v>1422</v>
      </c>
      <c r="D30" s="138">
        <v>2.4700000000000002</v>
      </c>
      <c r="E30" s="138">
        <v>6481.28</v>
      </c>
      <c r="F30" s="137">
        <v>2000</v>
      </c>
      <c r="G30" s="138">
        <f t="shared" si="0"/>
        <v>4940</v>
      </c>
      <c r="H30" s="137">
        <v>0</v>
      </c>
      <c r="I30" s="138">
        <f t="shared" si="1"/>
        <v>0</v>
      </c>
      <c r="J30" s="137">
        <v>50</v>
      </c>
      <c r="K30" s="138">
        <f t="shared" si="2"/>
        <v>123.50000000000001</v>
      </c>
      <c r="L30" s="137">
        <v>0</v>
      </c>
      <c r="M30" s="136">
        <f>L30*D30</f>
        <v>0</v>
      </c>
      <c r="N30" s="137">
        <v>0</v>
      </c>
      <c r="O30" s="138">
        <f>N30*D30</f>
        <v>0</v>
      </c>
      <c r="P30" s="137">
        <v>5</v>
      </c>
      <c r="Q30" s="138">
        <f>P30*D30</f>
        <v>12.350000000000001</v>
      </c>
      <c r="R30" s="137">
        <v>0</v>
      </c>
      <c r="S30" s="138">
        <f>R30*D30</f>
        <v>0</v>
      </c>
      <c r="T30" s="137">
        <v>3</v>
      </c>
      <c r="U30" s="138">
        <f>T30*D30</f>
        <v>7.41</v>
      </c>
      <c r="V30" s="137">
        <v>550</v>
      </c>
      <c r="W30" s="138">
        <f>V30*D30</f>
        <v>1358.5</v>
      </c>
      <c r="X30" s="137">
        <v>0</v>
      </c>
      <c r="Y30" s="138">
        <f>X30*D30</f>
        <v>0</v>
      </c>
      <c r="Z30" s="137">
        <v>0</v>
      </c>
      <c r="AA30" s="138">
        <f>Z30*D30</f>
        <v>0</v>
      </c>
      <c r="AB30" s="137">
        <v>0</v>
      </c>
      <c r="AC30" s="138">
        <f>AB30*D30</f>
        <v>0</v>
      </c>
      <c r="AD30" s="137">
        <v>10</v>
      </c>
      <c r="AE30" s="138">
        <f>AD30*D30</f>
        <v>24.700000000000003</v>
      </c>
      <c r="AF30" s="137">
        <v>0</v>
      </c>
      <c r="AG30" s="138">
        <f>AF30*D30</f>
        <v>0</v>
      </c>
      <c r="AH30" s="137">
        <v>1</v>
      </c>
      <c r="AI30" s="138">
        <f>AH30*D30</f>
        <v>2.4700000000000002</v>
      </c>
      <c r="AJ30" s="137">
        <v>5</v>
      </c>
      <c r="AK30" s="138">
        <f>AJ30*D30</f>
        <v>12.350000000000001</v>
      </c>
      <c r="AL30" s="137">
        <v>0</v>
      </c>
      <c r="AM30" s="138">
        <f>AL30*D30</f>
        <v>0</v>
      </c>
      <c r="AN30" s="137">
        <v>0</v>
      </c>
      <c r="AO30" s="138">
        <f>AN30*D30</f>
        <v>0</v>
      </c>
    </row>
    <row r="31" spans="1:41" ht="28.8" x14ac:dyDescent="0.3">
      <c r="A31" s="140">
        <v>1562</v>
      </c>
      <c r="B31" s="133" t="s">
        <v>1431</v>
      </c>
      <c r="C31" s="137" t="s">
        <v>281</v>
      </c>
      <c r="D31" s="138">
        <v>5.84</v>
      </c>
      <c r="E31" s="138">
        <v>1401.6</v>
      </c>
      <c r="F31" s="137">
        <v>0</v>
      </c>
      <c r="G31" s="138">
        <f t="shared" si="0"/>
        <v>0</v>
      </c>
      <c r="H31" s="137">
        <v>0</v>
      </c>
      <c r="I31" s="138">
        <f t="shared" si="1"/>
        <v>0</v>
      </c>
      <c r="J31" s="137">
        <v>240</v>
      </c>
      <c r="K31" s="138">
        <f t="shared" si="2"/>
        <v>1401.6</v>
      </c>
      <c r="L31" s="137">
        <v>0</v>
      </c>
      <c r="M31" s="136">
        <f>L31*D31</f>
        <v>0</v>
      </c>
      <c r="N31" s="137">
        <v>0</v>
      </c>
      <c r="O31" s="138">
        <f>N31*D31</f>
        <v>0</v>
      </c>
      <c r="P31" s="137">
        <v>0</v>
      </c>
      <c r="Q31" s="138">
        <f>P31*D31</f>
        <v>0</v>
      </c>
      <c r="R31" s="137">
        <v>0</v>
      </c>
      <c r="S31" s="138">
        <f>R31*D31</f>
        <v>0</v>
      </c>
      <c r="T31" s="137">
        <v>0</v>
      </c>
      <c r="U31" s="138">
        <f>T31*D31</f>
        <v>0</v>
      </c>
      <c r="V31" s="137">
        <v>0</v>
      </c>
      <c r="W31" s="138">
        <f>V31*D31</f>
        <v>0</v>
      </c>
      <c r="X31" s="137">
        <v>0</v>
      </c>
      <c r="Y31" s="138">
        <f>X31*D31</f>
        <v>0</v>
      </c>
      <c r="Z31" s="137">
        <v>0</v>
      </c>
      <c r="AA31" s="138">
        <f>Z31*D31</f>
        <v>0</v>
      </c>
      <c r="AB31" s="137">
        <v>0</v>
      </c>
      <c r="AC31" s="138">
        <f>AB31*D31</f>
        <v>0</v>
      </c>
      <c r="AD31" s="137">
        <v>0</v>
      </c>
      <c r="AE31" s="138">
        <f>AD31*D31</f>
        <v>0</v>
      </c>
      <c r="AF31" s="137">
        <v>0</v>
      </c>
      <c r="AG31" s="138">
        <f>AF31*D31</f>
        <v>0</v>
      </c>
      <c r="AH31" s="137">
        <v>0</v>
      </c>
      <c r="AI31" s="138">
        <f>AH31*D31</f>
        <v>0</v>
      </c>
      <c r="AJ31" s="137">
        <v>0</v>
      </c>
      <c r="AK31" s="138">
        <f>AJ31*D31</f>
        <v>0</v>
      </c>
      <c r="AL31" s="137">
        <v>0</v>
      </c>
      <c r="AM31" s="138">
        <f>AL31*D31</f>
        <v>0</v>
      </c>
      <c r="AN31" s="137">
        <v>0</v>
      </c>
      <c r="AO31" s="138">
        <f>AN31*D31</f>
        <v>0</v>
      </c>
    </row>
    <row r="32" spans="1:41" ht="28.8" x14ac:dyDescent="0.3">
      <c r="A32" s="140">
        <v>1563</v>
      </c>
      <c r="B32" s="133" t="s">
        <v>1432</v>
      </c>
      <c r="C32" s="137" t="s">
        <v>281</v>
      </c>
      <c r="D32" s="138">
        <v>7.59</v>
      </c>
      <c r="E32" s="138">
        <v>910.8</v>
      </c>
      <c r="F32" s="137">
        <v>0</v>
      </c>
      <c r="G32" s="138">
        <f t="shared" si="0"/>
        <v>0</v>
      </c>
      <c r="H32" s="137">
        <v>0</v>
      </c>
      <c r="I32" s="138">
        <f t="shared" si="1"/>
        <v>0</v>
      </c>
      <c r="J32" s="137">
        <v>120</v>
      </c>
      <c r="K32" s="138">
        <f t="shared" si="2"/>
        <v>910.8</v>
      </c>
      <c r="L32" s="137">
        <v>0</v>
      </c>
      <c r="M32" s="136">
        <f>L32*D32</f>
        <v>0</v>
      </c>
      <c r="N32" s="137">
        <v>0</v>
      </c>
      <c r="O32" s="138">
        <f>N32*D32</f>
        <v>0</v>
      </c>
      <c r="P32" s="137">
        <v>0</v>
      </c>
      <c r="Q32" s="138">
        <f>P32*D32</f>
        <v>0</v>
      </c>
      <c r="R32" s="137">
        <v>0</v>
      </c>
      <c r="S32" s="138">
        <f>R32*D32</f>
        <v>0</v>
      </c>
      <c r="T32" s="137">
        <v>0</v>
      </c>
      <c r="U32" s="138">
        <f>T32*D32</f>
        <v>0</v>
      </c>
      <c r="V32" s="137">
        <v>0</v>
      </c>
      <c r="W32" s="138">
        <f>V32*D32</f>
        <v>0</v>
      </c>
      <c r="X32" s="137">
        <v>0</v>
      </c>
      <c r="Y32" s="138">
        <f>X32*D32</f>
        <v>0</v>
      </c>
      <c r="Z32" s="137">
        <v>0</v>
      </c>
      <c r="AA32" s="138">
        <f>Z32*D32</f>
        <v>0</v>
      </c>
      <c r="AB32" s="137">
        <v>0</v>
      </c>
      <c r="AC32" s="138">
        <f>AB32*D32</f>
        <v>0</v>
      </c>
      <c r="AD32" s="137">
        <v>0</v>
      </c>
      <c r="AE32" s="138">
        <f>AD32*D32</f>
        <v>0</v>
      </c>
      <c r="AF32" s="137">
        <v>0</v>
      </c>
      <c r="AG32" s="138">
        <f>AF32*D32</f>
        <v>0</v>
      </c>
      <c r="AH32" s="137">
        <v>0</v>
      </c>
      <c r="AI32" s="138">
        <f>AH32*D32</f>
        <v>0</v>
      </c>
      <c r="AJ32" s="137">
        <v>0</v>
      </c>
      <c r="AK32" s="138">
        <f>AJ32*D32</f>
        <v>0</v>
      </c>
      <c r="AL32" s="137">
        <v>0</v>
      </c>
      <c r="AM32" s="138">
        <f>AL32*D32</f>
        <v>0</v>
      </c>
      <c r="AN32" s="137">
        <v>0</v>
      </c>
      <c r="AO32" s="138">
        <f>AN32*D32</f>
        <v>0</v>
      </c>
    </row>
    <row r="33" spans="1:41" ht="43.2" x14ac:dyDescent="0.3">
      <c r="A33" s="140">
        <v>1564</v>
      </c>
      <c r="B33" s="133" t="s">
        <v>1433</v>
      </c>
      <c r="C33" s="137" t="s">
        <v>1407</v>
      </c>
      <c r="D33" s="138">
        <v>30.19</v>
      </c>
      <c r="E33" s="138">
        <v>2656.72</v>
      </c>
      <c r="F33" s="137">
        <v>15</v>
      </c>
      <c r="G33" s="138">
        <f t="shared" si="0"/>
        <v>452.85</v>
      </c>
      <c r="H33" s="137">
        <v>20</v>
      </c>
      <c r="I33" s="138">
        <f t="shared" si="1"/>
        <v>603.80000000000007</v>
      </c>
      <c r="J33" s="137">
        <v>50</v>
      </c>
      <c r="K33" s="138">
        <f t="shared" si="2"/>
        <v>1509.5</v>
      </c>
      <c r="L33" s="137">
        <v>0</v>
      </c>
      <c r="M33" s="136">
        <f>L33*D33</f>
        <v>0</v>
      </c>
      <c r="N33" s="137">
        <v>0</v>
      </c>
      <c r="O33" s="138">
        <f>N33*D33</f>
        <v>0</v>
      </c>
      <c r="P33" s="137">
        <v>3</v>
      </c>
      <c r="Q33" s="138">
        <f>P33*D33</f>
        <v>90.570000000000007</v>
      </c>
      <c r="R33" s="137">
        <v>0</v>
      </c>
      <c r="S33" s="138">
        <f>R33*D33</f>
        <v>0</v>
      </c>
      <c r="T33" s="137">
        <v>0</v>
      </c>
      <c r="U33" s="138">
        <f>T33*D33</f>
        <v>0</v>
      </c>
      <c r="V33" s="137">
        <v>0</v>
      </c>
      <c r="W33" s="138">
        <f>V33*D33</f>
        <v>0</v>
      </c>
      <c r="X33" s="137">
        <v>0</v>
      </c>
      <c r="Y33" s="138">
        <f>X33*D33</f>
        <v>0</v>
      </c>
      <c r="Z33" s="137">
        <v>0</v>
      </c>
      <c r="AA33" s="138">
        <f>Z33*D33</f>
        <v>0</v>
      </c>
      <c r="AB33" s="137">
        <v>0</v>
      </c>
      <c r="AC33" s="138">
        <f>AB33*D33</f>
        <v>0</v>
      </c>
      <c r="AD33" s="137">
        <v>0</v>
      </c>
      <c r="AE33" s="138">
        <f>AD33*D33</f>
        <v>0</v>
      </c>
      <c r="AF33" s="137">
        <v>0</v>
      </c>
      <c r="AG33" s="138">
        <f>AF33*D33</f>
        <v>0</v>
      </c>
      <c r="AH33" s="137">
        <v>0</v>
      </c>
      <c r="AI33" s="138">
        <f>AH33*D33</f>
        <v>0</v>
      </c>
      <c r="AJ33" s="137">
        <v>0</v>
      </c>
      <c r="AK33" s="138">
        <f>AJ33*D33</f>
        <v>0</v>
      </c>
      <c r="AL33" s="137">
        <v>0</v>
      </c>
      <c r="AM33" s="138">
        <f>AL33*D33</f>
        <v>0</v>
      </c>
      <c r="AN33" s="137">
        <v>0</v>
      </c>
      <c r="AO33" s="138">
        <f>AN33*D33</f>
        <v>0</v>
      </c>
    </row>
    <row r="34" spans="1:41" ht="28.8" x14ac:dyDescent="0.3">
      <c r="A34" s="140">
        <v>1565</v>
      </c>
      <c r="B34" s="133" t="s">
        <v>1434</v>
      </c>
      <c r="C34" s="137" t="s">
        <v>281</v>
      </c>
      <c r="D34" s="138">
        <v>2.99</v>
      </c>
      <c r="E34" s="138">
        <v>472.42</v>
      </c>
      <c r="F34" s="137">
        <v>70</v>
      </c>
      <c r="G34" s="138">
        <f t="shared" si="0"/>
        <v>209.3</v>
      </c>
      <c r="H34" s="137">
        <v>50</v>
      </c>
      <c r="I34" s="138">
        <f t="shared" si="1"/>
        <v>149.5</v>
      </c>
      <c r="J34" s="137">
        <v>25</v>
      </c>
      <c r="K34" s="138">
        <f t="shared" si="2"/>
        <v>74.75</v>
      </c>
      <c r="L34" s="137">
        <v>2</v>
      </c>
      <c r="M34" s="136">
        <f>L34*D34</f>
        <v>5.98</v>
      </c>
      <c r="N34" s="137">
        <v>2</v>
      </c>
      <c r="O34" s="138">
        <f>N34*D34</f>
        <v>5.98</v>
      </c>
      <c r="P34" s="137">
        <v>3</v>
      </c>
      <c r="Q34" s="138">
        <f>P34*D34</f>
        <v>8.9700000000000006</v>
      </c>
      <c r="R34" s="137">
        <v>0</v>
      </c>
      <c r="S34" s="138">
        <f>R34*D34</f>
        <v>0</v>
      </c>
      <c r="T34" s="137">
        <v>0</v>
      </c>
      <c r="U34" s="138">
        <f>T34*D34</f>
        <v>0</v>
      </c>
      <c r="V34" s="137">
        <v>0</v>
      </c>
      <c r="W34" s="138">
        <f>V34*D34</f>
        <v>0</v>
      </c>
      <c r="X34" s="137">
        <v>0</v>
      </c>
      <c r="Y34" s="138">
        <f>X34*D34</f>
        <v>0</v>
      </c>
      <c r="Z34" s="137">
        <v>0</v>
      </c>
      <c r="AA34" s="138">
        <f>Z34*D34</f>
        <v>0</v>
      </c>
      <c r="AB34" s="137">
        <v>0</v>
      </c>
      <c r="AC34" s="138">
        <f>AB34*D34</f>
        <v>0</v>
      </c>
      <c r="AD34" s="137">
        <v>1</v>
      </c>
      <c r="AE34" s="138">
        <f>AD34*D34</f>
        <v>2.99</v>
      </c>
      <c r="AF34" s="137">
        <v>0</v>
      </c>
      <c r="AG34" s="138">
        <f>AF34*D34</f>
        <v>0</v>
      </c>
      <c r="AH34" s="137">
        <v>5</v>
      </c>
      <c r="AI34" s="138">
        <f>AH34*D34</f>
        <v>14.950000000000001</v>
      </c>
      <c r="AJ34" s="137">
        <v>0</v>
      </c>
      <c r="AK34" s="138">
        <f>AJ34*D34</f>
        <v>0</v>
      </c>
      <c r="AL34" s="137">
        <v>0</v>
      </c>
      <c r="AM34" s="138">
        <f>AL34*D34</f>
        <v>0</v>
      </c>
      <c r="AN34" s="137">
        <v>0</v>
      </c>
      <c r="AO34" s="138">
        <f>AN34*D34</f>
        <v>0</v>
      </c>
    </row>
    <row r="35" spans="1:41" ht="57.6" x14ac:dyDescent="0.3">
      <c r="A35" s="140">
        <v>1566</v>
      </c>
      <c r="B35" s="133" t="s">
        <v>1435</v>
      </c>
      <c r="C35" s="137" t="s">
        <v>1407</v>
      </c>
      <c r="D35" s="138">
        <v>12.68</v>
      </c>
      <c r="E35" s="138">
        <v>4932.5200000000004</v>
      </c>
      <c r="F35" s="137">
        <v>70</v>
      </c>
      <c r="G35" s="138">
        <f t="shared" si="0"/>
        <v>887.6</v>
      </c>
      <c r="H35" s="137">
        <v>0</v>
      </c>
      <c r="I35" s="138">
        <f t="shared" si="1"/>
        <v>0</v>
      </c>
      <c r="J35" s="137">
        <v>0</v>
      </c>
      <c r="K35" s="138">
        <f t="shared" si="2"/>
        <v>0</v>
      </c>
      <c r="L35" s="137">
        <v>0</v>
      </c>
      <c r="M35" s="136">
        <f>L35*D35</f>
        <v>0</v>
      </c>
      <c r="N35" s="137">
        <v>50</v>
      </c>
      <c r="O35" s="138">
        <f>N35*D35</f>
        <v>634</v>
      </c>
      <c r="P35" s="137">
        <v>0</v>
      </c>
      <c r="Q35" s="138">
        <f>P35*D35</f>
        <v>0</v>
      </c>
      <c r="R35" s="137">
        <v>0</v>
      </c>
      <c r="S35" s="138">
        <f>R35*D35</f>
        <v>0</v>
      </c>
      <c r="T35" s="137">
        <v>0</v>
      </c>
      <c r="U35" s="138">
        <f>T35*D35</f>
        <v>0</v>
      </c>
      <c r="V35" s="137">
        <v>140</v>
      </c>
      <c r="W35" s="138">
        <f>V35*D35</f>
        <v>1775.2</v>
      </c>
      <c r="X35" s="137">
        <v>60</v>
      </c>
      <c r="Y35" s="138">
        <f>X35*D35</f>
        <v>760.8</v>
      </c>
      <c r="Z35" s="137">
        <v>0</v>
      </c>
      <c r="AA35" s="138">
        <f>Z35*D35</f>
        <v>0</v>
      </c>
      <c r="AB35" s="137">
        <v>0</v>
      </c>
      <c r="AC35" s="138">
        <f>AB35*D35</f>
        <v>0</v>
      </c>
      <c r="AD35" s="137">
        <v>50</v>
      </c>
      <c r="AE35" s="138">
        <f>AD35*D35</f>
        <v>634</v>
      </c>
      <c r="AF35" s="137">
        <v>5</v>
      </c>
      <c r="AG35" s="138">
        <f>AF35*D35</f>
        <v>63.4</v>
      </c>
      <c r="AH35" s="137">
        <v>2</v>
      </c>
      <c r="AI35" s="138">
        <f>AH35*D35</f>
        <v>25.36</v>
      </c>
      <c r="AJ35" s="137">
        <v>12</v>
      </c>
      <c r="AK35" s="138">
        <f>AJ35*D35</f>
        <v>152.16</v>
      </c>
      <c r="AL35" s="137">
        <v>0</v>
      </c>
      <c r="AM35" s="138">
        <f>AL35*D35</f>
        <v>0</v>
      </c>
      <c r="AN35" s="137">
        <v>0</v>
      </c>
      <c r="AO35" s="138">
        <f>AN35*D35</f>
        <v>0</v>
      </c>
    </row>
    <row r="36" spans="1:41" ht="72" x14ac:dyDescent="0.3">
      <c r="A36" s="140">
        <v>1567</v>
      </c>
      <c r="B36" s="133" t="s">
        <v>1436</v>
      </c>
      <c r="C36" s="137" t="s">
        <v>1437</v>
      </c>
      <c r="D36" s="138">
        <v>29.9</v>
      </c>
      <c r="E36" s="138">
        <v>140978.5</v>
      </c>
      <c r="F36" s="137">
        <v>4000</v>
      </c>
      <c r="G36" s="138">
        <f t="shared" si="0"/>
        <v>119600</v>
      </c>
      <c r="H36" s="137">
        <v>0</v>
      </c>
      <c r="I36" s="138">
        <f t="shared" si="1"/>
        <v>0</v>
      </c>
      <c r="J36" s="137">
        <v>400</v>
      </c>
      <c r="K36" s="138">
        <f t="shared" si="2"/>
        <v>11960</v>
      </c>
      <c r="L36" s="137">
        <v>4</v>
      </c>
      <c r="M36" s="136">
        <f>L36*D36</f>
        <v>119.6</v>
      </c>
      <c r="N36" s="137">
        <v>50</v>
      </c>
      <c r="O36" s="138">
        <f>N36*D36</f>
        <v>1495</v>
      </c>
      <c r="P36" s="137">
        <v>20</v>
      </c>
      <c r="Q36" s="138">
        <f>P36*D36</f>
        <v>598</v>
      </c>
      <c r="R36" s="137">
        <v>0</v>
      </c>
      <c r="S36" s="138">
        <f>R36*D36</f>
        <v>0</v>
      </c>
      <c r="T36" s="137">
        <v>72</v>
      </c>
      <c r="U36" s="138">
        <f>T36*D36</f>
        <v>2152.7999999999997</v>
      </c>
      <c r="V36" s="137">
        <v>125</v>
      </c>
      <c r="W36" s="138">
        <f>V36*D36</f>
        <v>3737.5</v>
      </c>
      <c r="X36" s="137">
        <v>0</v>
      </c>
      <c r="Y36" s="138">
        <f>X36*D36</f>
        <v>0</v>
      </c>
      <c r="Z36" s="137">
        <v>0</v>
      </c>
      <c r="AA36" s="138">
        <f>Z36*D36</f>
        <v>0</v>
      </c>
      <c r="AB36" s="137">
        <v>0</v>
      </c>
      <c r="AC36" s="138">
        <f>AB36*D36</f>
        <v>0</v>
      </c>
      <c r="AD36" s="137">
        <v>20</v>
      </c>
      <c r="AE36" s="138">
        <f>AD36*D36</f>
        <v>598</v>
      </c>
      <c r="AF36" s="137">
        <v>0</v>
      </c>
      <c r="AG36" s="138">
        <f>AF36*D36</f>
        <v>0</v>
      </c>
      <c r="AH36" s="137">
        <v>24</v>
      </c>
      <c r="AI36" s="138">
        <f>AH36*D36</f>
        <v>717.59999999999991</v>
      </c>
      <c r="AJ36" s="137">
        <v>0</v>
      </c>
      <c r="AK36" s="138">
        <f>AJ36*D36</f>
        <v>0</v>
      </c>
      <c r="AL36" s="137">
        <v>0</v>
      </c>
      <c r="AM36" s="138">
        <f>AL36*D36</f>
        <v>0</v>
      </c>
      <c r="AN36" s="137">
        <v>0</v>
      </c>
      <c r="AO36" s="138">
        <f>AN36*D36</f>
        <v>0</v>
      </c>
    </row>
    <row r="37" spans="1:41" ht="57.6" x14ac:dyDescent="0.3">
      <c r="A37" s="140">
        <v>1568</v>
      </c>
      <c r="B37" s="133" t="s">
        <v>1438</v>
      </c>
      <c r="C37" s="137" t="s">
        <v>1422</v>
      </c>
      <c r="D37" s="138">
        <v>2.38</v>
      </c>
      <c r="E37" s="138">
        <v>12242.72</v>
      </c>
      <c r="F37" s="137">
        <v>5000</v>
      </c>
      <c r="G37" s="138">
        <f t="shared" si="0"/>
        <v>11900</v>
      </c>
      <c r="H37" s="137">
        <v>0</v>
      </c>
      <c r="I37" s="138">
        <f t="shared" si="1"/>
        <v>0</v>
      </c>
      <c r="J37" s="137">
        <v>0</v>
      </c>
      <c r="K37" s="138">
        <f t="shared" si="2"/>
        <v>0</v>
      </c>
      <c r="L37" s="137">
        <v>0</v>
      </c>
      <c r="M37" s="136">
        <f>L37*D37</f>
        <v>0</v>
      </c>
      <c r="N37" s="137">
        <v>0</v>
      </c>
      <c r="O37" s="138">
        <f>N37*D37</f>
        <v>0</v>
      </c>
      <c r="P37" s="137">
        <v>50</v>
      </c>
      <c r="Q37" s="138">
        <f>P37*D37</f>
        <v>119</v>
      </c>
      <c r="R37" s="137">
        <v>0</v>
      </c>
      <c r="S37" s="138">
        <f>R37*D37</f>
        <v>0</v>
      </c>
      <c r="T37" s="137">
        <v>0</v>
      </c>
      <c r="U37" s="138">
        <f>T37*D37</f>
        <v>0</v>
      </c>
      <c r="V37" s="137">
        <v>60</v>
      </c>
      <c r="W37" s="138">
        <f>V37*D37</f>
        <v>142.79999999999998</v>
      </c>
      <c r="X37" s="137">
        <v>0</v>
      </c>
      <c r="Y37" s="138">
        <f>X37*D37</f>
        <v>0</v>
      </c>
      <c r="Z37" s="137">
        <v>0</v>
      </c>
      <c r="AA37" s="138">
        <f>Z37*D37</f>
        <v>0</v>
      </c>
      <c r="AB37" s="137">
        <v>15</v>
      </c>
      <c r="AC37" s="138">
        <f>AB37*D37</f>
        <v>35.699999999999996</v>
      </c>
      <c r="AD37" s="137">
        <v>15</v>
      </c>
      <c r="AE37" s="138">
        <f>AD37*D37</f>
        <v>35.699999999999996</v>
      </c>
      <c r="AF37" s="137">
        <v>0</v>
      </c>
      <c r="AG37" s="138">
        <f>AF37*D37</f>
        <v>0</v>
      </c>
      <c r="AH37" s="137">
        <v>0</v>
      </c>
      <c r="AI37" s="138">
        <f>AH37*D37</f>
        <v>0</v>
      </c>
      <c r="AJ37" s="137">
        <v>4</v>
      </c>
      <c r="AK37" s="138">
        <f>AJ37*D37</f>
        <v>9.52</v>
      </c>
      <c r="AL37" s="137">
        <v>0</v>
      </c>
      <c r="AM37" s="138">
        <f>AL37*D37</f>
        <v>0</v>
      </c>
      <c r="AN37" s="137">
        <v>0</v>
      </c>
      <c r="AO37" s="138">
        <f>AN37*D37</f>
        <v>0</v>
      </c>
    </row>
    <row r="38" spans="1:41" ht="72" x14ac:dyDescent="0.3">
      <c r="A38" s="140">
        <v>1569</v>
      </c>
      <c r="B38" s="133" t="s">
        <v>1439</v>
      </c>
      <c r="C38" s="137" t="s">
        <v>281</v>
      </c>
      <c r="D38" s="138">
        <v>38.75</v>
      </c>
      <c r="E38" s="138">
        <v>53746.25</v>
      </c>
      <c r="F38" s="137">
        <v>700</v>
      </c>
      <c r="G38" s="138">
        <f t="shared" si="0"/>
        <v>27125</v>
      </c>
      <c r="H38" s="137">
        <v>0</v>
      </c>
      <c r="I38" s="138">
        <f t="shared" si="1"/>
        <v>0</v>
      </c>
      <c r="J38" s="137">
        <v>400</v>
      </c>
      <c r="K38" s="138">
        <f t="shared" si="2"/>
        <v>15500</v>
      </c>
      <c r="L38" s="137">
        <v>4</v>
      </c>
      <c r="M38" s="136">
        <f>L38*D38</f>
        <v>155</v>
      </c>
      <c r="N38" s="137">
        <v>0</v>
      </c>
      <c r="O38" s="138">
        <f>N38*D38</f>
        <v>0</v>
      </c>
      <c r="P38" s="137">
        <v>30</v>
      </c>
      <c r="Q38" s="138">
        <f>P38*D38</f>
        <v>1162.5</v>
      </c>
      <c r="R38" s="137">
        <v>0</v>
      </c>
      <c r="S38" s="138">
        <f>R38*D38</f>
        <v>0</v>
      </c>
      <c r="T38" s="137">
        <v>72</v>
      </c>
      <c r="U38" s="138">
        <f>T38*D38</f>
        <v>2790</v>
      </c>
      <c r="V38" s="137">
        <v>42</v>
      </c>
      <c r="W38" s="138">
        <f>V38*D38</f>
        <v>1627.5</v>
      </c>
      <c r="X38" s="137">
        <v>5</v>
      </c>
      <c r="Y38" s="138">
        <f>X38*D38</f>
        <v>193.75</v>
      </c>
      <c r="Z38" s="137">
        <v>0</v>
      </c>
      <c r="AA38" s="138">
        <f>Z38*D38</f>
        <v>0</v>
      </c>
      <c r="AB38" s="137">
        <v>0</v>
      </c>
      <c r="AC38" s="138">
        <f>AB38*D38</f>
        <v>0</v>
      </c>
      <c r="AD38" s="137">
        <v>10</v>
      </c>
      <c r="AE38" s="138">
        <f>AD38*D38</f>
        <v>387.5</v>
      </c>
      <c r="AF38" s="137">
        <v>0</v>
      </c>
      <c r="AG38" s="138">
        <f>AF38*D38</f>
        <v>0</v>
      </c>
      <c r="AH38" s="137">
        <v>124</v>
      </c>
      <c r="AI38" s="138">
        <f>AH38*D38</f>
        <v>4805</v>
      </c>
      <c r="AJ38" s="137">
        <v>0</v>
      </c>
      <c r="AK38" s="138">
        <f>AJ38*D38</f>
        <v>0</v>
      </c>
      <c r="AL38" s="137">
        <v>0</v>
      </c>
      <c r="AM38" s="138">
        <f>AL38*D38</f>
        <v>0</v>
      </c>
      <c r="AN38" s="137">
        <v>0</v>
      </c>
      <c r="AO38" s="138">
        <f>AN38*D38</f>
        <v>0</v>
      </c>
    </row>
    <row r="39" spans="1:41" ht="72" x14ac:dyDescent="0.3">
      <c r="A39" s="140">
        <v>1570</v>
      </c>
      <c r="B39" s="133" t="s">
        <v>1440</v>
      </c>
      <c r="C39" s="137" t="s">
        <v>281</v>
      </c>
      <c r="D39" s="138">
        <v>8.5</v>
      </c>
      <c r="E39" s="138">
        <v>5754.5</v>
      </c>
      <c r="F39" s="137">
        <v>0</v>
      </c>
      <c r="G39" s="138">
        <f t="shared" si="0"/>
        <v>0</v>
      </c>
      <c r="H39" s="137">
        <v>0</v>
      </c>
      <c r="I39" s="138">
        <f t="shared" si="1"/>
        <v>0</v>
      </c>
      <c r="J39" s="137">
        <v>0</v>
      </c>
      <c r="K39" s="138">
        <f t="shared" si="2"/>
        <v>0</v>
      </c>
      <c r="L39" s="137">
        <v>4</v>
      </c>
      <c r="M39" s="136">
        <f>L39*D39</f>
        <v>34</v>
      </c>
      <c r="N39" s="137">
        <v>4</v>
      </c>
      <c r="O39" s="138">
        <f>N39*D39</f>
        <v>34</v>
      </c>
      <c r="P39" s="137">
        <v>4</v>
      </c>
      <c r="Q39" s="138">
        <f>P39*D39</f>
        <v>34</v>
      </c>
      <c r="R39" s="137">
        <v>4</v>
      </c>
      <c r="S39" s="138">
        <f>R39*D39</f>
        <v>34</v>
      </c>
      <c r="T39" s="137">
        <v>526</v>
      </c>
      <c r="U39" s="138">
        <f>T39*D39</f>
        <v>4471</v>
      </c>
      <c r="V39" s="137">
        <v>36</v>
      </c>
      <c r="W39" s="138">
        <f>V39*D39</f>
        <v>306</v>
      </c>
      <c r="X39" s="137">
        <v>4</v>
      </c>
      <c r="Y39" s="138">
        <f>X39*D39</f>
        <v>34</v>
      </c>
      <c r="Z39" s="137">
        <v>5</v>
      </c>
      <c r="AA39" s="138">
        <f>Z39*D39</f>
        <v>42.5</v>
      </c>
      <c r="AB39" s="137">
        <v>15</v>
      </c>
      <c r="AC39" s="138">
        <f>AB39*D39</f>
        <v>127.5</v>
      </c>
      <c r="AD39" s="137">
        <v>5</v>
      </c>
      <c r="AE39" s="138">
        <f>AD39*D39</f>
        <v>42.5</v>
      </c>
      <c r="AF39" s="137">
        <v>5</v>
      </c>
      <c r="AG39" s="138">
        <f>AF39*D39</f>
        <v>42.5</v>
      </c>
      <c r="AH39" s="137">
        <v>50</v>
      </c>
      <c r="AI39" s="138">
        <f>AH39*D39</f>
        <v>425</v>
      </c>
      <c r="AJ39" s="137">
        <v>5</v>
      </c>
      <c r="AK39" s="138">
        <f>AJ39*D39</f>
        <v>42.5</v>
      </c>
      <c r="AL39" s="137">
        <v>5</v>
      </c>
      <c r="AM39" s="138">
        <f>AL39*D39</f>
        <v>42.5</v>
      </c>
      <c r="AN39" s="137">
        <v>5</v>
      </c>
      <c r="AO39" s="138">
        <f>AN39*D39</f>
        <v>42.5</v>
      </c>
    </row>
    <row r="40" spans="1:41" ht="72" x14ac:dyDescent="0.3">
      <c r="A40" s="140">
        <v>1571</v>
      </c>
      <c r="B40" s="133" t="s">
        <v>1441</v>
      </c>
      <c r="C40" s="137" t="s">
        <v>281</v>
      </c>
      <c r="D40" s="138">
        <v>12.49</v>
      </c>
      <c r="E40" s="138">
        <v>811.85</v>
      </c>
      <c r="F40" s="137">
        <v>30</v>
      </c>
      <c r="G40" s="138">
        <f t="shared" si="0"/>
        <v>374.7</v>
      </c>
      <c r="H40" s="137">
        <v>0</v>
      </c>
      <c r="I40" s="138">
        <f t="shared" si="1"/>
        <v>0</v>
      </c>
      <c r="J40" s="137">
        <v>0</v>
      </c>
      <c r="K40" s="138">
        <f t="shared" si="2"/>
        <v>0</v>
      </c>
      <c r="L40" s="137">
        <v>10</v>
      </c>
      <c r="M40" s="136">
        <f>L40*D40</f>
        <v>124.9</v>
      </c>
      <c r="N40" s="137">
        <v>10</v>
      </c>
      <c r="O40" s="138">
        <f>N40*D40</f>
        <v>124.9</v>
      </c>
      <c r="P40" s="137">
        <v>0</v>
      </c>
      <c r="Q40" s="138">
        <f>P40*D40</f>
        <v>0</v>
      </c>
      <c r="R40" s="137">
        <v>0</v>
      </c>
      <c r="S40" s="138">
        <f>R40*D40</f>
        <v>0</v>
      </c>
      <c r="T40" s="137">
        <v>15</v>
      </c>
      <c r="U40" s="138">
        <f>T40*D40</f>
        <v>187.35</v>
      </c>
      <c r="V40" s="137">
        <v>0</v>
      </c>
      <c r="W40" s="138">
        <f>V40*D40</f>
        <v>0</v>
      </c>
      <c r="X40" s="137">
        <v>0</v>
      </c>
      <c r="Y40" s="138">
        <f>X40*D40</f>
        <v>0</v>
      </c>
      <c r="Z40" s="137">
        <v>0</v>
      </c>
      <c r="AA40" s="138">
        <f>Z40*D40</f>
        <v>0</v>
      </c>
      <c r="AB40" s="137">
        <v>0</v>
      </c>
      <c r="AC40" s="138">
        <f>AB40*D40</f>
        <v>0</v>
      </c>
      <c r="AD40" s="137">
        <v>0</v>
      </c>
      <c r="AE40" s="138">
        <f>AD40*D40</f>
        <v>0</v>
      </c>
      <c r="AF40" s="137">
        <v>0</v>
      </c>
      <c r="AG40" s="138">
        <f>AF40*D40</f>
        <v>0</v>
      </c>
      <c r="AH40" s="137">
        <v>0</v>
      </c>
      <c r="AI40" s="138">
        <f>AH40*D40</f>
        <v>0</v>
      </c>
      <c r="AJ40" s="137">
        <v>0</v>
      </c>
      <c r="AK40" s="138">
        <f>AJ40*D40</f>
        <v>0</v>
      </c>
      <c r="AL40" s="137">
        <v>0</v>
      </c>
      <c r="AM40" s="138">
        <f>AL40*D40</f>
        <v>0</v>
      </c>
      <c r="AN40" s="137">
        <v>0</v>
      </c>
      <c r="AO40" s="138">
        <f>AN40*D40</f>
        <v>0</v>
      </c>
    </row>
    <row r="41" spans="1:41" ht="43.2" x14ac:dyDescent="0.3">
      <c r="A41" s="140">
        <v>1572</v>
      </c>
      <c r="B41" s="133" t="s">
        <v>1442</v>
      </c>
      <c r="C41" s="137" t="s">
        <v>281</v>
      </c>
      <c r="D41" s="138">
        <v>32.86</v>
      </c>
      <c r="E41" s="138">
        <v>3778.9</v>
      </c>
      <c r="F41" s="137">
        <v>100</v>
      </c>
      <c r="G41" s="138">
        <f t="shared" si="0"/>
        <v>3286</v>
      </c>
      <c r="H41" s="137">
        <v>0</v>
      </c>
      <c r="I41" s="138">
        <f t="shared" si="1"/>
        <v>0</v>
      </c>
      <c r="J41" s="137">
        <v>0</v>
      </c>
      <c r="K41" s="138">
        <f t="shared" si="2"/>
        <v>0</v>
      </c>
      <c r="L41" s="137">
        <v>1</v>
      </c>
      <c r="M41" s="136">
        <f>L41*D41</f>
        <v>32.86</v>
      </c>
      <c r="N41" s="137">
        <v>1</v>
      </c>
      <c r="O41" s="138">
        <f>N41*D41</f>
        <v>32.86</v>
      </c>
      <c r="P41" s="137">
        <v>10</v>
      </c>
      <c r="Q41" s="138">
        <f>P41*D41</f>
        <v>328.6</v>
      </c>
      <c r="R41" s="137">
        <v>1</v>
      </c>
      <c r="S41" s="138">
        <f>R41*D41</f>
        <v>32.86</v>
      </c>
      <c r="T41" s="137">
        <v>0</v>
      </c>
      <c r="U41" s="138">
        <f>T41*D41</f>
        <v>0</v>
      </c>
      <c r="V41" s="137">
        <v>0</v>
      </c>
      <c r="W41" s="138">
        <f>V41*D41</f>
        <v>0</v>
      </c>
      <c r="X41" s="137">
        <v>0</v>
      </c>
      <c r="Y41" s="138">
        <f>X41*D41</f>
        <v>0</v>
      </c>
      <c r="Z41" s="137">
        <v>0</v>
      </c>
      <c r="AA41" s="138">
        <f>Z41*D41</f>
        <v>0</v>
      </c>
      <c r="AB41" s="137">
        <v>0</v>
      </c>
      <c r="AC41" s="138">
        <f>AB41*D41</f>
        <v>0</v>
      </c>
      <c r="AD41" s="137">
        <v>2</v>
      </c>
      <c r="AE41" s="138">
        <f>AD41*D41</f>
        <v>65.72</v>
      </c>
      <c r="AF41" s="137">
        <v>0</v>
      </c>
      <c r="AG41" s="138">
        <f>AF41*D41</f>
        <v>0</v>
      </c>
      <c r="AH41" s="137">
        <v>0</v>
      </c>
      <c r="AI41" s="138">
        <f>AH41*D41</f>
        <v>0</v>
      </c>
      <c r="AJ41" s="137">
        <v>0</v>
      </c>
      <c r="AK41" s="138">
        <f>AJ41*D41</f>
        <v>0</v>
      </c>
      <c r="AL41" s="137">
        <v>0</v>
      </c>
      <c r="AM41" s="138">
        <f>AL41*D41</f>
        <v>0</v>
      </c>
      <c r="AN41" s="137">
        <v>0</v>
      </c>
      <c r="AO41" s="138">
        <f>AN41*D41</f>
        <v>0</v>
      </c>
    </row>
    <row r="42" spans="1:41" ht="43.2" x14ac:dyDescent="0.3">
      <c r="A42" s="140">
        <v>1573</v>
      </c>
      <c r="B42" s="133" t="s">
        <v>1443</v>
      </c>
      <c r="C42" s="137" t="s">
        <v>281</v>
      </c>
      <c r="D42" s="138">
        <v>2.79</v>
      </c>
      <c r="E42" s="138">
        <v>334.8</v>
      </c>
      <c r="F42" s="137">
        <v>0</v>
      </c>
      <c r="G42" s="138">
        <f t="shared" si="0"/>
        <v>0</v>
      </c>
      <c r="H42" s="137">
        <v>0</v>
      </c>
      <c r="I42" s="138">
        <f t="shared" si="1"/>
        <v>0</v>
      </c>
      <c r="J42" s="137">
        <v>120</v>
      </c>
      <c r="K42" s="138">
        <f t="shared" si="2"/>
        <v>334.8</v>
      </c>
      <c r="L42" s="137">
        <v>0</v>
      </c>
      <c r="M42" s="136">
        <f>L42*D42</f>
        <v>0</v>
      </c>
      <c r="N42" s="137">
        <v>0</v>
      </c>
      <c r="O42" s="138">
        <f>N42*D42</f>
        <v>0</v>
      </c>
      <c r="P42" s="137">
        <v>0</v>
      </c>
      <c r="Q42" s="138">
        <f>P42*D42</f>
        <v>0</v>
      </c>
      <c r="R42" s="137">
        <v>0</v>
      </c>
      <c r="S42" s="138">
        <f>R42*D42</f>
        <v>0</v>
      </c>
      <c r="T42" s="137">
        <v>0</v>
      </c>
      <c r="U42" s="138">
        <f>T42*D42</f>
        <v>0</v>
      </c>
      <c r="V42" s="137">
        <v>0</v>
      </c>
      <c r="W42" s="138">
        <f>V42*D42</f>
        <v>0</v>
      </c>
      <c r="X42" s="137">
        <v>0</v>
      </c>
      <c r="Y42" s="138">
        <f>X42*D42</f>
        <v>0</v>
      </c>
      <c r="Z42" s="137">
        <v>0</v>
      </c>
      <c r="AA42" s="138">
        <f>Z42*D42</f>
        <v>0</v>
      </c>
      <c r="AB42" s="137">
        <v>0</v>
      </c>
      <c r="AC42" s="138">
        <f>AB42*D42</f>
        <v>0</v>
      </c>
      <c r="AD42" s="137">
        <v>0</v>
      </c>
      <c r="AE42" s="138">
        <f>AD42*D42</f>
        <v>0</v>
      </c>
      <c r="AF42" s="137">
        <v>0</v>
      </c>
      <c r="AG42" s="138">
        <f>AF42*D42</f>
        <v>0</v>
      </c>
      <c r="AH42" s="137">
        <v>0</v>
      </c>
      <c r="AI42" s="138">
        <f>AH42*D42</f>
        <v>0</v>
      </c>
      <c r="AJ42" s="137">
        <v>0</v>
      </c>
      <c r="AK42" s="138">
        <f>AJ42*D42</f>
        <v>0</v>
      </c>
      <c r="AL42" s="137">
        <v>0</v>
      </c>
      <c r="AM42" s="138">
        <f>AL42*D42</f>
        <v>0</v>
      </c>
      <c r="AN42" s="137">
        <v>0</v>
      </c>
      <c r="AO42" s="138">
        <f>AN42*D42</f>
        <v>0</v>
      </c>
    </row>
    <row r="43" spans="1:41" ht="57.6" x14ac:dyDescent="0.3">
      <c r="A43" s="140">
        <v>1574</v>
      </c>
      <c r="B43" s="133" t="s">
        <v>1444</v>
      </c>
      <c r="C43" s="137" t="s">
        <v>281</v>
      </c>
      <c r="D43" s="138">
        <v>2.99</v>
      </c>
      <c r="E43" s="138">
        <v>717.6</v>
      </c>
      <c r="F43" s="137">
        <v>0</v>
      </c>
      <c r="G43" s="138">
        <f t="shared" si="0"/>
        <v>0</v>
      </c>
      <c r="H43" s="137">
        <v>0</v>
      </c>
      <c r="I43" s="138">
        <f t="shared" si="1"/>
        <v>0</v>
      </c>
      <c r="J43" s="137">
        <v>240</v>
      </c>
      <c r="K43" s="138">
        <f t="shared" si="2"/>
        <v>717.6</v>
      </c>
      <c r="L43" s="137">
        <v>0</v>
      </c>
      <c r="M43" s="136">
        <f>L43*D43</f>
        <v>0</v>
      </c>
      <c r="N43" s="137">
        <v>0</v>
      </c>
      <c r="O43" s="138">
        <f>N43*D43</f>
        <v>0</v>
      </c>
      <c r="P43" s="137">
        <v>0</v>
      </c>
      <c r="Q43" s="138">
        <f>P43*D43</f>
        <v>0</v>
      </c>
      <c r="R43" s="137">
        <v>0</v>
      </c>
      <c r="S43" s="138">
        <f>R43*D43</f>
        <v>0</v>
      </c>
      <c r="T43" s="137">
        <v>0</v>
      </c>
      <c r="U43" s="138">
        <f>T43*D43</f>
        <v>0</v>
      </c>
      <c r="V43" s="137">
        <v>0</v>
      </c>
      <c r="W43" s="138">
        <f>V43*D43</f>
        <v>0</v>
      </c>
      <c r="X43" s="137">
        <v>0</v>
      </c>
      <c r="Y43" s="138">
        <f>X43*D43</f>
        <v>0</v>
      </c>
      <c r="Z43" s="137">
        <v>0</v>
      </c>
      <c r="AA43" s="138">
        <f>Z43*D43</f>
        <v>0</v>
      </c>
      <c r="AB43" s="137">
        <v>0</v>
      </c>
      <c r="AC43" s="138">
        <f>AB43*D43</f>
        <v>0</v>
      </c>
      <c r="AD43" s="137">
        <v>0</v>
      </c>
      <c r="AE43" s="138">
        <f>AD43*D43</f>
        <v>0</v>
      </c>
      <c r="AF43" s="137">
        <v>0</v>
      </c>
      <c r="AG43" s="138">
        <f>AF43*D43</f>
        <v>0</v>
      </c>
      <c r="AH43" s="137">
        <v>0</v>
      </c>
      <c r="AI43" s="138">
        <f>AH43*D43</f>
        <v>0</v>
      </c>
      <c r="AJ43" s="137">
        <v>0</v>
      </c>
      <c r="AK43" s="138">
        <f>AJ43*D43</f>
        <v>0</v>
      </c>
      <c r="AL43" s="137">
        <v>0</v>
      </c>
      <c r="AM43" s="138">
        <f>AL43*D43</f>
        <v>0</v>
      </c>
      <c r="AN43" s="137">
        <v>0</v>
      </c>
      <c r="AO43" s="138">
        <f>AN43*D43</f>
        <v>0</v>
      </c>
    </row>
    <row r="44" spans="1:41" ht="43.2" x14ac:dyDescent="0.3">
      <c r="A44" s="140">
        <v>1575</v>
      </c>
      <c r="B44" s="133" t="s">
        <v>1445</v>
      </c>
      <c r="C44" s="137" t="s">
        <v>281</v>
      </c>
      <c r="D44" s="138">
        <v>3.99</v>
      </c>
      <c r="E44" s="138">
        <v>1775.55</v>
      </c>
      <c r="F44" s="137">
        <v>250</v>
      </c>
      <c r="G44" s="138">
        <f t="shared" si="0"/>
        <v>997.5</v>
      </c>
      <c r="H44" s="137">
        <v>100</v>
      </c>
      <c r="I44" s="138">
        <f t="shared" si="1"/>
        <v>399</v>
      </c>
      <c r="J44" s="137">
        <v>30</v>
      </c>
      <c r="K44" s="138">
        <f t="shared" si="2"/>
        <v>119.7</v>
      </c>
      <c r="L44" s="137">
        <v>8</v>
      </c>
      <c r="M44" s="136">
        <f>L44*D44</f>
        <v>31.92</v>
      </c>
      <c r="N44" s="137">
        <v>10</v>
      </c>
      <c r="O44" s="138">
        <f>N44*D44</f>
        <v>39.900000000000006</v>
      </c>
      <c r="P44" s="137">
        <v>5</v>
      </c>
      <c r="Q44" s="138">
        <f>P44*D44</f>
        <v>19.950000000000003</v>
      </c>
      <c r="R44" s="137">
        <v>0</v>
      </c>
      <c r="S44" s="138">
        <f>R44*D44</f>
        <v>0</v>
      </c>
      <c r="T44" s="137">
        <v>0</v>
      </c>
      <c r="U44" s="138">
        <f>T44*D44</f>
        <v>0</v>
      </c>
      <c r="V44" s="137">
        <v>17</v>
      </c>
      <c r="W44" s="138">
        <f>V44*D44</f>
        <v>67.83</v>
      </c>
      <c r="X44" s="137">
        <v>0</v>
      </c>
      <c r="Y44" s="138">
        <f>X44*D44</f>
        <v>0</v>
      </c>
      <c r="Z44" s="137">
        <v>0</v>
      </c>
      <c r="AA44" s="138">
        <f>Z44*D44</f>
        <v>0</v>
      </c>
      <c r="AB44" s="137">
        <v>0</v>
      </c>
      <c r="AC44" s="138">
        <f>AB44*D44</f>
        <v>0</v>
      </c>
      <c r="AD44" s="137">
        <v>1</v>
      </c>
      <c r="AE44" s="138">
        <f>AD44*D44</f>
        <v>3.99</v>
      </c>
      <c r="AF44" s="137">
        <v>0</v>
      </c>
      <c r="AG44" s="138">
        <f>AF44*D44</f>
        <v>0</v>
      </c>
      <c r="AH44" s="137">
        <v>24</v>
      </c>
      <c r="AI44" s="138">
        <f>AH44*D44</f>
        <v>95.76</v>
      </c>
      <c r="AJ44" s="137">
        <v>0</v>
      </c>
      <c r="AK44" s="138">
        <f>AJ44*D44</f>
        <v>0</v>
      </c>
      <c r="AL44" s="137">
        <v>0</v>
      </c>
      <c r="AM44" s="138">
        <f>AL44*D44</f>
        <v>0</v>
      </c>
      <c r="AN44" s="137">
        <v>0</v>
      </c>
      <c r="AO44" s="138">
        <f>AN44*D44</f>
        <v>0</v>
      </c>
    </row>
    <row r="45" spans="1:41" ht="57.6" x14ac:dyDescent="0.3">
      <c r="A45" s="140">
        <v>1576</v>
      </c>
      <c r="B45" s="133" t="s">
        <v>1446</v>
      </c>
      <c r="C45" s="137" t="s">
        <v>281</v>
      </c>
      <c r="D45" s="138">
        <v>3.31</v>
      </c>
      <c r="E45" s="138">
        <v>1310.76</v>
      </c>
      <c r="F45" s="137">
        <v>250</v>
      </c>
      <c r="G45" s="138">
        <f t="shared" si="0"/>
        <v>827.5</v>
      </c>
      <c r="H45" s="137">
        <v>100</v>
      </c>
      <c r="I45" s="138">
        <f t="shared" si="1"/>
        <v>331</v>
      </c>
      <c r="J45" s="137">
        <v>30</v>
      </c>
      <c r="K45" s="138">
        <f t="shared" si="2"/>
        <v>99.3</v>
      </c>
      <c r="L45" s="137">
        <v>0</v>
      </c>
      <c r="M45" s="136">
        <f>L45*D45</f>
        <v>0</v>
      </c>
      <c r="N45" s="137">
        <v>0</v>
      </c>
      <c r="O45" s="138">
        <f>N45*D45</f>
        <v>0</v>
      </c>
      <c r="P45" s="137">
        <v>3</v>
      </c>
      <c r="Q45" s="138">
        <f>P45*D45</f>
        <v>9.93</v>
      </c>
      <c r="R45" s="137">
        <v>0</v>
      </c>
      <c r="S45" s="138">
        <f>R45*D45</f>
        <v>0</v>
      </c>
      <c r="T45" s="137">
        <v>0</v>
      </c>
      <c r="U45" s="138">
        <f>T45*D45</f>
        <v>0</v>
      </c>
      <c r="V45" s="137">
        <v>12</v>
      </c>
      <c r="W45" s="138">
        <f>V45*D45</f>
        <v>39.72</v>
      </c>
      <c r="X45" s="137">
        <v>0</v>
      </c>
      <c r="Y45" s="138">
        <f>X45*D45</f>
        <v>0</v>
      </c>
      <c r="Z45" s="137">
        <v>0</v>
      </c>
      <c r="AA45" s="138">
        <f>Z45*D45</f>
        <v>0</v>
      </c>
      <c r="AB45" s="137">
        <v>0</v>
      </c>
      <c r="AC45" s="138">
        <f>AB45*D45</f>
        <v>0</v>
      </c>
      <c r="AD45" s="137">
        <v>1</v>
      </c>
      <c r="AE45" s="138">
        <f>AD45*D45</f>
        <v>3.31</v>
      </c>
      <c r="AF45" s="137">
        <v>0</v>
      </c>
      <c r="AG45" s="138">
        <f>AF45*D45</f>
        <v>0</v>
      </c>
      <c r="AH45" s="137">
        <v>0</v>
      </c>
      <c r="AI45" s="138">
        <f>AH45*D45</f>
        <v>0</v>
      </c>
      <c r="AJ45" s="137">
        <v>0</v>
      </c>
      <c r="AK45" s="138">
        <f>AJ45*D45</f>
        <v>0</v>
      </c>
      <c r="AL45" s="137">
        <v>0</v>
      </c>
      <c r="AM45" s="138">
        <f>AL45*D45</f>
        <v>0</v>
      </c>
      <c r="AN45" s="137">
        <v>0</v>
      </c>
      <c r="AO45" s="138">
        <f>AN45*D45</f>
        <v>0</v>
      </c>
    </row>
    <row r="46" spans="1:41" ht="28.8" x14ac:dyDescent="0.3">
      <c r="A46" s="140">
        <v>1577</v>
      </c>
      <c r="B46" s="133" t="s">
        <v>1447</v>
      </c>
      <c r="C46" s="137" t="s">
        <v>281</v>
      </c>
      <c r="D46" s="138">
        <v>0.69</v>
      </c>
      <c r="E46" s="138">
        <v>6003.69</v>
      </c>
      <c r="F46" s="137">
        <v>6000</v>
      </c>
      <c r="G46" s="138">
        <f t="shared" si="0"/>
        <v>4140</v>
      </c>
      <c r="H46" s="137">
        <v>0</v>
      </c>
      <c r="I46" s="138">
        <f t="shared" si="1"/>
        <v>0</v>
      </c>
      <c r="J46" s="137">
        <v>2000</v>
      </c>
      <c r="K46" s="138">
        <f t="shared" si="2"/>
        <v>1380</v>
      </c>
      <c r="L46" s="137">
        <v>50</v>
      </c>
      <c r="M46" s="136">
        <f>L46*D46</f>
        <v>34.5</v>
      </c>
      <c r="N46" s="137">
        <v>200</v>
      </c>
      <c r="O46" s="138">
        <f>N46*D46</f>
        <v>138</v>
      </c>
      <c r="P46" s="137">
        <v>50</v>
      </c>
      <c r="Q46" s="138">
        <f>P46*D46</f>
        <v>34.5</v>
      </c>
      <c r="R46" s="137">
        <v>0</v>
      </c>
      <c r="S46" s="138">
        <f>R46*D46</f>
        <v>0</v>
      </c>
      <c r="T46" s="137">
        <v>30</v>
      </c>
      <c r="U46" s="138">
        <f>T46*D46</f>
        <v>20.7</v>
      </c>
      <c r="V46" s="137">
        <v>274</v>
      </c>
      <c r="W46" s="138">
        <f>V46*D46</f>
        <v>189.05999999999997</v>
      </c>
      <c r="X46" s="137">
        <v>0</v>
      </c>
      <c r="Y46" s="138">
        <f>X46*D46</f>
        <v>0</v>
      </c>
      <c r="Z46" s="137">
        <v>0</v>
      </c>
      <c r="AA46" s="138">
        <f>Z46*D46</f>
        <v>0</v>
      </c>
      <c r="AB46" s="137">
        <v>0</v>
      </c>
      <c r="AC46" s="138">
        <f>AB46*D46</f>
        <v>0</v>
      </c>
      <c r="AD46" s="137">
        <v>15</v>
      </c>
      <c r="AE46" s="138">
        <f>AD46*D46</f>
        <v>10.35</v>
      </c>
      <c r="AF46" s="137">
        <v>0</v>
      </c>
      <c r="AG46" s="138">
        <f>AF46*D46</f>
        <v>0</v>
      </c>
      <c r="AH46" s="137">
        <v>72</v>
      </c>
      <c r="AI46" s="138">
        <f>AH46*D46</f>
        <v>49.679999999999993</v>
      </c>
      <c r="AJ46" s="137">
        <v>10</v>
      </c>
      <c r="AK46" s="138">
        <f>AJ46*D46</f>
        <v>6.8999999999999995</v>
      </c>
      <c r="AL46" s="137">
        <v>0</v>
      </c>
      <c r="AM46" s="138">
        <f>AL46*D46</f>
        <v>0</v>
      </c>
      <c r="AN46" s="137">
        <v>0</v>
      </c>
      <c r="AO46" s="138">
        <f>AN46*D46</f>
        <v>0</v>
      </c>
    </row>
    <row r="47" spans="1:41" ht="28.8" x14ac:dyDescent="0.3">
      <c r="A47" s="140">
        <v>1578</v>
      </c>
      <c r="B47" s="133" t="s">
        <v>1448</v>
      </c>
      <c r="C47" s="137" t="s">
        <v>1422</v>
      </c>
      <c r="D47" s="138">
        <v>1.34</v>
      </c>
      <c r="E47" s="138">
        <v>8795.76</v>
      </c>
      <c r="F47" s="137">
        <v>6000</v>
      </c>
      <c r="G47" s="138">
        <f t="shared" si="0"/>
        <v>8040.0000000000009</v>
      </c>
      <c r="H47" s="137">
        <v>0</v>
      </c>
      <c r="I47" s="138">
        <f t="shared" si="1"/>
        <v>0</v>
      </c>
      <c r="J47" s="137">
        <v>250</v>
      </c>
      <c r="K47" s="138">
        <f t="shared" si="2"/>
        <v>335</v>
      </c>
      <c r="L47" s="137">
        <v>25</v>
      </c>
      <c r="M47" s="136">
        <f>L47*D47</f>
        <v>33.5</v>
      </c>
      <c r="N47" s="137">
        <v>200</v>
      </c>
      <c r="O47" s="138">
        <f>N47*D47</f>
        <v>268</v>
      </c>
      <c r="P47" s="137">
        <v>20</v>
      </c>
      <c r="Q47" s="138">
        <f>P47*D47</f>
        <v>26.8</v>
      </c>
      <c r="R47" s="137">
        <v>0</v>
      </c>
      <c r="S47" s="138">
        <f>R47*D47</f>
        <v>0</v>
      </c>
      <c r="T47" s="137">
        <v>20</v>
      </c>
      <c r="U47" s="138">
        <f>T47*D47</f>
        <v>26.8</v>
      </c>
      <c r="V47" s="137">
        <v>24</v>
      </c>
      <c r="W47" s="138">
        <f>V47*D47</f>
        <v>32.160000000000004</v>
      </c>
      <c r="X47" s="137">
        <v>0</v>
      </c>
      <c r="Y47" s="138">
        <f>X47*D47</f>
        <v>0</v>
      </c>
      <c r="Z47" s="137">
        <v>0</v>
      </c>
      <c r="AA47" s="138">
        <f>Z47*D47</f>
        <v>0</v>
      </c>
      <c r="AB47" s="137">
        <v>0</v>
      </c>
      <c r="AC47" s="138">
        <f>AB47*D47</f>
        <v>0</v>
      </c>
      <c r="AD47" s="137">
        <v>3</v>
      </c>
      <c r="AE47" s="138">
        <f>AD47*D47</f>
        <v>4.0200000000000005</v>
      </c>
      <c r="AF47" s="137">
        <v>0</v>
      </c>
      <c r="AG47" s="138">
        <f>AF47*D47</f>
        <v>0</v>
      </c>
      <c r="AH47" s="137">
        <v>12</v>
      </c>
      <c r="AI47" s="138">
        <f>AH47*D47</f>
        <v>16.080000000000002</v>
      </c>
      <c r="AJ47" s="137">
        <v>10</v>
      </c>
      <c r="AK47" s="138">
        <f>AJ47*D47</f>
        <v>13.4</v>
      </c>
      <c r="AL47" s="137">
        <v>0</v>
      </c>
      <c r="AM47" s="138">
        <f>AL47*D47</f>
        <v>0</v>
      </c>
      <c r="AN47" s="137">
        <v>0</v>
      </c>
      <c r="AO47" s="138">
        <f>AN47*D47</f>
        <v>0</v>
      </c>
    </row>
    <row r="48" spans="1:41" ht="28.8" x14ac:dyDescent="0.3">
      <c r="A48" s="140">
        <v>1579</v>
      </c>
      <c r="B48" s="133" t="s">
        <v>1449</v>
      </c>
      <c r="C48" s="137" t="s">
        <v>281</v>
      </c>
      <c r="D48" s="138">
        <v>2.89</v>
      </c>
      <c r="E48" s="138">
        <v>4730.93</v>
      </c>
      <c r="F48" s="137">
        <v>1500</v>
      </c>
      <c r="G48" s="138">
        <f t="shared" si="0"/>
        <v>4335</v>
      </c>
      <c r="H48" s="137">
        <v>0</v>
      </c>
      <c r="I48" s="138">
        <f t="shared" si="1"/>
        <v>0</v>
      </c>
      <c r="J48" s="137">
        <v>50</v>
      </c>
      <c r="K48" s="138">
        <f t="shared" si="2"/>
        <v>144.5</v>
      </c>
      <c r="L48" s="137">
        <v>0</v>
      </c>
      <c r="M48" s="136">
        <f>L48*D48</f>
        <v>0</v>
      </c>
      <c r="N48" s="137">
        <v>0</v>
      </c>
      <c r="O48" s="138">
        <f>N48*D48</f>
        <v>0</v>
      </c>
      <c r="P48" s="137">
        <v>0</v>
      </c>
      <c r="Q48" s="138">
        <f>P48*D48</f>
        <v>0</v>
      </c>
      <c r="R48" s="137">
        <v>0</v>
      </c>
      <c r="S48" s="138">
        <f>R48*D48</f>
        <v>0</v>
      </c>
      <c r="T48" s="137">
        <v>0</v>
      </c>
      <c r="U48" s="138">
        <f>T48*D48</f>
        <v>0</v>
      </c>
      <c r="V48" s="137">
        <v>2</v>
      </c>
      <c r="W48" s="138">
        <f>V48*D48</f>
        <v>5.78</v>
      </c>
      <c r="X48" s="137">
        <v>0</v>
      </c>
      <c r="Y48" s="138">
        <f>X48*D48</f>
        <v>0</v>
      </c>
      <c r="Z48" s="137">
        <v>0</v>
      </c>
      <c r="AA48" s="138">
        <f>Z48*D48</f>
        <v>0</v>
      </c>
      <c r="AB48" s="137">
        <v>0</v>
      </c>
      <c r="AC48" s="138">
        <f>AB48*D48</f>
        <v>0</v>
      </c>
      <c r="AD48" s="137">
        <v>10</v>
      </c>
      <c r="AE48" s="138">
        <f>AD48*D48</f>
        <v>28.900000000000002</v>
      </c>
      <c r="AF48" s="137">
        <v>0</v>
      </c>
      <c r="AG48" s="138">
        <f>AF48*D48</f>
        <v>0</v>
      </c>
      <c r="AH48" s="137">
        <v>75</v>
      </c>
      <c r="AI48" s="138">
        <f>AH48*D48</f>
        <v>216.75</v>
      </c>
      <c r="AJ48" s="137">
        <v>0</v>
      </c>
      <c r="AK48" s="138">
        <f>AJ48*D48</f>
        <v>0</v>
      </c>
      <c r="AL48" s="137">
        <v>0</v>
      </c>
      <c r="AM48" s="138">
        <f>AL48*D48</f>
        <v>0</v>
      </c>
      <c r="AN48" s="137">
        <v>0</v>
      </c>
      <c r="AO48" s="138">
        <f>AN48*D48</f>
        <v>0</v>
      </c>
    </row>
    <row r="49" spans="1:41" ht="43.2" x14ac:dyDescent="0.3">
      <c r="A49" s="140">
        <v>1580</v>
      </c>
      <c r="B49" s="133" t="s">
        <v>1450</v>
      </c>
      <c r="C49" s="137" t="s">
        <v>311</v>
      </c>
      <c r="D49" s="138">
        <v>3.98</v>
      </c>
      <c r="E49" s="138">
        <v>2185.02</v>
      </c>
      <c r="F49" s="137">
        <v>500</v>
      </c>
      <c r="G49" s="138">
        <f t="shared" si="0"/>
        <v>1990</v>
      </c>
      <c r="H49" s="137">
        <v>0</v>
      </c>
      <c r="I49" s="138">
        <f t="shared" si="1"/>
        <v>0</v>
      </c>
      <c r="J49" s="137">
        <v>0</v>
      </c>
      <c r="K49" s="138">
        <f t="shared" si="2"/>
        <v>0</v>
      </c>
      <c r="L49" s="137">
        <v>0</v>
      </c>
      <c r="M49" s="136">
        <f>L49*D49</f>
        <v>0</v>
      </c>
      <c r="N49" s="137">
        <v>0</v>
      </c>
      <c r="O49" s="138">
        <f>N49*D49</f>
        <v>0</v>
      </c>
      <c r="P49" s="137">
        <v>10</v>
      </c>
      <c r="Q49" s="138">
        <f>P49*D49</f>
        <v>39.799999999999997</v>
      </c>
      <c r="R49" s="137">
        <v>0</v>
      </c>
      <c r="S49" s="138">
        <f>R49*D49</f>
        <v>0</v>
      </c>
      <c r="T49" s="137">
        <v>0</v>
      </c>
      <c r="U49" s="138">
        <f>T49*D49</f>
        <v>0</v>
      </c>
      <c r="V49" s="137">
        <v>36</v>
      </c>
      <c r="W49" s="138">
        <f>V49*D49</f>
        <v>143.28</v>
      </c>
      <c r="X49" s="137">
        <v>0</v>
      </c>
      <c r="Y49" s="138">
        <f>X49*D49</f>
        <v>0</v>
      </c>
      <c r="Z49" s="137">
        <v>0</v>
      </c>
      <c r="AA49" s="138">
        <f>Z49*D49</f>
        <v>0</v>
      </c>
      <c r="AB49" s="137">
        <v>0</v>
      </c>
      <c r="AC49" s="138">
        <f>AB49*D49</f>
        <v>0</v>
      </c>
      <c r="AD49" s="137">
        <v>3</v>
      </c>
      <c r="AE49" s="138">
        <f>AD49*D49</f>
        <v>11.94</v>
      </c>
      <c r="AF49" s="137">
        <v>0</v>
      </c>
      <c r="AG49" s="138">
        <f>AF49*D49</f>
        <v>0</v>
      </c>
      <c r="AH49" s="137">
        <v>0</v>
      </c>
      <c r="AI49" s="138">
        <f>AH49*D49</f>
        <v>0</v>
      </c>
      <c r="AJ49" s="137">
        <v>0</v>
      </c>
      <c r="AK49" s="138">
        <f>AJ49*D49</f>
        <v>0</v>
      </c>
      <c r="AL49" s="137">
        <v>0</v>
      </c>
      <c r="AM49" s="138">
        <f>AL49*D49</f>
        <v>0</v>
      </c>
      <c r="AN49" s="137">
        <v>0</v>
      </c>
      <c r="AO49" s="138">
        <f>AN49*D49</f>
        <v>0</v>
      </c>
    </row>
    <row r="50" spans="1:41" ht="28.8" x14ac:dyDescent="0.3">
      <c r="A50" s="140">
        <v>1581</v>
      </c>
      <c r="B50" s="133" t="s">
        <v>1451</v>
      </c>
      <c r="C50" s="137" t="s">
        <v>281</v>
      </c>
      <c r="D50" s="138">
        <v>2.99</v>
      </c>
      <c r="E50" s="138">
        <v>3154.45</v>
      </c>
      <c r="F50" s="137">
        <v>900</v>
      </c>
      <c r="G50" s="138">
        <f t="shared" si="0"/>
        <v>2691</v>
      </c>
      <c r="H50" s="137">
        <v>0</v>
      </c>
      <c r="I50" s="138">
        <f t="shared" si="1"/>
        <v>0</v>
      </c>
      <c r="J50" s="137">
        <v>0</v>
      </c>
      <c r="K50" s="138">
        <f t="shared" si="2"/>
        <v>0</v>
      </c>
      <c r="L50" s="137">
        <v>0</v>
      </c>
      <c r="M50" s="136">
        <f>L50*D50</f>
        <v>0</v>
      </c>
      <c r="N50" s="137">
        <v>0</v>
      </c>
      <c r="O50" s="138">
        <f>N50*D50</f>
        <v>0</v>
      </c>
      <c r="P50" s="137">
        <v>30</v>
      </c>
      <c r="Q50" s="138">
        <f>P50*D50</f>
        <v>89.7</v>
      </c>
      <c r="R50" s="137">
        <v>0</v>
      </c>
      <c r="S50" s="138">
        <f>R50*D50</f>
        <v>0</v>
      </c>
      <c r="T50" s="137">
        <v>0</v>
      </c>
      <c r="U50" s="138">
        <f>T50*D50</f>
        <v>0</v>
      </c>
      <c r="V50" s="137">
        <v>54</v>
      </c>
      <c r="W50" s="138">
        <f>V50*D50</f>
        <v>161.46</v>
      </c>
      <c r="X50" s="137">
        <v>0</v>
      </c>
      <c r="Y50" s="138">
        <f>X50*D50</f>
        <v>0</v>
      </c>
      <c r="Z50" s="137">
        <v>0</v>
      </c>
      <c r="AA50" s="138">
        <f>Z50*D50</f>
        <v>0</v>
      </c>
      <c r="AB50" s="137">
        <v>5</v>
      </c>
      <c r="AC50" s="138">
        <f>AB50*D50</f>
        <v>14.950000000000001</v>
      </c>
      <c r="AD50" s="137">
        <v>10</v>
      </c>
      <c r="AE50" s="138">
        <f>AD50*D50</f>
        <v>29.900000000000002</v>
      </c>
      <c r="AF50" s="137">
        <v>0</v>
      </c>
      <c r="AG50" s="138">
        <f>AF50*D50</f>
        <v>0</v>
      </c>
      <c r="AH50" s="137">
        <v>56</v>
      </c>
      <c r="AI50" s="138">
        <f>AH50*D50</f>
        <v>167.44</v>
      </c>
      <c r="AJ50" s="137">
        <v>0</v>
      </c>
      <c r="AK50" s="138">
        <f>AJ50*D50</f>
        <v>0</v>
      </c>
      <c r="AL50" s="137">
        <v>0</v>
      </c>
      <c r="AM50" s="138">
        <f>AL50*D50</f>
        <v>0</v>
      </c>
      <c r="AN50" s="137">
        <v>0</v>
      </c>
      <c r="AO50" s="138">
        <f>AN50*D50</f>
        <v>0</v>
      </c>
    </row>
    <row r="51" spans="1:41" ht="28.8" x14ac:dyDescent="0.3">
      <c r="A51" s="140">
        <v>1582</v>
      </c>
      <c r="B51" s="133" t="s">
        <v>1452</v>
      </c>
      <c r="C51" s="137" t="s">
        <v>281</v>
      </c>
      <c r="D51" s="138">
        <v>2.19</v>
      </c>
      <c r="E51" s="138">
        <v>3020.01</v>
      </c>
      <c r="F51" s="137">
        <v>900</v>
      </c>
      <c r="G51" s="138">
        <f t="shared" si="0"/>
        <v>1971</v>
      </c>
      <c r="H51" s="137">
        <v>0</v>
      </c>
      <c r="I51" s="138">
        <f t="shared" si="1"/>
        <v>0</v>
      </c>
      <c r="J51" s="137">
        <v>100</v>
      </c>
      <c r="K51" s="138">
        <f t="shared" si="2"/>
        <v>219</v>
      </c>
      <c r="L51" s="137">
        <v>20</v>
      </c>
      <c r="M51" s="136">
        <f>L51*D51</f>
        <v>43.8</v>
      </c>
      <c r="N51" s="137">
        <v>150</v>
      </c>
      <c r="O51" s="138">
        <f>N51*D51</f>
        <v>328.5</v>
      </c>
      <c r="P51" s="137">
        <v>30</v>
      </c>
      <c r="Q51" s="138">
        <f>P51*D51</f>
        <v>65.7</v>
      </c>
      <c r="R51" s="137">
        <v>0</v>
      </c>
      <c r="S51" s="138">
        <f>R51*D51</f>
        <v>0</v>
      </c>
      <c r="T51" s="137">
        <v>50</v>
      </c>
      <c r="U51" s="138">
        <f>T51*D51</f>
        <v>109.5</v>
      </c>
      <c r="V51" s="137">
        <v>54</v>
      </c>
      <c r="W51" s="138">
        <f>V51*D51</f>
        <v>118.25999999999999</v>
      </c>
      <c r="X51" s="137">
        <v>0</v>
      </c>
      <c r="Y51" s="138">
        <f>X51*D51</f>
        <v>0</v>
      </c>
      <c r="Z51" s="137">
        <v>0</v>
      </c>
      <c r="AA51" s="138">
        <f>Z51*D51</f>
        <v>0</v>
      </c>
      <c r="AB51" s="137">
        <v>5</v>
      </c>
      <c r="AC51" s="138">
        <f>AB51*D51</f>
        <v>10.95</v>
      </c>
      <c r="AD51" s="137">
        <v>10</v>
      </c>
      <c r="AE51" s="138">
        <f>AD51*D51</f>
        <v>21.9</v>
      </c>
      <c r="AF51" s="137">
        <v>0</v>
      </c>
      <c r="AG51" s="138">
        <f>AF51*D51</f>
        <v>0</v>
      </c>
      <c r="AH51" s="137">
        <v>40</v>
      </c>
      <c r="AI51" s="138">
        <f>AH51*D51</f>
        <v>87.6</v>
      </c>
      <c r="AJ51" s="137">
        <v>20</v>
      </c>
      <c r="AK51" s="138">
        <f>AJ51*D51</f>
        <v>43.8</v>
      </c>
      <c r="AL51" s="137">
        <v>0</v>
      </c>
      <c r="AM51" s="138">
        <f>AL51*D51</f>
        <v>0</v>
      </c>
      <c r="AN51" s="137">
        <v>0</v>
      </c>
      <c r="AO51" s="138">
        <f>AN51*D51</f>
        <v>0</v>
      </c>
    </row>
    <row r="52" spans="1:41" x14ac:dyDescent="0.3">
      <c r="A52" s="140">
        <v>1583</v>
      </c>
      <c r="B52" s="133" t="s">
        <v>1453</v>
      </c>
      <c r="C52" s="137" t="s">
        <v>1402</v>
      </c>
      <c r="D52" s="138">
        <v>0.72</v>
      </c>
      <c r="E52" s="138">
        <v>554.4</v>
      </c>
      <c r="F52" s="137">
        <v>100</v>
      </c>
      <c r="G52" s="138">
        <f t="shared" si="0"/>
        <v>72</v>
      </c>
      <c r="H52" s="137">
        <v>0</v>
      </c>
      <c r="I52" s="138">
        <f t="shared" si="1"/>
        <v>0</v>
      </c>
      <c r="J52" s="137">
        <v>100</v>
      </c>
      <c r="K52" s="138">
        <f t="shared" si="2"/>
        <v>72</v>
      </c>
      <c r="L52" s="137">
        <v>4</v>
      </c>
      <c r="M52" s="136">
        <f>L52*D52</f>
        <v>2.88</v>
      </c>
      <c r="N52" s="137">
        <v>200</v>
      </c>
      <c r="O52" s="138">
        <f>N52*D52</f>
        <v>144</v>
      </c>
      <c r="P52" s="137">
        <v>20</v>
      </c>
      <c r="Q52" s="138">
        <f>P52*D52</f>
        <v>14.399999999999999</v>
      </c>
      <c r="R52" s="137">
        <v>0</v>
      </c>
      <c r="S52" s="138">
        <f>R52*D52</f>
        <v>0</v>
      </c>
      <c r="T52" s="137">
        <v>10</v>
      </c>
      <c r="U52" s="138">
        <f>T52*D52</f>
        <v>7.1999999999999993</v>
      </c>
      <c r="V52" s="137">
        <v>298</v>
      </c>
      <c r="W52" s="138">
        <f>V52*D52</f>
        <v>214.56</v>
      </c>
      <c r="X52" s="137">
        <v>0</v>
      </c>
      <c r="Y52" s="138">
        <f>X52*D52</f>
        <v>0</v>
      </c>
      <c r="Z52" s="137">
        <v>0</v>
      </c>
      <c r="AA52" s="138">
        <f>Z52*D52</f>
        <v>0</v>
      </c>
      <c r="AB52" s="137">
        <v>0</v>
      </c>
      <c r="AC52" s="138">
        <f>AB52*D52</f>
        <v>0</v>
      </c>
      <c r="AD52" s="137">
        <v>2</v>
      </c>
      <c r="AE52" s="138">
        <f>AD52*D52</f>
        <v>1.44</v>
      </c>
      <c r="AF52" s="137">
        <v>0</v>
      </c>
      <c r="AG52" s="138">
        <f>AF52*D52</f>
        <v>0</v>
      </c>
      <c r="AH52" s="137">
        <v>34</v>
      </c>
      <c r="AI52" s="138">
        <f>AH52*D52</f>
        <v>24.48</v>
      </c>
      <c r="AJ52" s="137">
        <v>2</v>
      </c>
      <c r="AK52" s="138">
        <f>AJ52*D52</f>
        <v>1.44</v>
      </c>
      <c r="AL52" s="137">
        <v>0</v>
      </c>
      <c r="AM52" s="138">
        <f>AL52*D52</f>
        <v>0</v>
      </c>
      <c r="AN52" s="137">
        <v>0</v>
      </c>
      <c r="AO52" s="138">
        <f>AN52*D52</f>
        <v>0</v>
      </c>
    </row>
    <row r="53" spans="1:41" ht="72" x14ac:dyDescent="0.3">
      <c r="A53" s="140">
        <v>1584</v>
      </c>
      <c r="B53" s="133" t="s">
        <v>1454</v>
      </c>
      <c r="C53" s="137" t="s">
        <v>1400</v>
      </c>
      <c r="D53" s="138">
        <v>20.99</v>
      </c>
      <c r="E53" s="138">
        <v>3778.2</v>
      </c>
      <c r="F53" s="137">
        <v>0</v>
      </c>
      <c r="G53" s="138">
        <f t="shared" si="0"/>
        <v>0</v>
      </c>
      <c r="H53" s="137">
        <v>0</v>
      </c>
      <c r="I53" s="138">
        <f t="shared" si="1"/>
        <v>0</v>
      </c>
      <c r="J53" s="137">
        <v>180</v>
      </c>
      <c r="K53" s="138">
        <f t="shared" si="2"/>
        <v>3778.2</v>
      </c>
      <c r="L53" s="137">
        <v>0</v>
      </c>
      <c r="M53" s="136">
        <f>L53*D53</f>
        <v>0</v>
      </c>
      <c r="N53" s="137">
        <v>0</v>
      </c>
      <c r="O53" s="138">
        <f>N53*D53</f>
        <v>0</v>
      </c>
      <c r="P53" s="137">
        <v>0</v>
      </c>
      <c r="Q53" s="138">
        <f>P53*D53</f>
        <v>0</v>
      </c>
      <c r="R53" s="137">
        <v>0</v>
      </c>
      <c r="S53" s="138">
        <f>R53*D53</f>
        <v>0</v>
      </c>
      <c r="T53" s="137">
        <v>0</v>
      </c>
      <c r="U53" s="138">
        <f>T53*D53</f>
        <v>0</v>
      </c>
      <c r="V53" s="137">
        <v>0</v>
      </c>
      <c r="W53" s="138">
        <f>V53*D53</f>
        <v>0</v>
      </c>
      <c r="X53" s="137">
        <v>0</v>
      </c>
      <c r="Y53" s="138">
        <f>X53*D53</f>
        <v>0</v>
      </c>
      <c r="Z53" s="137">
        <v>0</v>
      </c>
      <c r="AA53" s="138">
        <f>Z53*D53</f>
        <v>0</v>
      </c>
      <c r="AB53" s="137">
        <v>0</v>
      </c>
      <c r="AC53" s="138">
        <f>AB53*D53</f>
        <v>0</v>
      </c>
      <c r="AD53" s="137">
        <v>0</v>
      </c>
      <c r="AE53" s="138">
        <f>AD53*D53</f>
        <v>0</v>
      </c>
      <c r="AF53" s="137">
        <v>0</v>
      </c>
      <c r="AG53" s="138">
        <f>AF53*D53</f>
        <v>0</v>
      </c>
      <c r="AH53" s="137">
        <v>0</v>
      </c>
      <c r="AI53" s="138">
        <f>AH53*D53</f>
        <v>0</v>
      </c>
      <c r="AJ53" s="137">
        <v>0</v>
      </c>
      <c r="AK53" s="138">
        <f>AJ53*D53</f>
        <v>0</v>
      </c>
      <c r="AL53" s="137">
        <v>0</v>
      </c>
      <c r="AM53" s="138">
        <f>AL53*D53</f>
        <v>0</v>
      </c>
      <c r="AN53" s="137">
        <v>0</v>
      </c>
      <c r="AO53" s="138">
        <f>AN53*D53</f>
        <v>0</v>
      </c>
    </row>
    <row r="54" spans="1:41" ht="72" x14ac:dyDescent="0.3">
      <c r="A54" s="140">
        <v>1585</v>
      </c>
      <c r="B54" s="133" t="s">
        <v>1455</v>
      </c>
      <c r="C54" s="137" t="s">
        <v>1400</v>
      </c>
      <c r="D54" s="138">
        <v>17.989999999999998</v>
      </c>
      <c r="E54" s="138">
        <v>3238.2</v>
      </c>
      <c r="F54" s="137">
        <v>0</v>
      </c>
      <c r="G54" s="138">
        <f t="shared" si="0"/>
        <v>0</v>
      </c>
      <c r="H54" s="137">
        <v>0</v>
      </c>
      <c r="I54" s="138">
        <f t="shared" si="1"/>
        <v>0</v>
      </c>
      <c r="J54" s="137">
        <v>180</v>
      </c>
      <c r="K54" s="138">
        <f t="shared" si="2"/>
        <v>3238.2</v>
      </c>
      <c r="L54" s="137">
        <v>0</v>
      </c>
      <c r="M54" s="136">
        <f>L54*D54</f>
        <v>0</v>
      </c>
      <c r="N54" s="137">
        <v>0</v>
      </c>
      <c r="O54" s="138">
        <f>N54*D54</f>
        <v>0</v>
      </c>
      <c r="P54" s="137">
        <v>0</v>
      </c>
      <c r="Q54" s="138">
        <f>P54*D54</f>
        <v>0</v>
      </c>
      <c r="R54" s="137">
        <v>0</v>
      </c>
      <c r="S54" s="138">
        <f>R54*D54</f>
        <v>0</v>
      </c>
      <c r="T54" s="137">
        <v>0</v>
      </c>
      <c r="U54" s="138">
        <f>T54*D54</f>
        <v>0</v>
      </c>
      <c r="V54" s="137">
        <v>0</v>
      </c>
      <c r="W54" s="138">
        <f>V54*D54</f>
        <v>0</v>
      </c>
      <c r="X54" s="137">
        <v>0</v>
      </c>
      <c r="Y54" s="138">
        <f>X54*D54</f>
        <v>0</v>
      </c>
      <c r="Z54" s="137">
        <v>0</v>
      </c>
      <c r="AA54" s="138">
        <f>Z54*D54</f>
        <v>0</v>
      </c>
      <c r="AB54" s="137">
        <v>0</v>
      </c>
      <c r="AC54" s="138">
        <f>AB54*D54</f>
        <v>0</v>
      </c>
      <c r="AD54" s="137">
        <v>0</v>
      </c>
      <c r="AE54" s="138">
        <f>AD54*D54</f>
        <v>0</v>
      </c>
      <c r="AF54" s="137">
        <v>0</v>
      </c>
      <c r="AG54" s="138">
        <f>AF54*D54</f>
        <v>0</v>
      </c>
      <c r="AH54" s="137">
        <v>0</v>
      </c>
      <c r="AI54" s="138">
        <f>AH54*D54</f>
        <v>0</v>
      </c>
      <c r="AJ54" s="137">
        <v>0</v>
      </c>
      <c r="AK54" s="138">
        <f>AJ54*D54</f>
        <v>0</v>
      </c>
      <c r="AL54" s="137">
        <v>0</v>
      </c>
      <c r="AM54" s="138">
        <f>AL54*D54</f>
        <v>0</v>
      </c>
      <c r="AN54" s="137">
        <v>0</v>
      </c>
      <c r="AO54" s="138">
        <f>AN54*D54</f>
        <v>0</v>
      </c>
    </row>
    <row r="55" spans="1:41" ht="72" x14ac:dyDescent="0.3">
      <c r="A55" s="140">
        <v>1586</v>
      </c>
      <c r="B55" s="133" t="s">
        <v>1456</v>
      </c>
      <c r="C55" s="137" t="s">
        <v>1400</v>
      </c>
      <c r="D55" s="138">
        <v>17.399999999999999</v>
      </c>
      <c r="E55" s="138">
        <v>3132</v>
      </c>
      <c r="F55" s="137">
        <v>0</v>
      </c>
      <c r="G55" s="138">
        <f t="shared" si="0"/>
        <v>0</v>
      </c>
      <c r="H55" s="137">
        <v>0</v>
      </c>
      <c r="I55" s="138">
        <f t="shared" si="1"/>
        <v>0</v>
      </c>
      <c r="J55" s="137">
        <v>180</v>
      </c>
      <c r="K55" s="138">
        <f t="shared" si="2"/>
        <v>3131.9999999999995</v>
      </c>
      <c r="L55" s="137">
        <v>0</v>
      </c>
      <c r="M55" s="136">
        <f>L55*D55</f>
        <v>0</v>
      </c>
      <c r="N55" s="137">
        <v>0</v>
      </c>
      <c r="O55" s="138">
        <f>N55*D55</f>
        <v>0</v>
      </c>
      <c r="P55" s="137">
        <v>0</v>
      </c>
      <c r="Q55" s="138">
        <f>P55*D55</f>
        <v>0</v>
      </c>
      <c r="R55" s="137">
        <v>0</v>
      </c>
      <c r="S55" s="138">
        <f>R55*D55</f>
        <v>0</v>
      </c>
      <c r="T55" s="137">
        <v>0</v>
      </c>
      <c r="U55" s="138">
        <f>T55*D55</f>
        <v>0</v>
      </c>
      <c r="V55" s="137">
        <v>0</v>
      </c>
      <c r="W55" s="138">
        <f>V55*D55</f>
        <v>0</v>
      </c>
      <c r="X55" s="137">
        <v>0</v>
      </c>
      <c r="Y55" s="138">
        <f>X55*D55</f>
        <v>0</v>
      </c>
      <c r="Z55" s="137">
        <v>0</v>
      </c>
      <c r="AA55" s="138">
        <f>Z55*D55</f>
        <v>0</v>
      </c>
      <c r="AB55" s="137">
        <v>0</v>
      </c>
      <c r="AC55" s="138">
        <f>AB55*D55</f>
        <v>0</v>
      </c>
      <c r="AD55" s="137">
        <v>0</v>
      </c>
      <c r="AE55" s="138">
        <f>AD55*D55</f>
        <v>0</v>
      </c>
      <c r="AF55" s="137">
        <v>0</v>
      </c>
      <c r="AG55" s="138">
        <f>AF55*D55</f>
        <v>0</v>
      </c>
      <c r="AH55" s="137">
        <v>0</v>
      </c>
      <c r="AI55" s="138">
        <f>AH55*D55</f>
        <v>0</v>
      </c>
      <c r="AJ55" s="137">
        <v>0</v>
      </c>
      <c r="AK55" s="138">
        <f>AJ55*D55</f>
        <v>0</v>
      </c>
      <c r="AL55" s="137">
        <v>0</v>
      </c>
      <c r="AM55" s="138">
        <f>AL55*D55</f>
        <v>0</v>
      </c>
      <c r="AN55" s="137">
        <v>0</v>
      </c>
      <c r="AO55" s="138">
        <f>AN55*D55</f>
        <v>0</v>
      </c>
    </row>
    <row r="56" spans="1:41" ht="72" x14ac:dyDescent="0.3">
      <c r="A56" s="140">
        <v>1587</v>
      </c>
      <c r="B56" s="133" t="s">
        <v>1457</v>
      </c>
      <c r="C56" s="137" t="s">
        <v>1400</v>
      </c>
      <c r="D56" s="138">
        <v>27.97</v>
      </c>
      <c r="E56" s="138">
        <v>5034.6000000000004</v>
      </c>
      <c r="F56" s="137">
        <v>0</v>
      </c>
      <c r="G56" s="138">
        <f t="shared" si="0"/>
        <v>0</v>
      </c>
      <c r="H56" s="137">
        <v>0</v>
      </c>
      <c r="I56" s="138">
        <f t="shared" si="1"/>
        <v>0</v>
      </c>
      <c r="J56" s="137">
        <v>180</v>
      </c>
      <c r="K56" s="138">
        <f t="shared" si="2"/>
        <v>5034.5999999999995</v>
      </c>
      <c r="L56" s="137">
        <v>0</v>
      </c>
      <c r="M56" s="136">
        <f>L56*D56</f>
        <v>0</v>
      </c>
      <c r="N56" s="137">
        <v>0</v>
      </c>
      <c r="O56" s="138">
        <f>N56*D56</f>
        <v>0</v>
      </c>
      <c r="P56" s="137">
        <v>0</v>
      </c>
      <c r="Q56" s="138">
        <f>P56*D56</f>
        <v>0</v>
      </c>
      <c r="R56" s="137">
        <v>0</v>
      </c>
      <c r="S56" s="138">
        <f>R56*D56</f>
        <v>0</v>
      </c>
      <c r="T56" s="137">
        <v>0</v>
      </c>
      <c r="U56" s="138">
        <f>T56*D56</f>
        <v>0</v>
      </c>
      <c r="V56" s="137">
        <v>0</v>
      </c>
      <c r="W56" s="138">
        <f>V56*D56</f>
        <v>0</v>
      </c>
      <c r="X56" s="137">
        <v>0</v>
      </c>
      <c r="Y56" s="138">
        <f>X56*D56</f>
        <v>0</v>
      </c>
      <c r="Z56" s="137">
        <v>0</v>
      </c>
      <c r="AA56" s="138">
        <f>Z56*D56</f>
        <v>0</v>
      </c>
      <c r="AB56" s="137">
        <v>0</v>
      </c>
      <c r="AC56" s="138">
        <f>AB56*D56</f>
        <v>0</v>
      </c>
      <c r="AD56" s="137">
        <v>0</v>
      </c>
      <c r="AE56" s="138">
        <f>AD56*D56</f>
        <v>0</v>
      </c>
      <c r="AF56" s="137">
        <v>0</v>
      </c>
      <c r="AG56" s="138">
        <f>AF56*D56</f>
        <v>0</v>
      </c>
      <c r="AH56" s="137">
        <v>0</v>
      </c>
      <c r="AI56" s="138">
        <f>AH56*D56</f>
        <v>0</v>
      </c>
      <c r="AJ56" s="137">
        <v>0</v>
      </c>
      <c r="AK56" s="138">
        <f>AJ56*D56</f>
        <v>0</v>
      </c>
      <c r="AL56" s="137">
        <v>0</v>
      </c>
      <c r="AM56" s="138">
        <f>AL56*D56</f>
        <v>0</v>
      </c>
      <c r="AN56" s="137">
        <v>0</v>
      </c>
      <c r="AO56" s="138">
        <f>AN56*D56</f>
        <v>0</v>
      </c>
    </row>
    <row r="57" spans="1:41" ht="28.8" x14ac:dyDescent="0.3">
      <c r="A57" s="140">
        <v>1588</v>
      </c>
      <c r="B57" s="133" t="s">
        <v>1458</v>
      </c>
      <c r="C57" s="137" t="s">
        <v>1422</v>
      </c>
      <c r="D57" s="138">
        <v>1.68</v>
      </c>
      <c r="E57" s="138">
        <v>6237.84</v>
      </c>
      <c r="F57" s="137">
        <v>2000</v>
      </c>
      <c r="G57" s="138">
        <f t="shared" si="0"/>
        <v>3360</v>
      </c>
      <c r="H57" s="137">
        <v>0</v>
      </c>
      <c r="I57" s="138">
        <f t="shared" si="1"/>
        <v>0</v>
      </c>
      <c r="J57" s="137">
        <v>1000</v>
      </c>
      <c r="K57" s="138">
        <f t="shared" si="2"/>
        <v>1680</v>
      </c>
      <c r="L57" s="137">
        <v>10</v>
      </c>
      <c r="M57" s="136">
        <f>L57*D57</f>
        <v>16.8</v>
      </c>
      <c r="N57" s="137">
        <v>300</v>
      </c>
      <c r="O57" s="138">
        <f>N57*D57</f>
        <v>504</v>
      </c>
      <c r="P57" s="137">
        <v>120</v>
      </c>
      <c r="Q57" s="138">
        <f>P57*D57</f>
        <v>201.6</v>
      </c>
      <c r="R57" s="137">
        <v>0</v>
      </c>
      <c r="S57" s="138">
        <f>R57*D57</f>
        <v>0</v>
      </c>
      <c r="T57" s="137">
        <v>15</v>
      </c>
      <c r="U57" s="138">
        <f>T57*D57</f>
        <v>25.2</v>
      </c>
      <c r="V57" s="137">
        <v>58</v>
      </c>
      <c r="W57" s="138">
        <f>V57*D57</f>
        <v>97.44</v>
      </c>
      <c r="X57" s="137">
        <v>0</v>
      </c>
      <c r="Y57" s="138">
        <f>X57*D57</f>
        <v>0</v>
      </c>
      <c r="Z57" s="137">
        <v>0</v>
      </c>
      <c r="AA57" s="138">
        <f>Z57*D57</f>
        <v>0</v>
      </c>
      <c r="AB57" s="137">
        <v>0</v>
      </c>
      <c r="AC57" s="138">
        <f>AB57*D57</f>
        <v>0</v>
      </c>
      <c r="AD57" s="137">
        <v>50</v>
      </c>
      <c r="AE57" s="138">
        <f>AD57*D57</f>
        <v>84</v>
      </c>
      <c r="AF57" s="137">
        <v>0</v>
      </c>
      <c r="AG57" s="138">
        <f>AF57*D57</f>
        <v>0</v>
      </c>
      <c r="AH57" s="137">
        <v>150</v>
      </c>
      <c r="AI57" s="138">
        <f>AH57*D57</f>
        <v>252</v>
      </c>
      <c r="AJ57" s="137">
        <v>10</v>
      </c>
      <c r="AK57" s="138">
        <f>AJ57*D57</f>
        <v>16.8</v>
      </c>
      <c r="AL57" s="137">
        <v>0</v>
      </c>
      <c r="AM57" s="138">
        <f>AL57*D57</f>
        <v>0</v>
      </c>
      <c r="AN57" s="137">
        <v>0</v>
      </c>
      <c r="AO57" s="138">
        <f>AN57*D57</f>
        <v>0</v>
      </c>
    </row>
    <row r="58" spans="1:41" ht="43.2" x14ac:dyDescent="0.3">
      <c r="A58" s="140">
        <v>1589</v>
      </c>
      <c r="B58" s="133" t="s">
        <v>1459</v>
      </c>
      <c r="C58" s="137" t="s">
        <v>281</v>
      </c>
      <c r="D58" s="138">
        <v>1.69</v>
      </c>
      <c r="E58" s="138">
        <v>202.8</v>
      </c>
      <c r="F58" s="137">
        <v>0</v>
      </c>
      <c r="G58" s="138">
        <f t="shared" si="0"/>
        <v>0</v>
      </c>
      <c r="H58" s="137">
        <v>0</v>
      </c>
      <c r="I58" s="138">
        <f t="shared" si="1"/>
        <v>0</v>
      </c>
      <c r="J58" s="137">
        <v>120</v>
      </c>
      <c r="K58" s="138">
        <f t="shared" si="2"/>
        <v>202.79999999999998</v>
      </c>
      <c r="L58" s="137">
        <v>0</v>
      </c>
      <c r="M58" s="136">
        <f>L58*D58</f>
        <v>0</v>
      </c>
      <c r="N58" s="137">
        <v>0</v>
      </c>
      <c r="O58" s="138">
        <f>N58*D58</f>
        <v>0</v>
      </c>
      <c r="P58" s="137">
        <v>0</v>
      </c>
      <c r="Q58" s="138">
        <f>P58*D58</f>
        <v>0</v>
      </c>
      <c r="R58" s="137">
        <v>0</v>
      </c>
      <c r="S58" s="138">
        <f>R58*D58</f>
        <v>0</v>
      </c>
      <c r="T58" s="137">
        <v>0</v>
      </c>
      <c r="U58" s="138">
        <f>T58*D58</f>
        <v>0</v>
      </c>
      <c r="V58" s="137">
        <v>0</v>
      </c>
      <c r="W58" s="138">
        <f>V58*D58</f>
        <v>0</v>
      </c>
      <c r="X58" s="137">
        <v>0</v>
      </c>
      <c r="Y58" s="138">
        <f>X58*D58</f>
        <v>0</v>
      </c>
      <c r="Z58" s="137">
        <v>0</v>
      </c>
      <c r="AA58" s="138">
        <f>Z58*D58</f>
        <v>0</v>
      </c>
      <c r="AB58" s="137">
        <v>0</v>
      </c>
      <c r="AC58" s="138">
        <f>AB58*D58</f>
        <v>0</v>
      </c>
      <c r="AD58" s="137">
        <v>0</v>
      </c>
      <c r="AE58" s="138">
        <f>AD58*D58</f>
        <v>0</v>
      </c>
      <c r="AF58" s="137">
        <v>0</v>
      </c>
      <c r="AG58" s="138">
        <f>AF58*D58</f>
        <v>0</v>
      </c>
      <c r="AH58" s="137">
        <v>0</v>
      </c>
      <c r="AI58" s="138">
        <f>AH58*D58</f>
        <v>0</v>
      </c>
      <c r="AJ58" s="137">
        <v>0</v>
      </c>
      <c r="AK58" s="138">
        <f>AJ58*D58</f>
        <v>0</v>
      </c>
      <c r="AL58" s="137">
        <v>0</v>
      </c>
      <c r="AM58" s="138">
        <f>AL58*D58</f>
        <v>0</v>
      </c>
      <c r="AN58" s="137">
        <v>0</v>
      </c>
      <c r="AO58" s="138">
        <f>AN58*D58</f>
        <v>0</v>
      </c>
    </row>
    <row r="59" spans="1:41" ht="57.6" x14ac:dyDescent="0.3">
      <c r="A59" s="140">
        <v>1590</v>
      </c>
      <c r="B59" s="133" t="s">
        <v>1460</v>
      </c>
      <c r="C59" s="137" t="s">
        <v>1400</v>
      </c>
      <c r="D59" s="138">
        <v>5.49</v>
      </c>
      <c r="E59" s="138">
        <v>1976.4</v>
      </c>
      <c r="F59" s="137">
        <v>0</v>
      </c>
      <c r="G59" s="138">
        <f t="shared" si="0"/>
        <v>0</v>
      </c>
      <c r="H59" s="137">
        <v>0</v>
      </c>
      <c r="I59" s="138">
        <f t="shared" si="1"/>
        <v>0</v>
      </c>
      <c r="J59" s="137">
        <v>360</v>
      </c>
      <c r="K59" s="138">
        <f t="shared" si="2"/>
        <v>1976.4</v>
      </c>
      <c r="L59" s="137">
        <v>0</v>
      </c>
      <c r="M59" s="136">
        <f>L59*D59</f>
        <v>0</v>
      </c>
      <c r="N59" s="137">
        <v>0</v>
      </c>
      <c r="O59" s="138">
        <f>N59*D59</f>
        <v>0</v>
      </c>
      <c r="P59" s="137">
        <v>0</v>
      </c>
      <c r="Q59" s="138">
        <f>P59*D59</f>
        <v>0</v>
      </c>
      <c r="R59" s="137">
        <v>0</v>
      </c>
      <c r="S59" s="138">
        <f>R59*D59</f>
        <v>0</v>
      </c>
      <c r="T59" s="137">
        <v>0</v>
      </c>
      <c r="U59" s="138">
        <f>T59*D59</f>
        <v>0</v>
      </c>
      <c r="V59" s="137">
        <v>0</v>
      </c>
      <c r="W59" s="138">
        <f>V59*D59</f>
        <v>0</v>
      </c>
      <c r="X59" s="137">
        <v>0</v>
      </c>
      <c r="Y59" s="138">
        <f>X59*D59</f>
        <v>0</v>
      </c>
      <c r="Z59" s="137">
        <v>0</v>
      </c>
      <c r="AA59" s="138">
        <f>Z59*D59</f>
        <v>0</v>
      </c>
      <c r="AB59" s="137">
        <v>0</v>
      </c>
      <c r="AC59" s="138">
        <f>AB59*D59</f>
        <v>0</v>
      </c>
      <c r="AD59" s="137">
        <v>0</v>
      </c>
      <c r="AE59" s="138">
        <f>AD59*D59</f>
        <v>0</v>
      </c>
      <c r="AF59" s="137">
        <v>0</v>
      </c>
      <c r="AG59" s="138">
        <f>AF59*D59</f>
        <v>0</v>
      </c>
      <c r="AH59" s="137">
        <v>0</v>
      </c>
      <c r="AI59" s="138">
        <f>AH59*D59</f>
        <v>0</v>
      </c>
      <c r="AJ59" s="137">
        <v>0</v>
      </c>
      <c r="AK59" s="138">
        <f>AJ59*D59</f>
        <v>0</v>
      </c>
      <c r="AL59" s="137">
        <v>0</v>
      </c>
      <c r="AM59" s="138">
        <f>AL59*D59</f>
        <v>0</v>
      </c>
      <c r="AN59" s="137">
        <v>0</v>
      </c>
      <c r="AO59" s="138">
        <f>AN59*D59</f>
        <v>0</v>
      </c>
    </row>
    <row r="60" spans="1:41" ht="43.2" x14ac:dyDescent="0.3">
      <c r="A60" s="140">
        <v>1591</v>
      </c>
      <c r="B60" s="133" t="s">
        <v>1461</v>
      </c>
      <c r="C60" s="137" t="s">
        <v>281</v>
      </c>
      <c r="D60" s="138">
        <v>9.9</v>
      </c>
      <c r="E60" s="138">
        <v>11345.4</v>
      </c>
      <c r="F60" s="137">
        <v>800</v>
      </c>
      <c r="G60" s="138">
        <f t="shared" si="0"/>
        <v>7920</v>
      </c>
      <c r="H60" s="137">
        <v>200</v>
      </c>
      <c r="I60" s="138">
        <f t="shared" si="1"/>
        <v>1980</v>
      </c>
      <c r="J60" s="137">
        <v>60</v>
      </c>
      <c r="K60" s="138">
        <f t="shared" si="2"/>
        <v>594</v>
      </c>
      <c r="L60" s="137">
        <v>10</v>
      </c>
      <c r="M60" s="136">
        <f>L60*D60</f>
        <v>99</v>
      </c>
      <c r="N60" s="137">
        <v>10</v>
      </c>
      <c r="O60" s="138">
        <f>N60*D60</f>
        <v>99</v>
      </c>
      <c r="P60" s="137">
        <v>12</v>
      </c>
      <c r="Q60" s="138">
        <f>P60*D60</f>
        <v>118.80000000000001</v>
      </c>
      <c r="R60" s="137">
        <v>0</v>
      </c>
      <c r="S60" s="138">
        <f>R60*D60</f>
        <v>0</v>
      </c>
      <c r="T60" s="137">
        <v>12</v>
      </c>
      <c r="U60" s="138">
        <f>T60*D60</f>
        <v>118.80000000000001</v>
      </c>
      <c r="V60" s="137">
        <v>10</v>
      </c>
      <c r="W60" s="138">
        <f>V60*D60</f>
        <v>99</v>
      </c>
      <c r="X60" s="137">
        <v>0</v>
      </c>
      <c r="Y60" s="138">
        <f>X60*D60</f>
        <v>0</v>
      </c>
      <c r="Z60" s="137">
        <v>0</v>
      </c>
      <c r="AA60" s="138">
        <f>Z60*D60</f>
        <v>0</v>
      </c>
      <c r="AB60" s="137">
        <v>10</v>
      </c>
      <c r="AC60" s="138">
        <f>AB60*D60</f>
        <v>99</v>
      </c>
      <c r="AD60" s="137">
        <v>10</v>
      </c>
      <c r="AE60" s="138">
        <f>AD60*D60</f>
        <v>99</v>
      </c>
      <c r="AF60" s="137">
        <v>0</v>
      </c>
      <c r="AG60" s="138">
        <f>AF60*D60</f>
        <v>0</v>
      </c>
      <c r="AH60" s="137">
        <v>12</v>
      </c>
      <c r="AI60" s="138">
        <f>AH60*D60</f>
        <v>118.80000000000001</v>
      </c>
      <c r="AJ60" s="137">
        <v>0</v>
      </c>
      <c r="AK60" s="138">
        <f>AJ60*D60</f>
        <v>0</v>
      </c>
      <c r="AL60" s="137">
        <v>0</v>
      </c>
      <c r="AM60" s="138">
        <f>AL60*D60</f>
        <v>0</v>
      </c>
      <c r="AN60" s="137">
        <v>0</v>
      </c>
      <c r="AO60" s="138">
        <f>AN60*D60</f>
        <v>0</v>
      </c>
    </row>
    <row r="61" spans="1:41" ht="43.2" x14ac:dyDescent="0.3">
      <c r="A61" s="140">
        <v>1592</v>
      </c>
      <c r="B61" s="133" t="s">
        <v>1462</v>
      </c>
      <c r="C61" s="137" t="s">
        <v>281</v>
      </c>
      <c r="D61" s="138">
        <v>53.32</v>
      </c>
      <c r="E61" s="138">
        <v>8264.6</v>
      </c>
      <c r="F61" s="137">
        <v>80</v>
      </c>
      <c r="G61" s="138">
        <f t="shared" si="0"/>
        <v>4265.6000000000004</v>
      </c>
      <c r="H61" s="137">
        <v>0</v>
      </c>
      <c r="I61" s="138">
        <f t="shared" si="1"/>
        <v>0</v>
      </c>
      <c r="J61" s="137">
        <v>0</v>
      </c>
      <c r="K61" s="138">
        <f t="shared" si="2"/>
        <v>0</v>
      </c>
      <c r="L61" s="137">
        <v>0</v>
      </c>
      <c r="M61" s="136">
        <f>L61*D61</f>
        <v>0</v>
      </c>
      <c r="N61" s="137">
        <v>10</v>
      </c>
      <c r="O61" s="138">
        <f>N61*D61</f>
        <v>533.20000000000005</v>
      </c>
      <c r="P61" s="137">
        <v>10</v>
      </c>
      <c r="Q61" s="138">
        <f>P61*D61</f>
        <v>533.20000000000005</v>
      </c>
      <c r="R61" s="137">
        <v>0</v>
      </c>
      <c r="S61" s="138">
        <f>R61*D61</f>
        <v>0</v>
      </c>
      <c r="T61" s="137">
        <v>0</v>
      </c>
      <c r="U61" s="138">
        <f>T61*D61</f>
        <v>0</v>
      </c>
      <c r="V61" s="137">
        <v>10</v>
      </c>
      <c r="W61" s="138">
        <f>V61*D61</f>
        <v>533.20000000000005</v>
      </c>
      <c r="X61" s="137">
        <v>0</v>
      </c>
      <c r="Y61" s="138">
        <f>X61*D61</f>
        <v>0</v>
      </c>
      <c r="Z61" s="137">
        <v>0</v>
      </c>
      <c r="AA61" s="138">
        <f>Z61*D61</f>
        <v>0</v>
      </c>
      <c r="AB61" s="137">
        <v>1</v>
      </c>
      <c r="AC61" s="138">
        <f>AB61*D61</f>
        <v>53.32</v>
      </c>
      <c r="AD61" s="137">
        <v>2</v>
      </c>
      <c r="AE61" s="138">
        <f>AD61*D61</f>
        <v>106.64</v>
      </c>
      <c r="AF61" s="137">
        <v>0</v>
      </c>
      <c r="AG61" s="138">
        <f>AF61*D61</f>
        <v>0</v>
      </c>
      <c r="AH61" s="137">
        <v>42</v>
      </c>
      <c r="AI61" s="138">
        <f>AH61*D61</f>
        <v>2239.44</v>
      </c>
      <c r="AJ61" s="137">
        <v>0</v>
      </c>
      <c r="AK61" s="138">
        <f>AJ61*D61</f>
        <v>0</v>
      </c>
      <c r="AL61" s="137">
        <v>0</v>
      </c>
      <c r="AM61" s="138">
        <f>AL61*D61</f>
        <v>0</v>
      </c>
      <c r="AN61" s="137">
        <v>0</v>
      </c>
      <c r="AO61" s="138">
        <f>AN61*D61</f>
        <v>0</v>
      </c>
    </row>
    <row r="62" spans="1:41" x14ac:dyDescent="0.3">
      <c r="A62" s="140">
        <v>1593</v>
      </c>
      <c r="B62" s="133" t="s">
        <v>1463</v>
      </c>
      <c r="C62" s="137" t="s">
        <v>281</v>
      </c>
      <c r="D62" s="138">
        <v>28.81</v>
      </c>
      <c r="E62" s="138">
        <v>5502.71</v>
      </c>
      <c r="F62" s="137">
        <v>60</v>
      </c>
      <c r="G62" s="138">
        <f t="shared" si="0"/>
        <v>1728.6</v>
      </c>
      <c r="H62" s="137">
        <v>100</v>
      </c>
      <c r="I62" s="138">
        <f t="shared" si="1"/>
        <v>2881</v>
      </c>
      <c r="J62" s="137">
        <v>0</v>
      </c>
      <c r="K62" s="138">
        <f t="shared" si="2"/>
        <v>0</v>
      </c>
      <c r="L62" s="137">
        <v>8</v>
      </c>
      <c r="M62" s="136">
        <f>L62*D62</f>
        <v>230.48</v>
      </c>
      <c r="N62" s="137">
        <v>0</v>
      </c>
      <c r="O62" s="138">
        <f>N62*D62</f>
        <v>0</v>
      </c>
      <c r="P62" s="137">
        <v>3</v>
      </c>
      <c r="Q62" s="138">
        <f>P62*D62</f>
        <v>86.429999999999993</v>
      </c>
      <c r="R62" s="137">
        <v>0</v>
      </c>
      <c r="S62" s="138">
        <f>R62*D62</f>
        <v>0</v>
      </c>
      <c r="T62" s="137">
        <v>0</v>
      </c>
      <c r="U62" s="138">
        <f>T62*D62</f>
        <v>0</v>
      </c>
      <c r="V62" s="137">
        <v>18</v>
      </c>
      <c r="W62" s="138">
        <f>V62*D62</f>
        <v>518.57999999999993</v>
      </c>
      <c r="X62" s="137">
        <v>2</v>
      </c>
      <c r="Y62" s="138">
        <f>X62*D62</f>
        <v>57.62</v>
      </c>
      <c r="Z62" s="137">
        <v>0</v>
      </c>
      <c r="AA62" s="138">
        <f>Z62*D62</f>
        <v>0</v>
      </c>
      <c r="AB62" s="137">
        <v>0</v>
      </c>
      <c r="AC62" s="138">
        <f>AB62*D62</f>
        <v>0</v>
      </c>
      <c r="AD62" s="137">
        <v>0</v>
      </c>
      <c r="AE62" s="138">
        <f>AD62*D62</f>
        <v>0</v>
      </c>
      <c r="AF62" s="137">
        <v>0</v>
      </c>
      <c r="AG62" s="138">
        <f>AF62*D62</f>
        <v>0</v>
      </c>
      <c r="AH62" s="137">
        <v>0</v>
      </c>
      <c r="AI62" s="138">
        <f>AH62*D62</f>
        <v>0</v>
      </c>
      <c r="AJ62" s="137">
        <v>0</v>
      </c>
      <c r="AK62" s="138">
        <f>AJ62*D62</f>
        <v>0</v>
      </c>
      <c r="AL62" s="137">
        <v>0</v>
      </c>
      <c r="AM62" s="138">
        <f>AL62*D62</f>
        <v>0</v>
      </c>
      <c r="AN62" s="137">
        <v>0</v>
      </c>
      <c r="AO62" s="138">
        <f>AN62*D62</f>
        <v>0</v>
      </c>
    </row>
    <row r="63" spans="1:41" ht="43.2" x14ac:dyDescent="0.3">
      <c r="A63" s="140">
        <v>1594</v>
      </c>
      <c r="B63" s="133" t="s">
        <v>1464</v>
      </c>
      <c r="C63" s="137" t="s">
        <v>281</v>
      </c>
      <c r="D63" s="138">
        <v>59.99</v>
      </c>
      <c r="E63" s="138">
        <v>4739.21</v>
      </c>
      <c r="F63" s="137">
        <v>60</v>
      </c>
      <c r="G63" s="138">
        <f t="shared" si="0"/>
        <v>3599.4</v>
      </c>
      <c r="H63" s="137">
        <v>0</v>
      </c>
      <c r="I63" s="138">
        <f t="shared" si="1"/>
        <v>0</v>
      </c>
      <c r="J63" s="137">
        <v>0</v>
      </c>
      <c r="K63" s="138">
        <f t="shared" si="2"/>
        <v>0</v>
      </c>
      <c r="L63" s="137">
        <v>0</v>
      </c>
      <c r="M63" s="136">
        <f>L63*D63</f>
        <v>0</v>
      </c>
      <c r="N63" s="137">
        <v>5</v>
      </c>
      <c r="O63" s="138">
        <f>N63*D63</f>
        <v>299.95</v>
      </c>
      <c r="P63" s="137">
        <v>3</v>
      </c>
      <c r="Q63" s="138">
        <f>P63*D63</f>
        <v>179.97</v>
      </c>
      <c r="R63" s="137">
        <v>0</v>
      </c>
      <c r="S63" s="138">
        <f>R63*D63</f>
        <v>0</v>
      </c>
      <c r="T63" s="137">
        <v>0</v>
      </c>
      <c r="U63" s="138">
        <f>T63*D63</f>
        <v>0</v>
      </c>
      <c r="V63" s="137">
        <v>10</v>
      </c>
      <c r="W63" s="138">
        <f>V63*D63</f>
        <v>599.9</v>
      </c>
      <c r="X63" s="137">
        <v>0</v>
      </c>
      <c r="Y63" s="138">
        <f>X63*D63</f>
        <v>0</v>
      </c>
      <c r="Z63" s="137">
        <v>0</v>
      </c>
      <c r="AA63" s="138">
        <f>Z63*D63</f>
        <v>0</v>
      </c>
      <c r="AB63" s="137">
        <v>0</v>
      </c>
      <c r="AC63" s="138">
        <f>AB63*D63</f>
        <v>0</v>
      </c>
      <c r="AD63" s="137">
        <v>1</v>
      </c>
      <c r="AE63" s="138">
        <f>AD63*D63</f>
        <v>59.99</v>
      </c>
      <c r="AF63" s="137">
        <v>0</v>
      </c>
      <c r="AG63" s="138">
        <f>AF63*D63</f>
        <v>0</v>
      </c>
      <c r="AH63" s="137">
        <v>0</v>
      </c>
      <c r="AI63" s="138">
        <f>AH63*D63</f>
        <v>0</v>
      </c>
      <c r="AJ63" s="137">
        <v>0</v>
      </c>
      <c r="AK63" s="138">
        <f>AJ63*D63</f>
        <v>0</v>
      </c>
      <c r="AL63" s="137">
        <v>0</v>
      </c>
      <c r="AM63" s="138">
        <f>AL63*D63</f>
        <v>0</v>
      </c>
      <c r="AN63" s="137">
        <v>0</v>
      </c>
      <c r="AO63" s="138">
        <f>AN63*D63</f>
        <v>0</v>
      </c>
    </row>
    <row r="64" spans="1:41" ht="43.2" x14ac:dyDescent="0.3">
      <c r="A64" s="140">
        <v>1595</v>
      </c>
      <c r="B64" s="133" t="s">
        <v>1465</v>
      </c>
      <c r="C64" s="137" t="s">
        <v>281</v>
      </c>
      <c r="D64" s="138">
        <v>66.61</v>
      </c>
      <c r="E64" s="138">
        <v>6927.44</v>
      </c>
      <c r="F64" s="137">
        <v>100</v>
      </c>
      <c r="G64" s="138">
        <f t="shared" si="0"/>
        <v>6661</v>
      </c>
      <c r="H64" s="137">
        <v>0</v>
      </c>
      <c r="I64" s="138">
        <f t="shared" si="1"/>
        <v>0</v>
      </c>
      <c r="J64" s="137">
        <v>0</v>
      </c>
      <c r="K64" s="138">
        <f t="shared" si="2"/>
        <v>0</v>
      </c>
      <c r="L64" s="137">
        <v>0</v>
      </c>
      <c r="M64" s="136">
        <f>L64*D64</f>
        <v>0</v>
      </c>
      <c r="N64" s="137">
        <v>0</v>
      </c>
      <c r="O64" s="138">
        <f>N64*D64</f>
        <v>0</v>
      </c>
      <c r="P64" s="137">
        <v>2</v>
      </c>
      <c r="Q64" s="138">
        <f>P64*D64</f>
        <v>133.22</v>
      </c>
      <c r="R64" s="137">
        <v>0</v>
      </c>
      <c r="S64" s="138">
        <f>R64*D64</f>
        <v>0</v>
      </c>
      <c r="T64" s="137">
        <v>0</v>
      </c>
      <c r="U64" s="138">
        <f>T64*D64</f>
        <v>0</v>
      </c>
      <c r="V64" s="137">
        <v>2</v>
      </c>
      <c r="W64" s="138">
        <f>V64*D64</f>
        <v>133.22</v>
      </c>
      <c r="X64" s="137">
        <v>0</v>
      </c>
      <c r="Y64" s="138">
        <f>X64*D64</f>
        <v>0</v>
      </c>
      <c r="Z64" s="137">
        <v>0</v>
      </c>
      <c r="AA64" s="138">
        <f>Z64*D64</f>
        <v>0</v>
      </c>
      <c r="AB64" s="137">
        <v>0</v>
      </c>
      <c r="AC64" s="138">
        <f>AB64*D64</f>
        <v>0</v>
      </c>
      <c r="AD64" s="137">
        <v>0</v>
      </c>
      <c r="AE64" s="138">
        <f>AD64*D64</f>
        <v>0</v>
      </c>
      <c r="AF64" s="137">
        <v>0</v>
      </c>
      <c r="AG64" s="138">
        <f>AF64*D64</f>
        <v>0</v>
      </c>
      <c r="AH64" s="137">
        <v>0</v>
      </c>
      <c r="AI64" s="138">
        <f>AH64*D64</f>
        <v>0</v>
      </c>
      <c r="AJ64" s="137">
        <v>0</v>
      </c>
      <c r="AK64" s="138">
        <f>AJ64*D64</f>
        <v>0</v>
      </c>
      <c r="AL64" s="137">
        <v>0</v>
      </c>
      <c r="AM64" s="138">
        <f>AL64*D64</f>
        <v>0</v>
      </c>
      <c r="AN64" s="137">
        <v>0</v>
      </c>
      <c r="AO64" s="138">
        <f>AN64*D64</f>
        <v>0</v>
      </c>
    </row>
    <row r="65" spans="1:41" ht="28.8" x14ac:dyDescent="0.3">
      <c r="A65" s="140">
        <v>1596</v>
      </c>
      <c r="B65" s="133" t="s">
        <v>1466</v>
      </c>
      <c r="C65" s="137" t="s">
        <v>281</v>
      </c>
      <c r="D65" s="138">
        <v>39.97</v>
      </c>
      <c r="E65" s="138">
        <v>8393.7000000000007</v>
      </c>
      <c r="F65" s="137">
        <v>200</v>
      </c>
      <c r="G65" s="138">
        <f t="shared" si="0"/>
        <v>7994</v>
      </c>
      <c r="H65" s="137">
        <v>0</v>
      </c>
      <c r="I65" s="138">
        <f t="shared" si="1"/>
        <v>0</v>
      </c>
      <c r="J65" s="137">
        <v>0</v>
      </c>
      <c r="K65" s="138">
        <f t="shared" si="2"/>
        <v>0</v>
      </c>
      <c r="L65" s="137">
        <v>0</v>
      </c>
      <c r="M65" s="136">
        <f>L65*D65</f>
        <v>0</v>
      </c>
      <c r="N65" s="137">
        <v>0</v>
      </c>
      <c r="O65" s="138">
        <f>N65*D65</f>
        <v>0</v>
      </c>
      <c r="P65" s="137">
        <v>4</v>
      </c>
      <c r="Q65" s="138">
        <f>P65*D65</f>
        <v>159.88</v>
      </c>
      <c r="R65" s="137">
        <v>0</v>
      </c>
      <c r="S65" s="138">
        <f>R65*D65</f>
        <v>0</v>
      </c>
      <c r="T65" s="137">
        <v>4</v>
      </c>
      <c r="U65" s="138">
        <f>T65*D65</f>
        <v>159.88</v>
      </c>
      <c r="V65" s="137">
        <v>2</v>
      </c>
      <c r="W65" s="138">
        <f>V65*D65</f>
        <v>79.94</v>
      </c>
      <c r="X65" s="137">
        <v>0</v>
      </c>
      <c r="Y65" s="138">
        <f>X65*D65</f>
        <v>0</v>
      </c>
      <c r="Z65" s="137">
        <v>0</v>
      </c>
      <c r="AA65" s="138">
        <f>Z65*D65</f>
        <v>0</v>
      </c>
      <c r="AB65" s="137">
        <v>0</v>
      </c>
      <c r="AC65" s="138">
        <f>AB65*D65</f>
        <v>0</v>
      </c>
      <c r="AD65" s="137">
        <v>0</v>
      </c>
      <c r="AE65" s="138">
        <f>AD65*D65</f>
        <v>0</v>
      </c>
      <c r="AF65" s="137">
        <v>0</v>
      </c>
      <c r="AG65" s="138">
        <f>AF65*D65</f>
        <v>0</v>
      </c>
      <c r="AH65" s="137">
        <v>0</v>
      </c>
      <c r="AI65" s="138">
        <f>AH65*D65</f>
        <v>0</v>
      </c>
      <c r="AJ65" s="137">
        <v>0</v>
      </c>
      <c r="AK65" s="138">
        <f>AJ65*D65</f>
        <v>0</v>
      </c>
      <c r="AL65" s="137">
        <v>0</v>
      </c>
      <c r="AM65" s="138">
        <f>AL65*D65</f>
        <v>0</v>
      </c>
      <c r="AN65" s="137">
        <v>0</v>
      </c>
      <c r="AO65" s="138">
        <f>AN65*D65</f>
        <v>0</v>
      </c>
    </row>
    <row r="66" spans="1:41" ht="57.6" x14ac:dyDescent="0.3">
      <c r="A66" s="140">
        <v>1597</v>
      </c>
      <c r="B66" s="133" t="s">
        <v>1467</v>
      </c>
      <c r="C66" s="137" t="s">
        <v>281</v>
      </c>
      <c r="D66" s="138">
        <v>21.3</v>
      </c>
      <c r="E66" s="138">
        <v>12929.1</v>
      </c>
      <c r="F66" s="137">
        <v>500</v>
      </c>
      <c r="G66" s="138">
        <f t="shared" si="0"/>
        <v>10650</v>
      </c>
      <c r="H66" s="137">
        <v>0</v>
      </c>
      <c r="I66" s="138">
        <f t="shared" si="1"/>
        <v>0</v>
      </c>
      <c r="J66" s="137">
        <v>0</v>
      </c>
      <c r="K66" s="138">
        <f t="shared" si="2"/>
        <v>0</v>
      </c>
      <c r="L66" s="137">
        <v>0</v>
      </c>
      <c r="M66" s="136">
        <f>L66*D66</f>
        <v>0</v>
      </c>
      <c r="N66" s="137">
        <v>50</v>
      </c>
      <c r="O66" s="138">
        <f>N66*D66</f>
        <v>1065</v>
      </c>
      <c r="P66" s="137">
        <v>6</v>
      </c>
      <c r="Q66" s="138">
        <f>P66*D66</f>
        <v>127.80000000000001</v>
      </c>
      <c r="R66" s="137">
        <v>0</v>
      </c>
      <c r="S66" s="138">
        <f>R66*D66</f>
        <v>0</v>
      </c>
      <c r="T66" s="137">
        <v>0</v>
      </c>
      <c r="U66" s="138">
        <f>T66*D66</f>
        <v>0</v>
      </c>
      <c r="V66" s="137">
        <v>48</v>
      </c>
      <c r="W66" s="138">
        <f>V66*D66</f>
        <v>1022.4000000000001</v>
      </c>
      <c r="X66" s="137">
        <v>0</v>
      </c>
      <c r="Y66" s="138">
        <f>X66*D66</f>
        <v>0</v>
      </c>
      <c r="Z66" s="137">
        <v>0</v>
      </c>
      <c r="AA66" s="138">
        <f>Z66*D66</f>
        <v>0</v>
      </c>
      <c r="AB66" s="137">
        <v>0</v>
      </c>
      <c r="AC66" s="138">
        <f>AB66*D66</f>
        <v>0</v>
      </c>
      <c r="AD66" s="137">
        <v>3</v>
      </c>
      <c r="AE66" s="138">
        <f>AD66*D66</f>
        <v>63.900000000000006</v>
      </c>
      <c r="AF66" s="137">
        <v>0</v>
      </c>
      <c r="AG66" s="138">
        <f>AF66*D66</f>
        <v>0</v>
      </c>
      <c r="AH66" s="137">
        <v>0</v>
      </c>
      <c r="AI66" s="138">
        <f>AH66*D66</f>
        <v>0</v>
      </c>
      <c r="AJ66" s="137">
        <v>0</v>
      </c>
      <c r="AK66" s="138">
        <f>AJ66*D66</f>
        <v>0</v>
      </c>
      <c r="AL66" s="137">
        <v>0</v>
      </c>
      <c r="AM66" s="138">
        <f>AL66*D66</f>
        <v>0</v>
      </c>
      <c r="AN66" s="137">
        <v>0</v>
      </c>
      <c r="AO66" s="138">
        <f>AN66*D66</f>
        <v>0</v>
      </c>
    </row>
    <row r="67" spans="1:41" ht="57.6" x14ac:dyDescent="0.3">
      <c r="A67" s="140">
        <v>1598</v>
      </c>
      <c r="B67" s="133" t="s">
        <v>1468</v>
      </c>
      <c r="C67" s="137" t="s">
        <v>281</v>
      </c>
      <c r="D67" s="138">
        <v>8.74</v>
      </c>
      <c r="E67" s="138">
        <v>9168.26</v>
      </c>
      <c r="F67" s="137">
        <v>500</v>
      </c>
      <c r="G67" s="138">
        <f t="shared" si="0"/>
        <v>4370</v>
      </c>
      <c r="H67" s="137">
        <v>100</v>
      </c>
      <c r="I67" s="138">
        <f t="shared" si="1"/>
        <v>874</v>
      </c>
      <c r="J67" s="137">
        <v>300</v>
      </c>
      <c r="K67" s="138">
        <f t="shared" si="2"/>
        <v>2622</v>
      </c>
      <c r="L67" s="137">
        <v>50</v>
      </c>
      <c r="M67" s="136">
        <f>L67*D67</f>
        <v>437</v>
      </c>
      <c r="N67" s="137">
        <v>0</v>
      </c>
      <c r="O67" s="138">
        <f>N67*D67</f>
        <v>0</v>
      </c>
      <c r="P67" s="137">
        <v>15</v>
      </c>
      <c r="Q67" s="138">
        <f>P67*D67</f>
        <v>131.1</v>
      </c>
      <c r="R67" s="137">
        <v>0</v>
      </c>
      <c r="S67" s="138">
        <f>R67*D67</f>
        <v>0</v>
      </c>
      <c r="T67" s="137">
        <v>10</v>
      </c>
      <c r="U67" s="138">
        <f>T67*D67</f>
        <v>87.4</v>
      </c>
      <c r="V67" s="137">
        <v>36</v>
      </c>
      <c r="W67" s="138">
        <f>V67*D67</f>
        <v>314.64</v>
      </c>
      <c r="X67" s="137">
        <v>0</v>
      </c>
      <c r="Y67" s="138">
        <f>X67*D67</f>
        <v>0</v>
      </c>
      <c r="Z67" s="137">
        <v>0</v>
      </c>
      <c r="AA67" s="138">
        <f>Z67*D67</f>
        <v>0</v>
      </c>
      <c r="AB67" s="137">
        <v>0</v>
      </c>
      <c r="AC67" s="138">
        <f>AB67*D67</f>
        <v>0</v>
      </c>
      <c r="AD67" s="137">
        <v>0</v>
      </c>
      <c r="AE67" s="138">
        <f>AD67*D67</f>
        <v>0</v>
      </c>
      <c r="AF67" s="137">
        <v>0</v>
      </c>
      <c r="AG67" s="138">
        <f>AF67*D67</f>
        <v>0</v>
      </c>
      <c r="AH67" s="137">
        <v>33</v>
      </c>
      <c r="AI67" s="138">
        <f>AH67*D67</f>
        <v>288.42</v>
      </c>
      <c r="AJ67" s="137">
        <v>5</v>
      </c>
      <c r="AK67" s="138">
        <f>AJ67*D67</f>
        <v>43.7</v>
      </c>
      <c r="AL67" s="137">
        <v>0</v>
      </c>
      <c r="AM67" s="138">
        <f>AL67*D67</f>
        <v>0</v>
      </c>
      <c r="AN67" s="137">
        <v>0</v>
      </c>
      <c r="AO67" s="138">
        <f>AN67*D67</f>
        <v>0</v>
      </c>
    </row>
    <row r="68" spans="1:41" x14ac:dyDescent="0.3">
      <c r="A68" s="140">
        <v>1599</v>
      </c>
      <c r="B68" s="133" t="s">
        <v>1469</v>
      </c>
      <c r="C68" s="137" t="s">
        <v>681</v>
      </c>
      <c r="D68" s="138">
        <v>3.49</v>
      </c>
      <c r="E68" s="138">
        <v>1294.79</v>
      </c>
      <c r="F68" s="137">
        <v>200</v>
      </c>
      <c r="G68" s="138">
        <f t="shared" ref="G68:G119" si="3">F68*D68</f>
        <v>698</v>
      </c>
      <c r="H68" s="137">
        <v>0</v>
      </c>
      <c r="I68" s="138">
        <f t="shared" ref="I68:I119" si="4">H68*D68</f>
        <v>0</v>
      </c>
      <c r="J68" s="137">
        <v>0</v>
      </c>
      <c r="K68" s="138">
        <f t="shared" ref="K68:K119" si="5">J68*D68</f>
        <v>0</v>
      </c>
      <c r="L68" s="137">
        <v>0</v>
      </c>
      <c r="M68" s="136">
        <f>L68*D68</f>
        <v>0</v>
      </c>
      <c r="N68" s="137">
        <v>0</v>
      </c>
      <c r="O68" s="138">
        <f>N68*D68</f>
        <v>0</v>
      </c>
      <c r="P68" s="137">
        <v>15</v>
      </c>
      <c r="Q68" s="138">
        <f>P68*D68</f>
        <v>52.35</v>
      </c>
      <c r="R68" s="137">
        <v>0</v>
      </c>
      <c r="S68" s="138">
        <f>R68*D68</f>
        <v>0</v>
      </c>
      <c r="T68" s="137">
        <v>100</v>
      </c>
      <c r="U68" s="138">
        <f>T68*D68</f>
        <v>349</v>
      </c>
      <c r="V68" s="137">
        <v>50</v>
      </c>
      <c r="W68" s="138">
        <f>V68*D68</f>
        <v>174.5</v>
      </c>
      <c r="X68" s="137">
        <v>6</v>
      </c>
      <c r="Y68" s="138">
        <f>X68*D68</f>
        <v>20.94</v>
      </c>
      <c r="Z68" s="137">
        <v>0</v>
      </c>
      <c r="AA68" s="138">
        <f>Z68*D68</f>
        <v>0</v>
      </c>
      <c r="AB68" s="137">
        <v>0</v>
      </c>
      <c r="AC68" s="138">
        <f>AB68*D68</f>
        <v>0</v>
      </c>
      <c r="AD68" s="137">
        <v>0</v>
      </c>
      <c r="AE68" s="138">
        <f>AD68*D68</f>
        <v>0</v>
      </c>
      <c r="AF68" s="137">
        <v>0</v>
      </c>
      <c r="AG68" s="138">
        <f>AF68*D68</f>
        <v>0</v>
      </c>
      <c r="AH68" s="137">
        <v>0</v>
      </c>
      <c r="AI68" s="138">
        <f>AH68*D68</f>
        <v>0</v>
      </c>
      <c r="AJ68" s="137">
        <v>0</v>
      </c>
      <c r="AK68" s="138">
        <f>AJ68*D68</f>
        <v>0</v>
      </c>
      <c r="AL68" s="137">
        <v>0</v>
      </c>
      <c r="AM68" s="138">
        <f>AL68*D68</f>
        <v>0</v>
      </c>
      <c r="AN68" s="137">
        <v>0</v>
      </c>
      <c r="AO68" s="138">
        <f>AN68*D68</f>
        <v>0</v>
      </c>
    </row>
    <row r="69" spans="1:41" ht="28.8" x14ac:dyDescent="0.3">
      <c r="A69" s="140">
        <v>1600</v>
      </c>
      <c r="B69" s="133" t="s">
        <v>1470</v>
      </c>
      <c r="C69" s="137" t="s">
        <v>1437</v>
      </c>
      <c r="D69" s="138">
        <v>3.49</v>
      </c>
      <c r="E69" s="138">
        <v>949.28</v>
      </c>
      <c r="F69" s="137">
        <v>200</v>
      </c>
      <c r="G69" s="138">
        <f t="shared" si="3"/>
        <v>698</v>
      </c>
      <c r="H69" s="137">
        <v>0</v>
      </c>
      <c r="I69" s="138">
        <f t="shared" si="4"/>
        <v>0</v>
      </c>
      <c r="J69" s="137">
        <v>50</v>
      </c>
      <c r="K69" s="138">
        <f t="shared" si="5"/>
        <v>174.5</v>
      </c>
      <c r="L69" s="137">
        <v>0</v>
      </c>
      <c r="M69" s="136">
        <f>L69*D69</f>
        <v>0</v>
      </c>
      <c r="N69" s="137">
        <v>10</v>
      </c>
      <c r="O69" s="138">
        <f>N69*D69</f>
        <v>34.900000000000006</v>
      </c>
      <c r="P69" s="137">
        <v>0</v>
      </c>
      <c r="Q69" s="138">
        <f>P69*D69</f>
        <v>0</v>
      </c>
      <c r="R69" s="137">
        <v>0</v>
      </c>
      <c r="S69" s="138">
        <f>R69*D69</f>
        <v>0</v>
      </c>
      <c r="T69" s="137">
        <v>0</v>
      </c>
      <c r="U69" s="138">
        <f>T69*D69</f>
        <v>0</v>
      </c>
      <c r="V69" s="137">
        <v>12</v>
      </c>
      <c r="W69" s="138">
        <f>V69*D69</f>
        <v>41.88</v>
      </c>
      <c r="X69" s="137">
        <v>0</v>
      </c>
      <c r="Y69" s="138">
        <f>X69*D69</f>
        <v>0</v>
      </c>
      <c r="Z69" s="137">
        <v>0</v>
      </c>
      <c r="AA69" s="138">
        <f>Z69*D69</f>
        <v>0</v>
      </c>
      <c r="AB69" s="137">
        <v>0</v>
      </c>
      <c r="AC69" s="138">
        <f>AB69*D69</f>
        <v>0</v>
      </c>
      <c r="AD69" s="137">
        <v>0</v>
      </c>
      <c r="AE69" s="138">
        <f>AD69*D69</f>
        <v>0</v>
      </c>
      <c r="AF69" s="137">
        <v>0</v>
      </c>
      <c r="AG69" s="138">
        <f>AF69*D69</f>
        <v>0</v>
      </c>
      <c r="AH69" s="137">
        <v>0</v>
      </c>
      <c r="AI69" s="138">
        <f>AH69*D69</f>
        <v>0</v>
      </c>
      <c r="AJ69" s="137">
        <v>0</v>
      </c>
      <c r="AK69" s="138">
        <f>AJ69*D69</f>
        <v>0</v>
      </c>
      <c r="AL69" s="137">
        <v>0</v>
      </c>
      <c r="AM69" s="138">
        <f>AL69*D69</f>
        <v>0</v>
      </c>
      <c r="AN69" s="137">
        <v>0</v>
      </c>
      <c r="AO69" s="138">
        <f>AN69*D69</f>
        <v>0</v>
      </c>
    </row>
    <row r="70" spans="1:41" ht="57.6" x14ac:dyDescent="0.3">
      <c r="A70" s="140">
        <v>1601</v>
      </c>
      <c r="B70" s="133" t="s">
        <v>1471</v>
      </c>
      <c r="C70" s="137" t="s">
        <v>681</v>
      </c>
      <c r="D70" s="138">
        <v>24.39</v>
      </c>
      <c r="E70" s="138">
        <v>5609.7</v>
      </c>
      <c r="F70" s="137">
        <v>200</v>
      </c>
      <c r="G70" s="138">
        <f t="shared" si="3"/>
        <v>4878</v>
      </c>
      <c r="H70" s="137">
        <v>0</v>
      </c>
      <c r="I70" s="138">
        <f t="shared" si="4"/>
        <v>0</v>
      </c>
      <c r="J70" s="137">
        <v>0</v>
      </c>
      <c r="K70" s="138">
        <f t="shared" si="5"/>
        <v>0</v>
      </c>
      <c r="L70" s="137">
        <v>0</v>
      </c>
      <c r="M70" s="136">
        <f>L70*D70</f>
        <v>0</v>
      </c>
      <c r="N70" s="137">
        <v>0</v>
      </c>
      <c r="O70" s="138">
        <f>N70*D70</f>
        <v>0</v>
      </c>
      <c r="P70" s="137">
        <v>9</v>
      </c>
      <c r="Q70" s="138">
        <f>P70*D70</f>
        <v>219.51</v>
      </c>
      <c r="R70" s="137">
        <v>0</v>
      </c>
      <c r="S70" s="138">
        <f>R70*D70</f>
        <v>0</v>
      </c>
      <c r="T70" s="137">
        <v>0</v>
      </c>
      <c r="U70" s="138">
        <f>T70*D70</f>
        <v>0</v>
      </c>
      <c r="V70" s="137">
        <v>0</v>
      </c>
      <c r="W70" s="138">
        <f>V70*D70</f>
        <v>0</v>
      </c>
      <c r="X70" s="137">
        <v>0</v>
      </c>
      <c r="Y70" s="138">
        <f>X70*D70</f>
        <v>0</v>
      </c>
      <c r="Z70" s="137">
        <v>0</v>
      </c>
      <c r="AA70" s="138">
        <f>Z70*D70</f>
        <v>0</v>
      </c>
      <c r="AB70" s="137">
        <v>0</v>
      </c>
      <c r="AC70" s="138">
        <f>AB70*D70</f>
        <v>0</v>
      </c>
      <c r="AD70" s="137">
        <v>1</v>
      </c>
      <c r="AE70" s="138">
        <f>AD70*D70</f>
        <v>24.39</v>
      </c>
      <c r="AF70" s="137">
        <v>0</v>
      </c>
      <c r="AG70" s="138">
        <f>AF70*D70</f>
        <v>0</v>
      </c>
      <c r="AH70" s="137">
        <v>20</v>
      </c>
      <c r="AI70" s="138">
        <f>AH70*D70</f>
        <v>487.8</v>
      </c>
      <c r="AJ70" s="137">
        <v>0</v>
      </c>
      <c r="AK70" s="138">
        <f>AJ70*D70</f>
        <v>0</v>
      </c>
      <c r="AL70" s="137">
        <v>0</v>
      </c>
      <c r="AM70" s="138">
        <f>AL70*D70</f>
        <v>0</v>
      </c>
      <c r="AN70" s="137">
        <v>0</v>
      </c>
      <c r="AO70" s="138">
        <f>AN70*D70</f>
        <v>0</v>
      </c>
    </row>
    <row r="71" spans="1:41" ht="28.8" x14ac:dyDescent="0.3">
      <c r="A71" s="140">
        <v>1602</v>
      </c>
      <c r="B71" s="133" t="s">
        <v>1472</v>
      </c>
      <c r="C71" s="137" t="s">
        <v>1422</v>
      </c>
      <c r="D71" s="138">
        <v>14.13</v>
      </c>
      <c r="E71" s="138">
        <v>7065</v>
      </c>
      <c r="F71" s="137">
        <v>400</v>
      </c>
      <c r="G71" s="138">
        <f t="shared" si="3"/>
        <v>5652</v>
      </c>
      <c r="H71" s="137">
        <v>100</v>
      </c>
      <c r="I71" s="138">
        <f t="shared" si="4"/>
        <v>1413</v>
      </c>
      <c r="J71" s="137">
        <v>0</v>
      </c>
      <c r="K71" s="138">
        <f t="shared" si="5"/>
        <v>0</v>
      </c>
      <c r="L71" s="137">
        <v>0</v>
      </c>
      <c r="M71" s="136">
        <f>L71*D71</f>
        <v>0</v>
      </c>
      <c r="N71" s="137">
        <v>0</v>
      </c>
      <c r="O71" s="138">
        <f>N71*D71</f>
        <v>0</v>
      </c>
      <c r="P71" s="137">
        <v>0</v>
      </c>
      <c r="Q71" s="138">
        <f>P71*D71</f>
        <v>0</v>
      </c>
      <c r="R71" s="137">
        <v>0</v>
      </c>
      <c r="S71" s="138">
        <f>R71*D71</f>
        <v>0</v>
      </c>
      <c r="T71" s="137">
        <v>0</v>
      </c>
      <c r="U71" s="138">
        <f>T71*D71</f>
        <v>0</v>
      </c>
      <c r="V71" s="137">
        <v>0</v>
      </c>
      <c r="W71" s="138">
        <f>V71*D71</f>
        <v>0</v>
      </c>
      <c r="X71" s="137">
        <v>0</v>
      </c>
      <c r="Y71" s="138">
        <f>X71*D71</f>
        <v>0</v>
      </c>
      <c r="Z71" s="137">
        <v>0</v>
      </c>
      <c r="AA71" s="138">
        <f>Z71*D71</f>
        <v>0</v>
      </c>
      <c r="AB71" s="137">
        <v>0</v>
      </c>
      <c r="AC71" s="138">
        <f>AB71*D71</f>
        <v>0</v>
      </c>
      <c r="AD71" s="137">
        <v>0</v>
      </c>
      <c r="AE71" s="138">
        <f>AD71*D71</f>
        <v>0</v>
      </c>
      <c r="AF71" s="137">
        <v>0</v>
      </c>
      <c r="AG71" s="138">
        <f>AF71*D71</f>
        <v>0</v>
      </c>
      <c r="AH71" s="137">
        <v>0</v>
      </c>
      <c r="AI71" s="138">
        <f>AH71*D71</f>
        <v>0</v>
      </c>
      <c r="AJ71" s="137">
        <v>0</v>
      </c>
      <c r="AK71" s="138">
        <f>AJ71*D71</f>
        <v>0</v>
      </c>
      <c r="AL71" s="137">
        <v>0</v>
      </c>
      <c r="AM71" s="138">
        <f>AL71*D71</f>
        <v>0</v>
      </c>
      <c r="AN71" s="137">
        <v>0</v>
      </c>
      <c r="AO71" s="138">
        <f>AN71*D71</f>
        <v>0</v>
      </c>
    </row>
    <row r="72" spans="1:41" ht="43.2" x14ac:dyDescent="0.3">
      <c r="A72" s="140">
        <v>1603</v>
      </c>
      <c r="B72" s="133" t="s">
        <v>1473</v>
      </c>
      <c r="C72" s="137" t="s">
        <v>1422</v>
      </c>
      <c r="D72" s="138">
        <v>10.29</v>
      </c>
      <c r="E72" s="138">
        <v>3704.4</v>
      </c>
      <c r="F72" s="137">
        <v>250</v>
      </c>
      <c r="G72" s="138">
        <f t="shared" si="3"/>
        <v>2572.5</v>
      </c>
      <c r="H72" s="137">
        <v>100</v>
      </c>
      <c r="I72" s="138">
        <f t="shared" si="4"/>
        <v>1029</v>
      </c>
      <c r="J72" s="137">
        <v>0</v>
      </c>
      <c r="K72" s="138">
        <f t="shared" si="5"/>
        <v>0</v>
      </c>
      <c r="L72" s="137">
        <v>0</v>
      </c>
      <c r="M72" s="136">
        <f>L72*D72</f>
        <v>0</v>
      </c>
      <c r="N72" s="137">
        <v>0</v>
      </c>
      <c r="O72" s="138">
        <f>N72*D72</f>
        <v>0</v>
      </c>
      <c r="P72" s="137">
        <v>0</v>
      </c>
      <c r="Q72" s="138">
        <f>P72*D72</f>
        <v>0</v>
      </c>
      <c r="R72" s="137">
        <v>0</v>
      </c>
      <c r="S72" s="138">
        <f>R72*D72</f>
        <v>0</v>
      </c>
      <c r="T72" s="137">
        <v>0</v>
      </c>
      <c r="U72" s="138">
        <f>T72*D72</f>
        <v>0</v>
      </c>
      <c r="V72" s="137">
        <v>10</v>
      </c>
      <c r="W72" s="138">
        <f>V72*D72</f>
        <v>102.89999999999999</v>
      </c>
      <c r="X72" s="137">
        <v>0</v>
      </c>
      <c r="Y72" s="138">
        <f>X72*D72</f>
        <v>0</v>
      </c>
      <c r="Z72" s="137">
        <v>0</v>
      </c>
      <c r="AA72" s="138">
        <f>Z72*D72</f>
        <v>0</v>
      </c>
      <c r="AB72" s="137">
        <v>0</v>
      </c>
      <c r="AC72" s="138">
        <f>AB72*D72</f>
        <v>0</v>
      </c>
      <c r="AD72" s="137">
        <v>0</v>
      </c>
      <c r="AE72" s="138">
        <f>AD72*D72</f>
        <v>0</v>
      </c>
      <c r="AF72" s="137">
        <v>0</v>
      </c>
      <c r="AG72" s="138">
        <f>AF72*D72</f>
        <v>0</v>
      </c>
      <c r="AH72" s="137">
        <v>0</v>
      </c>
      <c r="AI72" s="138">
        <f>AH72*D72</f>
        <v>0</v>
      </c>
      <c r="AJ72" s="137">
        <v>0</v>
      </c>
      <c r="AK72" s="138">
        <f>AJ72*D72</f>
        <v>0</v>
      </c>
      <c r="AL72" s="137">
        <v>0</v>
      </c>
      <c r="AM72" s="138">
        <f>AL72*D72</f>
        <v>0</v>
      </c>
      <c r="AN72" s="137">
        <v>0</v>
      </c>
      <c r="AO72" s="138">
        <f>AN72*D72</f>
        <v>0</v>
      </c>
    </row>
    <row r="73" spans="1:41" ht="72" x14ac:dyDescent="0.3">
      <c r="A73" s="140">
        <v>1604</v>
      </c>
      <c r="B73" s="133" t="s">
        <v>1474</v>
      </c>
      <c r="C73" s="137" t="s">
        <v>281</v>
      </c>
      <c r="D73" s="138">
        <v>29.7</v>
      </c>
      <c r="E73" s="138">
        <v>4039.2</v>
      </c>
      <c r="F73" s="137">
        <v>50</v>
      </c>
      <c r="G73" s="138">
        <f t="shared" si="3"/>
        <v>1485</v>
      </c>
      <c r="H73" s="137">
        <v>10</v>
      </c>
      <c r="I73" s="138">
        <f t="shared" si="4"/>
        <v>297</v>
      </c>
      <c r="J73" s="137">
        <v>30</v>
      </c>
      <c r="K73" s="138">
        <f t="shared" si="5"/>
        <v>891</v>
      </c>
      <c r="L73" s="137">
        <v>1</v>
      </c>
      <c r="M73" s="136">
        <f>L73*D73</f>
        <v>29.7</v>
      </c>
      <c r="N73" s="137">
        <v>5</v>
      </c>
      <c r="O73" s="138">
        <f>N73*D73</f>
        <v>148.5</v>
      </c>
      <c r="P73" s="137">
        <v>3</v>
      </c>
      <c r="Q73" s="138">
        <f>P73*D73</f>
        <v>89.1</v>
      </c>
      <c r="R73" s="137">
        <v>0</v>
      </c>
      <c r="S73" s="138">
        <f>R73*D73</f>
        <v>0</v>
      </c>
      <c r="T73" s="137">
        <v>1</v>
      </c>
      <c r="U73" s="138">
        <f>T73*D73</f>
        <v>29.7</v>
      </c>
      <c r="V73" s="137">
        <v>12</v>
      </c>
      <c r="W73" s="138">
        <f>V73*D73</f>
        <v>356.4</v>
      </c>
      <c r="X73" s="137">
        <v>0</v>
      </c>
      <c r="Y73" s="138">
        <f>X73*D73</f>
        <v>0</v>
      </c>
      <c r="Z73" s="137">
        <v>0</v>
      </c>
      <c r="AA73" s="138">
        <f>Z73*D73</f>
        <v>0</v>
      </c>
      <c r="AB73" s="137">
        <v>0</v>
      </c>
      <c r="AC73" s="138">
        <f>AB73*D73</f>
        <v>0</v>
      </c>
      <c r="AD73" s="137">
        <v>0</v>
      </c>
      <c r="AE73" s="138">
        <f>AD73*D73</f>
        <v>0</v>
      </c>
      <c r="AF73" s="137">
        <v>0</v>
      </c>
      <c r="AG73" s="138">
        <f>AF73*D73</f>
        <v>0</v>
      </c>
      <c r="AH73" s="137">
        <v>24</v>
      </c>
      <c r="AI73" s="138">
        <f>AH73*D73</f>
        <v>712.8</v>
      </c>
      <c r="AJ73" s="137">
        <v>0</v>
      </c>
      <c r="AK73" s="138">
        <f>AJ73*D73</f>
        <v>0</v>
      </c>
      <c r="AL73" s="137">
        <v>0</v>
      </c>
      <c r="AM73" s="138">
        <f>AL73*D73</f>
        <v>0</v>
      </c>
      <c r="AN73" s="137">
        <v>0</v>
      </c>
      <c r="AO73" s="138">
        <f>AN73*D73</f>
        <v>0</v>
      </c>
    </row>
    <row r="74" spans="1:41" ht="43.2" x14ac:dyDescent="0.3">
      <c r="A74" s="140">
        <v>1605</v>
      </c>
      <c r="B74" s="133" t="s">
        <v>1475</v>
      </c>
      <c r="C74" s="137" t="s">
        <v>281</v>
      </c>
      <c r="D74" s="138">
        <v>8.94</v>
      </c>
      <c r="E74" s="138">
        <v>2011.5</v>
      </c>
      <c r="F74" s="137">
        <v>100</v>
      </c>
      <c r="G74" s="138">
        <f t="shared" si="3"/>
        <v>894</v>
      </c>
      <c r="H74" s="137">
        <v>0</v>
      </c>
      <c r="I74" s="138">
        <f t="shared" si="4"/>
        <v>0</v>
      </c>
      <c r="J74" s="137">
        <v>0</v>
      </c>
      <c r="K74" s="138">
        <f t="shared" si="5"/>
        <v>0</v>
      </c>
      <c r="L74" s="137">
        <v>0</v>
      </c>
      <c r="M74" s="136">
        <f>L74*D74</f>
        <v>0</v>
      </c>
      <c r="N74" s="137">
        <v>0</v>
      </c>
      <c r="O74" s="138">
        <f>N74*D74</f>
        <v>0</v>
      </c>
      <c r="P74" s="137">
        <v>20</v>
      </c>
      <c r="Q74" s="138">
        <f>P74*D74</f>
        <v>178.79999999999998</v>
      </c>
      <c r="R74" s="137">
        <v>0</v>
      </c>
      <c r="S74" s="138">
        <f>R74*D74</f>
        <v>0</v>
      </c>
      <c r="T74" s="137">
        <v>0</v>
      </c>
      <c r="U74" s="138">
        <f>T74*D74</f>
        <v>0</v>
      </c>
      <c r="V74" s="137">
        <v>100</v>
      </c>
      <c r="W74" s="138">
        <f>V74*D74</f>
        <v>894</v>
      </c>
      <c r="X74" s="137">
        <v>0</v>
      </c>
      <c r="Y74" s="138">
        <f>X74*D74</f>
        <v>0</v>
      </c>
      <c r="Z74" s="137">
        <v>0</v>
      </c>
      <c r="AA74" s="138">
        <f>Z74*D74</f>
        <v>0</v>
      </c>
      <c r="AB74" s="137">
        <v>0</v>
      </c>
      <c r="AC74" s="138">
        <f>AB74*D74</f>
        <v>0</v>
      </c>
      <c r="AD74" s="137">
        <v>2</v>
      </c>
      <c r="AE74" s="138">
        <f>AD74*D74</f>
        <v>17.88</v>
      </c>
      <c r="AF74" s="137">
        <v>0</v>
      </c>
      <c r="AG74" s="138">
        <f>AF74*D74</f>
        <v>0</v>
      </c>
      <c r="AH74" s="137">
        <v>3</v>
      </c>
      <c r="AI74" s="138">
        <f>AH74*D74</f>
        <v>26.82</v>
      </c>
      <c r="AJ74" s="137">
        <v>0</v>
      </c>
      <c r="AK74" s="138">
        <f>AJ74*D74</f>
        <v>0</v>
      </c>
      <c r="AL74" s="137">
        <v>0</v>
      </c>
      <c r="AM74" s="138">
        <f>AL74*D74</f>
        <v>0</v>
      </c>
      <c r="AN74" s="137">
        <v>0</v>
      </c>
      <c r="AO74" s="138">
        <f>AN74*D74</f>
        <v>0</v>
      </c>
    </row>
    <row r="75" spans="1:41" ht="57.6" x14ac:dyDescent="0.3">
      <c r="A75" s="140">
        <v>1606</v>
      </c>
      <c r="B75" s="133" t="s">
        <v>1476</v>
      </c>
      <c r="C75" s="137" t="s">
        <v>281</v>
      </c>
      <c r="D75" s="138">
        <v>4.49</v>
      </c>
      <c r="E75" s="138">
        <v>695.95</v>
      </c>
      <c r="F75" s="137">
        <v>100</v>
      </c>
      <c r="G75" s="138">
        <f t="shared" si="3"/>
        <v>449</v>
      </c>
      <c r="H75" s="137">
        <v>0</v>
      </c>
      <c r="I75" s="138">
        <f t="shared" si="4"/>
        <v>0</v>
      </c>
      <c r="J75" s="137">
        <v>0</v>
      </c>
      <c r="K75" s="138">
        <f t="shared" si="5"/>
        <v>0</v>
      </c>
      <c r="L75" s="137">
        <v>0</v>
      </c>
      <c r="M75" s="136">
        <f>L75*D75</f>
        <v>0</v>
      </c>
      <c r="N75" s="137">
        <v>0</v>
      </c>
      <c r="O75" s="138">
        <f>N75*D75</f>
        <v>0</v>
      </c>
      <c r="P75" s="137">
        <v>20</v>
      </c>
      <c r="Q75" s="138">
        <f>P75*D75</f>
        <v>89.800000000000011</v>
      </c>
      <c r="R75" s="137">
        <v>0</v>
      </c>
      <c r="S75" s="138">
        <f>R75*D75</f>
        <v>0</v>
      </c>
      <c r="T75" s="137">
        <v>0</v>
      </c>
      <c r="U75" s="138">
        <f>T75*D75</f>
        <v>0</v>
      </c>
      <c r="V75" s="137">
        <v>5</v>
      </c>
      <c r="W75" s="138">
        <f>V75*D75</f>
        <v>22.450000000000003</v>
      </c>
      <c r="X75" s="137">
        <v>0</v>
      </c>
      <c r="Y75" s="138">
        <f>X75*D75</f>
        <v>0</v>
      </c>
      <c r="Z75" s="137">
        <v>0</v>
      </c>
      <c r="AA75" s="138">
        <f>Z75*D75</f>
        <v>0</v>
      </c>
      <c r="AB75" s="137">
        <v>0</v>
      </c>
      <c r="AC75" s="138">
        <f>AB75*D75</f>
        <v>0</v>
      </c>
      <c r="AD75" s="137">
        <v>0</v>
      </c>
      <c r="AE75" s="138">
        <f>AD75*D75</f>
        <v>0</v>
      </c>
      <c r="AF75" s="137">
        <v>0</v>
      </c>
      <c r="AG75" s="138">
        <f>AF75*D75</f>
        <v>0</v>
      </c>
      <c r="AH75" s="137">
        <v>30</v>
      </c>
      <c r="AI75" s="138">
        <f>AH75*D75</f>
        <v>134.70000000000002</v>
      </c>
      <c r="AJ75" s="137">
        <v>0</v>
      </c>
      <c r="AK75" s="138">
        <f>AJ75*D75</f>
        <v>0</v>
      </c>
      <c r="AL75" s="137">
        <v>0</v>
      </c>
      <c r="AM75" s="138">
        <f>AL75*D75</f>
        <v>0</v>
      </c>
      <c r="AN75" s="137">
        <v>0</v>
      </c>
      <c r="AO75" s="138">
        <f>AN75*D75</f>
        <v>0</v>
      </c>
    </row>
    <row r="76" spans="1:41" ht="43.2" x14ac:dyDescent="0.3">
      <c r="A76" s="140">
        <v>1607</v>
      </c>
      <c r="B76" s="133" t="s">
        <v>1477</v>
      </c>
      <c r="C76" s="137" t="s">
        <v>281</v>
      </c>
      <c r="D76" s="138">
        <v>4.4400000000000004</v>
      </c>
      <c r="E76" s="138">
        <v>5718.72</v>
      </c>
      <c r="F76" s="137">
        <v>1000</v>
      </c>
      <c r="G76" s="138">
        <f t="shared" si="3"/>
        <v>4440</v>
      </c>
      <c r="H76" s="137">
        <v>0</v>
      </c>
      <c r="I76" s="138">
        <f t="shared" si="4"/>
        <v>0</v>
      </c>
      <c r="J76" s="137">
        <v>100</v>
      </c>
      <c r="K76" s="138">
        <f t="shared" si="5"/>
        <v>444.00000000000006</v>
      </c>
      <c r="L76" s="137">
        <v>24</v>
      </c>
      <c r="M76" s="136">
        <f>L76*D76</f>
        <v>106.56</v>
      </c>
      <c r="N76" s="137">
        <v>100</v>
      </c>
      <c r="O76" s="138">
        <f>N76*D76</f>
        <v>444.00000000000006</v>
      </c>
      <c r="P76" s="137">
        <v>20</v>
      </c>
      <c r="Q76" s="138">
        <f>P76*D76</f>
        <v>88.800000000000011</v>
      </c>
      <c r="R76" s="137">
        <v>0</v>
      </c>
      <c r="S76" s="138">
        <f>R76*D76</f>
        <v>0</v>
      </c>
      <c r="T76" s="137">
        <v>20</v>
      </c>
      <c r="U76" s="138">
        <f>T76*D76</f>
        <v>88.800000000000011</v>
      </c>
      <c r="V76" s="137">
        <v>24</v>
      </c>
      <c r="W76" s="138">
        <f>V76*D76</f>
        <v>106.56</v>
      </c>
      <c r="X76" s="137">
        <v>0</v>
      </c>
      <c r="Y76" s="138">
        <f>X76*D76</f>
        <v>0</v>
      </c>
      <c r="Z76" s="137">
        <v>0</v>
      </c>
      <c r="AA76" s="138">
        <f>Z76*D76</f>
        <v>0</v>
      </c>
      <c r="AB76" s="137">
        <v>0</v>
      </c>
      <c r="AC76" s="138">
        <f>AB76*D76</f>
        <v>0</v>
      </c>
      <c r="AD76" s="137">
        <v>0</v>
      </c>
      <c r="AE76" s="138">
        <f>AD76*D76</f>
        <v>0</v>
      </c>
      <c r="AF76" s="137">
        <v>0</v>
      </c>
      <c r="AG76" s="138">
        <f>AF76*D76</f>
        <v>0</v>
      </c>
      <c r="AH76" s="137">
        <v>0</v>
      </c>
      <c r="AI76" s="138">
        <f>AH76*D76</f>
        <v>0</v>
      </c>
      <c r="AJ76" s="137">
        <v>0</v>
      </c>
      <c r="AK76" s="138">
        <f>AJ76*D76</f>
        <v>0</v>
      </c>
      <c r="AL76" s="137">
        <v>0</v>
      </c>
      <c r="AM76" s="138">
        <f>AL76*D76</f>
        <v>0</v>
      </c>
      <c r="AN76" s="137">
        <v>0</v>
      </c>
      <c r="AO76" s="138">
        <f>AN76*D76</f>
        <v>0</v>
      </c>
    </row>
    <row r="77" spans="1:41" ht="43.2" x14ac:dyDescent="0.3">
      <c r="A77" s="140">
        <v>1608</v>
      </c>
      <c r="B77" s="133" t="s">
        <v>1478</v>
      </c>
      <c r="C77" s="137" t="s">
        <v>281</v>
      </c>
      <c r="D77" s="138">
        <v>5.55</v>
      </c>
      <c r="E77" s="138">
        <v>15123.75</v>
      </c>
      <c r="F77" s="137">
        <v>2000</v>
      </c>
      <c r="G77" s="138">
        <f t="shared" si="3"/>
        <v>11100</v>
      </c>
      <c r="H77" s="137">
        <v>0</v>
      </c>
      <c r="I77" s="138">
        <f t="shared" si="4"/>
        <v>0</v>
      </c>
      <c r="J77" s="137">
        <v>100</v>
      </c>
      <c r="K77" s="138">
        <f t="shared" si="5"/>
        <v>555</v>
      </c>
      <c r="L77" s="137">
        <v>0</v>
      </c>
      <c r="M77" s="136">
        <f>L77*D77</f>
        <v>0</v>
      </c>
      <c r="N77" s="137">
        <v>100</v>
      </c>
      <c r="O77" s="138">
        <f>N77*D77</f>
        <v>555</v>
      </c>
      <c r="P77" s="137">
        <v>50</v>
      </c>
      <c r="Q77" s="138">
        <f>P77*D77</f>
        <v>277.5</v>
      </c>
      <c r="R77" s="137">
        <v>0</v>
      </c>
      <c r="S77" s="138">
        <f>R77*D77</f>
        <v>0</v>
      </c>
      <c r="T77" s="137">
        <v>70</v>
      </c>
      <c r="U77" s="138">
        <f>T77*D77</f>
        <v>388.5</v>
      </c>
      <c r="V77" s="137">
        <v>275</v>
      </c>
      <c r="W77" s="138">
        <f>V77*D77</f>
        <v>1526.25</v>
      </c>
      <c r="X77" s="137">
        <v>0</v>
      </c>
      <c r="Y77" s="138">
        <f>X77*D77</f>
        <v>0</v>
      </c>
      <c r="Z77" s="137">
        <v>0</v>
      </c>
      <c r="AA77" s="138">
        <f>Z77*D77</f>
        <v>0</v>
      </c>
      <c r="AB77" s="137">
        <v>20</v>
      </c>
      <c r="AC77" s="138">
        <f>AB77*D77</f>
        <v>111</v>
      </c>
      <c r="AD77" s="137">
        <v>10</v>
      </c>
      <c r="AE77" s="138">
        <f>AD77*D77</f>
        <v>55.5</v>
      </c>
      <c r="AF77" s="137">
        <v>0</v>
      </c>
      <c r="AG77" s="138">
        <f>AF77*D77</f>
        <v>0</v>
      </c>
      <c r="AH77" s="137">
        <v>100</v>
      </c>
      <c r="AI77" s="138">
        <f>AH77*D77</f>
        <v>555</v>
      </c>
      <c r="AJ77" s="137">
        <v>0</v>
      </c>
      <c r="AK77" s="138">
        <f>AJ77*D77</f>
        <v>0</v>
      </c>
      <c r="AL77" s="137">
        <v>0</v>
      </c>
      <c r="AM77" s="138">
        <f>AL77*D77</f>
        <v>0</v>
      </c>
      <c r="AN77" s="137">
        <v>0</v>
      </c>
      <c r="AO77" s="138">
        <f>AN77*D77</f>
        <v>0</v>
      </c>
    </row>
    <row r="78" spans="1:41" ht="28.8" x14ac:dyDescent="0.3">
      <c r="A78" s="140">
        <v>1609</v>
      </c>
      <c r="B78" s="133" t="s">
        <v>1479</v>
      </c>
      <c r="C78" s="137" t="s">
        <v>1422</v>
      </c>
      <c r="D78" s="138">
        <v>8.6</v>
      </c>
      <c r="E78" s="138">
        <v>10982.2</v>
      </c>
      <c r="F78" s="137">
        <v>1000</v>
      </c>
      <c r="G78" s="138">
        <f t="shared" si="3"/>
        <v>8600</v>
      </c>
      <c r="H78" s="137">
        <v>0</v>
      </c>
      <c r="I78" s="138">
        <f t="shared" si="4"/>
        <v>0</v>
      </c>
      <c r="J78" s="137">
        <v>0</v>
      </c>
      <c r="K78" s="138">
        <f t="shared" si="5"/>
        <v>0</v>
      </c>
      <c r="L78" s="137">
        <v>50</v>
      </c>
      <c r="M78" s="136">
        <f>L78*D78</f>
        <v>430</v>
      </c>
      <c r="N78" s="137">
        <v>50</v>
      </c>
      <c r="O78" s="138">
        <f>N78*D78</f>
        <v>430</v>
      </c>
      <c r="P78" s="137">
        <v>30</v>
      </c>
      <c r="Q78" s="138">
        <f>P78*D78</f>
        <v>258</v>
      </c>
      <c r="R78" s="137">
        <v>0</v>
      </c>
      <c r="S78" s="138">
        <f>R78*D78</f>
        <v>0</v>
      </c>
      <c r="T78" s="137">
        <v>0</v>
      </c>
      <c r="U78" s="138">
        <f>T78*D78</f>
        <v>0</v>
      </c>
      <c r="V78" s="137">
        <v>124</v>
      </c>
      <c r="W78" s="138">
        <f>V78*D78</f>
        <v>1066.3999999999999</v>
      </c>
      <c r="X78" s="137">
        <v>13</v>
      </c>
      <c r="Y78" s="138">
        <f>X78*D78</f>
        <v>111.8</v>
      </c>
      <c r="Z78" s="137">
        <v>0</v>
      </c>
      <c r="AA78" s="138">
        <f>Z78*D78</f>
        <v>0</v>
      </c>
      <c r="AB78" s="137">
        <v>0</v>
      </c>
      <c r="AC78" s="138">
        <f>AB78*D78</f>
        <v>0</v>
      </c>
      <c r="AD78" s="137">
        <v>0</v>
      </c>
      <c r="AE78" s="138">
        <f>AD78*D78</f>
        <v>0</v>
      </c>
      <c r="AF78" s="137">
        <v>0</v>
      </c>
      <c r="AG78" s="138">
        <f>AF78*D78</f>
        <v>0</v>
      </c>
      <c r="AH78" s="137">
        <v>0</v>
      </c>
      <c r="AI78" s="138">
        <f>AH78*D78</f>
        <v>0</v>
      </c>
      <c r="AJ78" s="137">
        <v>10</v>
      </c>
      <c r="AK78" s="138">
        <f>AJ78*D78</f>
        <v>86</v>
      </c>
      <c r="AL78" s="137">
        <v>0</v>
      </c>
      <c r="AM78" s="138">
        <f>AL78*D78</f>
        <v>0</v>
      </c>
      <c r="AN78" s="137">
        <v>0</v>
      </c>
      <c r="AO78" s="138">
        <f>AN78*D78</f>
        <v>0</v>
      </c>
    </row>
    <row r="79" spans="1:41" ht="43.2" x14ac:dyDescent="0.3">
      <c r="A79" s="140">
        <v>1610</v>
      </c>
      <c r="B79" s="133" t="s">
        <v>1480</v>
      </c>
      <c r="C79" s="137" t="s">
        <v>281</v>
      </c>
      <c r="D79" s="138">
        <v>2.29</v>
      </c>
      <c r="E79" s="138">
        <v>2583.12</v>
      </c>
      <c r="F79" s="137">
        <v>1000</v>
      </c>
      <c r="G79" s="138">
        <f t="shared" si="3"/>
        <v>2290</v>
      </c>
      <c r="H79" s="137">
        <v>0</v>
      </c>
      <c r="I79" s="138">
        <f t="shared" si="4"/>
        <v>0</v>
      </c>
      <c r="J79" s="137">
        <v>0</v>
      </c>
      <c r="K79" s="138">
        <f t="shared" si="5"/>
        <v>0</v>
      </c>
      <c r="L79" s="137">
        <v>0</v>
      </c>
      <c r="M79" s="136">
        <f>L79*D79</f>
        <v>0</v>
      </c>
      <c r="N79" s="137">
        <v>0</v>
      </c>
      <c r="O79" s="138">
        <f>N79*D79</f>
        <v>0</v>
      </c>
      <c r="P79" s="137">
        <v>20</v>
      </c>
      <c r="Q79" s="138">
        <f>P79*D79</f>
        <v>45.8</v>
      </c>
      <c r="R79" s="137">
        <v>0</v>
      </c>
      <c r="S79" s="138">
        <f>R79*D79</f>
        <v>0</v>
      </c>
      <c r="T79" s="137">
        <v>0</v>
      </c>
      <c r="U79" s="138">
        <f>T79*D79</f>
        <v>0</v>
      </c>
      <c r="V79" s="137">
        <v>74</v>
      </c>
      <c r="W79" s="138">
        <f>V79*D79</f>
        <v>169.46</v>
      </c>
      <c r="X79" s="137">
        <v>0</v>
      </c>
      <c r="Y79" s="138">
        <f>X79*D79</f>
        <v>0</v>
      </c>
      <c r="Z79" s="137">
        <v>0</v>
      </c>
      <c r="AA79" s="138">
        <f>Z79*D79</f>
        <v>0</v>
      </c>
      <c r="AB79" s="137">
        <v>0</v>
      </c>
      <c r="AC79" s="138">
        <f>AB79*D79</f>
        <v>0</v>
      </c>
      <c r="AD79" s="137">
        <v>10</v>
      </c>
      <c r="AE79" s="138">
        <f>AD79*D79</f>
        <v>22.9</v>
      </c>
      <c r="AF79" s="137">
        <v>0</v>
      </c>
      <c r="AG79" s="138">
        <f>AF79*D79</f>
        <v>0</v>
      </c>
      <c r="AH79" s="137">
        <v>24</v>
      </c>
      <c r="AI79" s="138">
        <f>AH79*D79</f>
        <v>54.96</v>
      </c>
      <c r="AJ79" s="137">
        <v>0</v>
      </c>
      <c r="AK79" s="138">
        <f>AJ79*D79</f>
        <v>0</v>
      </c>
      <c r="AL79" s="137">
        <v>0</v>
      </c>
      <c r="AM79" s="138">
        <f>AL79*D79</f>
        <v>0</v>
      </c>
      <c r="AN79" s="137">
        <v>0</v>
      </c>
      <c r="AO79" s="138">
        <f>AN79*D79</f>
        <v>0</v>
      </c>
    </row>
    <row r="80" spans="1:41" ht="57.6" x14ac:dyDescent="0.3">
      <c r="A80" s="140">
        <v>1611</v>
      </c>
      <c r="B80" s="133" t="s">
        <v>1481</v>
      </c>
      <c r="C80" s="137" t="s">
        <v>1422</v>
      </c>
      <c r="D80" s="138">
        <v>6.84</v>
      </c>
      <c r="E80" s="138">
        <v>52237.08</v>
      </c>
      <c r="F80" s="137">
        <v>1200</v>
      </c>
      <c r="G80" s="138">
        <f t="shared" si="3"/>
        <v>8208</v>
      </c>
      <c r="H80" s="137">
        <v>0</v>
      </c>
      <c r="I80" s="138">
        <f t="shared" si="4"/>
        <v>0</v>
      </c>
      <c r="J80" s="137">
        <v>6000</v>
      </c>
      <c r="K80" s="138">
        <f t="shared" si="5"/>
        <v>41040</v>
      </c>
      <c r="L80" s="137">
        <v>6</v>
      </c>
      <c r="M80" s="136">
        <f>L80*D80</f>
        <v>41.04</v>
      </c>
      <c r="N80" s="137">
        <v>20</v>
      </c>
      <c r="O80" s="138">
        <f>N80*D80</f>
        <v>136.80000000000001</v>
      </c>
      <c r="P80" s="137">
        <v>130</v>
      </c>
      <c r="Q80" s="138">
        <f>P80*D80</f>
        <v>889.19999999999993</v>
      </c>
      <c r="R80" s="137">
        <v>0</v>
      </c>
      <c r="S80" s="138">
        <f>R80*D80</f>
        <v>0</v>
      </c>
      <c r="T80" s="137">
        <v>72</v>
      </c>
      <c r="U80" s="138">
        <f>T80*D80</f>
        <v>492.48</v>
      </c>
      <c r="V80" s="137">
        <v>68</v>
      </c>
      <c r="W80" s="138">
        <f>V80*D80</f>
        <v>465.12</v>
      </c>
      <c r="X80" s="137">
        <v>45</v>
      </c>
      <c r="Y80" s="138">
        <f>X80*D80</f>
        <v>307.8</v>
      </c>
      <c r="Z80" s="137">
        <v>0</v>
      </c>
      <c r="AA80" s="138">
        <f>Z80*D80</f>
        <v>0</v>
      </c>
      <c r="AB80" s="137">
        <v>30</v>
      </c>
      <c r="AC80" s="138">
        <f>AB80*D80</f>
        <v>205.2</v>
      </c>
      <c r="AD80" s="137">
        <v>4</v>
      </c>
      <c r="AE80" s="138">
        <f>AD80*D80</f>
        <v>27.36</v>
      </c>
      <c r="AF80" s="137">
        <v>0</v>
      </c>
      <c r="AG80" s="138">
        <f>AF80*D80</f>
        <v>0</v>
      </c>
      <c r="AH80" s="137">
        <v>50</v>
      </c>
      <c r="AI80" s="138">
        <f>AH80*D80</f>
        <v>342</v>
      </c>
      <c r="AJ80" s="137">
        <v>12</v>
      </c>
      <c r="AK80" s="138">
        <f>AJ80*D80</f>
        <v>82.08</v>
      </c>
      <c r="AL80" s="137">
        <v>0</v>
      </c>
      <c r="AM80" s="138">
        <f>AL80*D80</f>
        <v>0</v>
      </c>
      <c r="AN80" s="137">
        <v>0</v>
      </c>
      <c r="AO80" s="138">
        <f>AN80*D80</f>
        <v>0</v>
      </c>
    </row>
    <row r="81" spans="1:41" ht="28.8" x14ac:dyDescent="0.3">
      <c r="A81" s="140">
        <v>1612</v>
      </c>
      <c r="B81" s="133" t="s">
        <v>1482</v>
      </c>
      <c r="C81" s="137" t="s">
        <v>281</v>
      </c>
      <c r="D81" s="138">
        <v>1.49</v>
      </c>
      <c r="E81" s="138">
        <v>178.8</v>
      </c>
      <c r="F81" s="137">
        <v>0</v>
      </c>
      <c r="G81" s="138">
        <f t="shared" si="3"/>
        <v>0</v>
      </c>
      <c r="H81" s="137">
        <v>0</v>
      </c>
      <c r="I81" s="138">
        <f t="shared" si="4"/>
        <v>0</v>
      </c>
      <c r="J81" s="137">
        <v>120</v>
      </c>
      <c r="K81" s="138">
        <f t="shared" si="5"/>
        <v>178.8</v>
      </c>
      <c r="L81" s="137">
        <v>0</v>
      </c>
      <c r="M81" s="136">
        <f>L81*D81</f>
        <v>0</v>
      </c>
      <c r="N81" s="137">
        <v>0</v>
      </c>
      <c r="O81" s="138">
        <f>N81*D81</f>
        <v>0</v>
      </c>
      <c r="P81" s="137">
        <v>0</v>
      </c>
      <c r="Q81" s="138">
        <f>P81*D81</f>
        <v>0</v>
      </c>
      <c r="R81" s="137">
        <v>0</v>
      </c>
      <c r="S81" s="138">
        <f>R81*D81</f>
        <v>0</v>
      </c>
      <c r="T81" s="137">
        <v>0</v>
      </c>
      <c r="U81" s="138">
        <f>T81*D81</f>
        <v>0</v>
      </c>
      <c r="V81" s="137">
        <v>0</v>
      </c>
      <c r="W81" s="138">
        <f>V81*D81</f>
        <v>0</v>
      </c>
      <c r="X81" s="137">
        <v>0</v>
      </c>
      <c r="Y81" s="138">
        <f>X81*D81</f>
        <v>0</v>
      </c>
      <c r="Z81" s="137">
        <v>0</v>
      </c>
      <c r="AA81" s="138">
        <f>Z81*D81</f>
        <v>0</v>
      </c>
      <c r="AB81" s="137">
        <v>0</v>
      </c>
      <c r="AC81" s="138">
        <f>AB81*D81</f>
        <v>0</v>
      </c>
      <c r="AD81" s="137">
        <v>0</v>
      </c>
      <c r="AE81" s="138">
        <f>AD81*D81</f>
        <v>0</v>
      </c>
      <c r="AF81" s="137">
        <v>0</v>
      </c>
      <c r="AG81" s="138">
        <f>AF81*D81</f>
        <v>0</v>
      </c>
      <c r="AH81" s="137">
        <v>0</v>
      </c>
      <c r="AI81" s="138">
        <f>AH81*D81</f>
        <v>0</v>
      </c>
      <c r="AJ81" s="137">
        <v>0</v>
      </c>
      <c r="AK81" s="138">
        <f>AJ81*D81</f>
        <v>0</v>
      </c>
      <c r="AL81" s="137">
        <v>0</v>
      </c>
      <c r="AM81" s="138">
        <f>AL81*D81</f>
        <v>0</v>
      </c>
      <c r="AN81" s="137">
        <v>0</v>
      </c>
      <c r="AO81" s="138">
        <f>AN81*D81</f>
        <v>0</v>
      </c>
    </row>
    <row r="82" spans="1:41" ht="43.2" x14ac:dyDescent="0.3">
      <c r="A82" s="140">
        <v>1613</v>
      </c>
      <c r="B82" s="133" t="s">
        <v>1483</v>
      </c>
      <c r="C82" s="137" t="s">
        <v>281</v>
      </c>
      <c r="D82" s="138">
        <v>2.4900000000000002</v>
      </c>
      <c r="E82" s="138">
        <v>634.95000000000005</v>
      </c>
      <c r="F82" s="137">
        <v>100</v>
      </c>
      <c r="G82" s="138">
        <f t="shared" si="3"/>
        <v>249.00000000000003</v>
      </c>
      <c r="H82" s="137">
        <v>0</v>
      </c>
      <c r="I82" s="138">
        <f t="shared" si="4"/>
        <v>0</v>
      </c>
      <c r="J82" s="137">
        <v>0</v>
      </c>
      <c r="K82" s="138">
        <f t="shared" si="5"/>
        <v>0</v>
      </c>
      <c r="L82" s="137">
        <v>18</v>
      </c>
      <c r="M82" s="136">
        <f>L82*D82</f>
        <v>44.820000000000007</v>
      </c>
      <c r="N82" s="137">
        <v>100</v>
      </c>
      <c r="O82" s="138">
        <f>N82*D82</f>
        <v>249.00000000000003</v>
      </c>
      <c r="P82" s="137">
        <v>15</v>
      </c>
      <c r="Q82" s="138">
        <f>P82*D82</f>
        <v>37.35</v>
      </c>
      <c r="R82" s="137">
        <v>0</v>
      </c>
      <c r="S82" s="138">
        <f>R82*D82</f>
        <v>0</v>
      </c>
      <c r="T82" s="137">
        <v>0</v>
      </c>
      <c r="U82" s="138">
        <f>T82*D82</f>
        <v>0</v>
      </c>
      <c r="V82" s="137">
        <v>20</v>
      </c>
      <c r="W82" s="138">
        <f>V82*D82</f>
        <v>49.800000000000004</v>
      </c>
      <c r="X82" s="137">
        <v>0</v>
      </c>
      <c r="Y82" s="138">
        <f>X82*D82</f>
        <v>0</v>
      </c>
      <c r="Z82" s="137">
        <v>0</v>
      </c>
      <c r="AA82" s="138">
        <f>Z82*D82</f>
        <v>0</v>
      </c>
      <c r="AB82" s="137">
        <v>0</v>
      </c>
      <c r="AC82" s="138">
        <f>AB82*D82</f>
        <v>0</v>
      </c>
      <c r="AD82" s="137">
        <v>2</v>
      </c>
      <c r="AE82" s="138">
        <f>AD82*D82</f>
        <v>4.9800000000000004</v>
      </c>
      <c r="AF82" s="137">
        <v>0</v>
      </c>
      <c r="AG82" s="138">
        <f>AF82*D82</f>
        <v>0</v>
      </c>
      <c r="AH82" s="137">
        <v>0</v>
      </c>
      <c r="AI82" s="138">
        <f>AH82*D82</f>
        <v>0</v>
      </c>
      <c r="AJ82" s="137">
        <v>0</v>
      </c>
      <c r="AK82" s="138">
        <f>AJ82*D82</f>
        <v>0</v>
      </c>
      <c r="AL82" s="137">
        <v>0</v>
      </c>
      <c r="AM82" s="138">
        <f>AL82*D82</f>
        <v>0</v>
      </c>
      <c r="AN82" s="137">
        <v>0</v>
      </c>
      <c r="AO82" s="138">
        <f>AN82*D82</f>
        <v>0</v>
      </c>
    </row>
    <row r="83" spans="1:41" ht="43.2" x14ac:dyDescent="0.3">
      <c r="A83" s="140">
        <v>1614</v>
      </c>
      <c r="B83" s="133" t="s">
        <v>1484</v>
      </c>
      <c r="C83" s="137" t="s">
        <v>1422</v>
      </c>
      <c r="D83" s="138">
        <v>7.92</v>
      </c>
      <c r="E83" s="138">
        <v>2653.2</v>
      </c>
      <c r="F83" s="137">
        <v>150</v>
      </c>
      <c r="G83" s="138">
        <f t="shared" si="3"/>
        <v>1188</v>
      </c>
      <c r="H83" s="137">
        <v>0</v>
      </c>
      <c r="I83" s="138">
        <f t="shared" si="4"/>
        <v>0</v>
      </c>
      <c r="J83" s="137">
        <v>0</v>
      </c>
      <c r="K83" s="138">
        <f t="shared" si="5"/>
        <v>0</v>
      </c>
      <c r="L83" s="137">
        <v>36</v>
      </c>
      <c r="M83" s="136">
        <f>L83*D83</f>
        <v>285.12</v>
      </c>
      <c r="N83" s="137">
        <v>100</v>
      </c>
      <c r="O83" s="138">
        <f>N83*D83</f>
        <v>792</v>
      </c>
      <c r="P83" s="137">
        <v>15</v>
      </c>
      <c r="Q83" s="138">
        <f>P83*D83</f>
        <v>118.8</v>
      </c>
      <c r="R83" s="137">
        <v>0</v>
      </c>
      <c r="S83" s="138">
        <f>R83*D83</f>
        <v>0</v>
      </c>
      <c r="T83" s="137">
        <v>0</v>
      </c>
      <c r="U83" s="138">
        <f>T83*D83</f>
        <v>0</v>
      </c>
      <c r="V83" s="137">
        <v>32</v>
      </c>
      <c r="W83" s="138">
        <f>V83*D83</f>
        <v>253.44</v>
      </c>
      <c r="X83" s="137">
        <v>0</v>
      </c>
      <c r="Y83" s="138">
        <f>X83*D83</f>
        <v>0</v>
      </c>
      <c r="Z83" s="137">
        <v>0</v>
      </c>
      <c r="AA83" s="138">
        <f>Z83*D83</f>
        <v>0</v>
      </c>
      <c r="AB83" s="137">
        <v>0</v>
      </c>
      <c r="AC83" s="138">
        <f>AB83*D83</f>
        <v>0</v>
      </c>
      <c r="AD83" s="137">
        <v>2</v>
      </c>
      <c r="AE83" s="138">
        <f>AD83*D83</f>
        <v>15.84</v>
      </c>
      <c r="AF83" s="137">
        <v>0</v>
      </c>
      <c r="AG83" s="138">
        <f>AF83*D83</f>
        <v>0</v>
      </c>
      <c r="AH83" s="137">
        <v>0</v>
      </c>
      <c r="AI83" s="138">
        <f>AH83*D83</f>
        <v>0</v>
      </c>
      <c r="AJ83" s="137">
        <v>0</v>
      </c>
      <c r="AK83" s="138">
        <f>AJ83*D83</f>
        <v>0</v>
      </c>
      <c r="AL83" s="137">
        <v>0</v>
      </c>
      <c r="AM83" s="138">
        <f>AL83*D83</f>
        <v>0</v>
      </c>
      <c r="AN83" s="137">
        <v>0</v>
      </c>
      <c r="AO83" s="138">
        <f>AN83*D83</f>
        <v>0</v>
      </c>
    </row>
    <row r="84" spans="1:41" ht="28.8" x14ac:dyDescent="0.3">
      <c r="A84" s="140">
        <v>1615</v>
      </c>
      <c r="B84" s="133" t="s">
        <v>1485</v>
      </c>
      <c r="C84" s="137" t="s">
        <v>281</v>
      </c>
      <c r="D84" s="138">
        <v>2.99</v>
      </c>
      <c r="E84" s="138">
        <v>2161.77</v>
      </c>
      <c r="F84" s="137">
        <v>300</v>
      </c>
      <c r="G84" s="138">
        <f t="shared" si="3"/>
        <v>897.00000000000011</v>
      </c>
      <c r="H84" s="137">
        <v>0</v>
      </c>
      <c r="I84" s="138">
        <f t="shared" si="4"/>
        <v>0</v>
      </c>
      <c r="J84" s="137">
        <v>300</v>
      </c>
      <c r="K84" s="138">
        <f t="shared" si="5"/>
        <v>897.00000000000011</v>
      </c>
      <c r="L84" s="137">
        <v>0</v>
      </c>
      <c r="M84" s="136">
        <f>L84*D84</f>
        <v>0</v>
      </c>
      <c r="N84" s="137">
        <v>100</v>
      </c>
      <c r="O84" s="138">
        <f>N84*D84</f>
        <v>299</v>
      </c>
      <c r="P84" s="137">
        <v>8</v>
      </c>
      <c r="Q84" s="138">
        <f>P84*D84</f>
        <v>23.92</v>
      </c>
      <c r="R84" s="137">
        <v>0</v>
      </c>
      <c r="S84" s="138">
        <f>R84*D84</f>
        <v>0</v>
      </c>
      <c r="T84" s="137">
        <v>0</v>
      </c>
      <c r="U84" s="138">
        <f>T84*D84</f>
        <v>0</v>
      </c>
      <c r="V84" s="137">
        <v>0</v>
      </c>
      <c r="W84" s="138">
        <f>V84*D84</f>
        <v>0</v>
      </c>
      <c r="X84" s="137">
        <v>0</v>
      </c>
      <c r="Y84" s="138">
        <f>X84*D84</f>
        <v>0</v>
      </c>
      <c r="Z84" s="137">
        <v>0</v>
      </c>
      <c r="AA84" s="138">
        <f>Z84*D84</f>
        <v>0</v>
      </c>
      <c r="AB84" s="137">
        <v>0</v>
      </c>
      <c r="AC84" s="138">
        <f>AB84*D84</f>
        <v>0</v>
      </c>
      <c r="AD84" s="137">
        <v>3</v>
      </c>
      <c r="AE84" s="138">
        <f>AD84*D84</f>
        <v>8.9700000000000006</v>
      </c>
      <c r="AF84" s="137">
        <v>0</v>
      </c>
      <c r="AG84" s="138">
        <f>AF84*D84</f>
        <v>0</v>
      </c>
      <c r="AH84" s="137">
        <v>12</v>
      </c>
      <c r="AI84" s="138">
        <f>AH84*D84</f>
        <v>35.880000000000003</v>
      </c>
      <c r="AJ84" s="137">
        <v>0</v>
      </c>
      <c r="AK84" s="138">
        <f>AJ84*D84</f>
        <v>0</v>
      </c>
      <c r="AL84" s="137">
        <v>0</v>
      </c>
      <c r="AM84" s="138">
        <f>AL84*D84</f>
        <v>0</v>
      </c>
      <c r="AN84" s="137">
        <v>0</v>
      </c>
      <c r="AO84" s="138">
        <f>AN84*D84</f>
        <v>0</v>
      </c>
    </row>
    <row r="85" spans="1:41" ht="28.8" x14ac:dyDescent="0.3">
      <c r="A85" s="140">
        <v>1616</v>
      </c>
      <c r="B85" s="133" t="s">
        <v>1486</v>
      </c>
      <c r="C85" s="137" t="s">
        <v>1422</v>
      </c>
      <c r="D85" s="138">
        <v>3.99</v>
      </c>
      <c r="E85" s="138">
        <v>3459.33</v>
      </c>
      <c r="F85" s="137">
        <v>500</v>
      </c>
      <c r="G85" s="138">
        <f t="shared" si="3"/>
        <v>1995</v>
      </c>
      <c r="H85" s="137">
        <v>0</v>
      </c>
      <c r="I85" s="138">
        <f t="shared" si="4"/>
        <v>0</v>
      </c>
      <c r="J85" s="137">
        <v>50</v>
      </c>
      <c r="K85" s="138">
        <f t="shared" si="5"/>
        <v>199.5</v>
      </c>
      <c r="L85" s="137">
        <v>0</v>
      </c>
      <c r="M85" s="136">
        <f>L85*D85</f>
        <v>0</v>
      </c>
      <c r="N85" s="137">
        <v>0</v>
      </c>
      <c r="O85" s="138">
        <f>N85*D85</f>
        <v>0</v>
      </c>
      <c r="P85" s="137">
        <v>100</v>
      </c>
      <c r="Q85" s="138">
        <f>P85*D85</f>
        <v>399</v>
      </c>
      <c r="R85" s="137">
        <v>0</v>
      </c>
      <c r="S85" s="138">
        <f>R85*D85</f>
        <v>0</v>
      </c>
      <c r="T85" s="137">
        <v>0</v>
      </c>
      <c r="U85" s="138">
        <f>T85*D85</f>
        <v>0</v>
      </c>
      <c r="V85" s="137">
        <v>112</v>
      </c>
      <c r="W85" s="138">
        <f>V85*D85</f>
        <v>446.88</v>
      </c>
      <c r="X85" s="137">
        <v>0</v>
      </c>
      <c r="Y85" s="138">
        <f>X85*D85</f>
        <v>0</v>
      </c>
      <c r="Z85" s="137">
        <v>0</v>
      </c>
      <c r="AA85" s="138">
        <f>Z85*D85</f>
        <v>0</v>
      </c>
      <c r="AB85" s="137">
        <v>0</v>
      </c>
      <c r="AC85" s="138">
        <f>AB85*D85</f>
        <v>0</v>
      </c>
      <c r="AD85" s="137">
        <v>30</v>
      </c>
      <c r="AE85" s="138">
        <f>AD85*D85</f>
        <v>119.7</v>
      </c>
      <c r="AF85" s="137">
        <v>0</v>
      </c>
      <c r="AG85" s="138">
        <f>AF85*D85</f>
        <v>0</v>
      </c>
      <c r="AH85" s="137">
        <v>75</v>
      </c>
      <c r="AI85" s="138">
        <f>AH85*D85</f>
        <v>299.25</v>
      </c>
      <c r="AJ85" s="137">
        <v>0</v>
      </c>
      <c r="AK85" s="138">
        <f>AJ85*D85</f>
        <v>0</v>
      </c>
      <c r="AL85" s="137">
        <v>0</v>
      </c>
      <c r="AM85" s="138">
        <f>AL85*D85</f>
        <v>0</v>
      </c>
      <c r="AN85" s="137">
        <v>0</v>
      </c>
      <c r="AO85" s="138">
        <f>AN85*D85</f>
        <v>0</v>
      </c>
    </row>
    <row r="86" spans="1:41" ht="28.8" x14ac:dyDescent="0.3">
      <c r="A86" s="140">
        <v>1617</v>
      </c>
      <c r="B86" s="133" t="s">
        <v>1487</v>
      </c>
      <c r="C86" s="137" t="s">
        <v>1422</v>
      </c>
      <c r="D86" s="138">
        <v>6.99</v>
      </c>
      <c r="E86" s="138">
        <v>10918.38</v>
      </c>
      <c r="F86" s="137">
        <v>500</v>
      </c>
      <c r="G86" s="138">
        <f t="shared" si="3"/>
        <v>3495</v>
      </c>
      <c r="H86" s="137">
        <v>0</v>
      </c>
      <c r="I86" s="138">
        <f t="shared" si="4"/>
        <v>0</v>
      </c>
      <c r="J86" s="137">
        <v>0</v>
      </c>
      <c r="K86" s="138">
        <f t="shared" si="5"/>
        <v>0</v>
      </c>
      <c r="L86" s="137">
        <v>0</v>
      </c>
      <c r="M86" s="136">
        <f>L86*D86</f>
        <v>0</v>
      </c>
      <c r="N86" s="137">
        <v>0</v>
      </c>
      <c r="O86" s="138">
        <f>N86*D86</f>
        <v>0</v>
      </c>
      <c r="P86" s="137">
        <v>100</v>
      </c>
      <c r="Q86" s="138">
        <f>P86*D86</f>
        <v>699</v>
      </c>
      <c r="R86" s="137">
        <v>0</v>
      </c>
      <c r="S86" s="138">
        <f>R86*D86</f>
        <v>0</v>
      </c>
      <c r="T86" s="137">
        <v>0</v>
      </c>
      <c r="U86" s="138">
        <f>T86*D86</f>
        <v>0</v>
      </c>
      <c r="V86" s="137">
        <v>112</v>
      </c>
      <c r="W86" s="138">
        <f>V86*D86</f>
        <v>782.88</v>
      </c>
      <c r="X86" s="137">
        <v>0</v>
      </c>
      <c r="Y86" s="138">
        <f>X86*D86</f>
        <v>0</v>
      </c>
      <c r="Z86" s="137">
        <v>0</v>
      </c>
      <c r="AA86" s="138">
        <f>Z86*D86</f>
        <v>0</v>
      </c>
      <c r="AB86" s="137">
        <v>0</v>
      </c>
      <c r="AC86" s="138">
        <f>AB86*D86</f>
        <v>0</v>
      </c>
      <c r="AD86" s="137">
        <v>100</v>
      </c>
      <c r="AE86" s="138">
        <f>AD86*D86</f>
        <v>699</v>
      </c>
      <c r="AF86" s="137">
        <v>0</v>
      </c>
      <c r="AG86" s="138">
        <f>AF86*D86</f>
        <v>0</v>
      </c>
      <c r="AH86" s="137">
        <v>750</v>
      </c>
      <c r="AI86" s="138">
        <f>AH86*D86</f>
        <v>5242.5</v>
      </c>
      <c r="AJ86" s="137">
        <v>0</v>
      </c>
      <c r="AK86" s="138">
        <f>AJ86*D86</f>
        <v>0</v>
      </c>
      <c r="AL86" s="137">
        <v>0</v>
      </c>
      <c r="AM86" s="138">
        <f>AL86*D86</f>
        <v>0</v>
      </c>
      <c r="AN86" s="137">
        <v>0</v>
      </c>
      <c r="AO86" s="138">
        <f>AN86*D86</f>
        <v>0</v>
      </c>
    </row>
    <row r="87" spans="1:41" x14ac:dyDescent="0.3">
      <c r="A87" s="140">
        <v>1618</v>
      </c>
      <c r="B87" s="133" t="s">
        <v>1488</v>
      </c>
      <c r="C87" s="137" t="s">
        <v>1422</v>
      </c>
      <c r="D87" s="138">
        <v>2.99</v>
      </c>
      <c r="E87" s="138">
        <v>4939.4799999999996</v>
      </c>
      <c r="F87" s="137">
        <v>490</v>
      </c>
      <c r="G87" s="138">
        <f t="shared" si="3"/>
        <v>1465.1000000000001</v>
      </c>
      <c r="H87" s="137">
        <v>0</v>
      </c>
      <c r="I87" s="138">
        <f t="shared" si="4"/>
        <v>0</v>
      </c>
      <c r="J87" s="137">
        <v>0</v>
      </c>
      <c r="K87" s="138">
        <f t="shared" si="5"/>
        <v>0</v>
      </c>
      <c r="L87" s="137">
        <v>0</v>
      </c>
      <c r="M87" s="136">
        <f>L87*D87</f>
        <v>0</v>
      </c>
      <c r="N87" s="137">
        <v>0</v>
      </c>
      <c r="O87" s="138">
        <f>N87*D87</f>
        <v>0</v>
      </c>
      <c r="P87" s="137">
        <v>100</v>
      </c>
      <c r="Q87" s="138">
        <f>P87*D87</f>
        <v>299</v>
      </c>
      <c r="R87" s="137">
        <v>0</v>
      </c>
      <c r="S87" s="138">
        <f>R87*D87</f>
        <v>0</v>
      </c>
      <c r="T87" s="137">
        <v>0</v>
      </c>
      <c r="U87" s="138">
        <f>T87*D87</f>
        <v>0</v>
      </c>
      <c r="V87" s="137">
        <v>112</v>
      </c>
      <c r="W87" s="138">
        <f>V87*D87</f>
        <v>334.88</v>
      </c>
      <c r="X87" s="137">
        <v>0</v>
      </c>
      <c r="Y87" s="138">
        <f>X87*D87</f>
        <v>0</v>
      </c>
      <c r="Z87" s="137">
        <v>0</v>
      </c>
      <c r="AA87" s="138">
        <f>Z87*D87</f>
        <v>0</v>
      </c>
      <c r="AB87" s="137">
        <v>0</v>
      </c>
      <c r="AC87" s="138">
        <f>AB87*D87</f>
        <v>0</v>
      </c>
      <c r="AD87" s="137">
        <v>100</v>
      </c>
      <c r="AE87" s="138">
        <f>AD87*D87</f>
        <v>299</v>
      </c>
      <c r="AF87" s="137">
        <v>0</v>
      </c>
      <c r="AG87" s="138">
        <f>AF87*D87</f>
        <v>0</v>
      </c>
      <c r="AH87" s="137">
        <v>850</v>
      </c>
      <c r="AI87" s="138">
        <f>AH87*D87</f>
        <v>2541.5</v>
      </c>
      <c r="AJ87" s="137">
        <v>0</v>
      </c>
      <c r="AK87" s="138">
        <f>AJ87*D87</f>
        <v>0</v>
      </c>
      <c r="AL87" s="137">
        <v>0</v>
      </c>
      <c r="AM87" s="138">
        <f>AL87*D87</f>
        <v>0</v>
      </c>
      <c r="AN87" s="137">
        <v>0</v>
      </c>
      <c r="AO87" s="138">
        <f>AN87*D87</f>
        <v>0</v>
      </c>
    </row>
    <row r="88" spans="1:41" ht="28.8" x14ac:dyDescent="0.3">
      <c r="A88" s="140">
        <v>1619</v>
      </c>
      <c r="B88" s="133" t="s">
        <v>1489</v>
      </c>
      <c r="C88" s="137" t="s">
        <v>1422</v>
      </c>
      <c r="D88" s="138">
        <v>2.78</v>
      </c>
      <c r="E88" s="138">
        <v>611.6</v>
      </c>
      <c r="F88" s="137">
        <v>100</v>
      </c>
      <c r="G88" s="138">
        <f t="shared" si="3"/>
        <v>278</v>
      </c>
      <c r="H88" s="137">
        <v>0</v>
      </c>
      <c r="I88" s="138">
        <f t="shared" si="4"/>
        <v>0</v>
      </c>
      <c r="J88" s="137">
        <v>10</v>
      </c>
      <c r="K88" s="138">
        <f t="shared" si="5"/>
        <v>27.799999999999997</v>
      </c>
      <c r="L88" s="137">
        <v>0</v>
      </c>
      <c r="M88" s="136">
        <f>L88*D88</f>
        <v>0</v>
      </c>
      <c r="N88" s="137">
        <v>100</v>
      </c>
      <c r="O88" s="138">
        <f>N88*D88</f>
        <v>278</v>
      </c>
      <c r="P88" s="137">
        <v>10</v>
      </c>
      <c r="Q88" s="138">
        <f>P88*D88</f>
        <v>27.799999999999997</v>
      </c>
      <c r="R88" s="137">
        <v>0</v>
      </c>
      <c r="S88" s="138">
        <f>R88*D88</f>
        <v>0</v>
      </c>
      <c r="T88" s="137">
        <v>0</v>
      </c>
      <c r="U88" s="138">
        <f>T88*D88</f>
        <v>0</v>
      </c>
      <c r="V88" s="137">
        <v>0</v>
      </c>
      <c r="W88" s="138">
        <f>V88*D88</f>
        <v>0</v>
      </c>
      <c r="X88" s="137">
        <v>0</v>
      </c>
      <c r="Y88" s="138">
        <f>X88*D88</f>
        <v>0</v>
      </c>
      <c r="Z88" s="137">
        <v>0</v>
      </c>
      <c r="AA88" s="138">
        <f>Z88*D88</f>
        <v>0</v>
      </c>
      <c r="AB88" s="137">
        <v>0</v>
      </c>
      <c r="AC88" s="138">
        <f>AB88*D88</f>
        <v>0</v>
      </c>
      <c r="AD88" s="137">
        <v>0</v>
      </c>
      <c r="AE88" s="138">
        <f>AD88*D88</f>
        <v>0</v>
      </c>
      <c r="AF88" s="137">
        <v>0</v>
      </c>
      <c r="AG88" s="138">
        <f>AF88*D88</f>
        <v>0</v>
      </c>
      <c r="AH88" s="137">
        <v>0</v>
      </c>
      <c r="AI88" s="138">
        <f>AH88*D88</f>
        <v>0</v>
      </c>
      <c r="AJ88" s="137">
        <v>0</v>
      </c>
      <c r="AK88" s="138">
        <f>AJ88*D88</f>
        <v>0</v>
      </c>
      <c r="AL88" s="137">
        <v>0</v>
      </c>
      <c r="AM88" s="138">
        <f>AL88*D88</f>
        <v>0</v>
      </c>
      <c r="AN88" s="137">
        <v>0</v>
      </c>
      <c r="AO88" s="138">
        <f>AN88*D88</f>
        <v>0</v>
      </c>
    </row>
    <row r="89" spans="1:41" ht="28.8" x14ac:dyDescent="0.3">
      <c r="A89" s="140">
        <v>1620</v>
      </c>
      <c r="B89" s="133" t="s">
        <v>1490</v>
      </c>
      <c r="C89" s="137" t="s">
        <v>281</v>
      </c>
      <c r="D89" s="138">
        <v>17.71</v>
      </c>
      <c r="E89" s="138">
        <v>2479.4</v>
      </c>
      <c r="F89" s="137">
        <v>120</v>
      </c>
      <c r="G89" s="138">
        <f t="shared" si="3"/>
        <v>2125.2000000000003</v>
      </c>
      <c r="H89" s="137">
        <v>0</v>
      </c>
      <c r="I89" s="138">
        <f t="shared" si="4"/>
        <v>0</v>
      </c>
      <c r="J89" s="137">
        <v>0</v>
      </c>
      <c r="K89" s="138">
        <f t="shared" si="5"/>
        <v>0</v>
      </c>
      <c r="L89" s="137">
        <v>0</v>
      </c>
      <c r="M89" s="136">
        <f>L89*D89</f>
        <v>0</v>
      </c>
      <c r="N89" s="137">
        <v>20</v>
      </c>
      <c r="O89" s="138">
        <f>N89*D89</f>
        <v>354.20000000000005</v>
      </c>
      <c r="P89" s="137">
        <v>0</v>
      </c>
      <c r="Q89" s="138">
        <f>P89*D89</f>
        <v>0</v>
      </c>
      <c r="R89" s="137">
        <v>0</v>
      </c>
      <c r="S89" s="138">
        <f>R89*D89</f>
        <v>0</v>
      </c>
      <c r="T89" s="137">
        <v>0</v>
      </c>
      <c r="U89" s="138">
        <f>T89*D89</f>
        <v>0</v>
      </c>
      <c r="V89" s="137">
        <v>0</v>
      </c>
      <c r="W89" s="138">
        <f>V89*D89</f>
        <v>0</v>
      </c>
      <c r="X89" s="137">
        <v>0</v>
      </c>
      <c r="Y89" s="138">
        <f>X89*D89</f>
        <v>0</v>
      </c>
      <c r="Z89" s="137">
        <v>0</v>
      </c>
      <c r="AA89" s="138">
        <f>Z89*D89</f>
        <v>0</v>
      </c>
      <c r="AB89" s="137">
        <v>0</v>
      </c>
      <c r="AC89" s="138">
        <f>AB89*D89</f>
        <v>0</v>
      </c>
      <c r="AD89" s="137">
        <v>0</v>
      </c>
      <c r="AE89" s="138">
        <f>AD89*D89</f>
        <v>0</v>
      </c>
      <c r="AF89" s="137">
        <v>0</v>
      </c>
      <c r="AG89" s="138">
        <f>AF89*D89</f>
        <v>0</v>
      </c>
      <c r="AH89" s="137">
        <v>0</v>
      </c>
      <c r="AI89" s="138">
        <f>AH89*D89</f>
        <v>0</v>
      </c>
      <c r="AJ89" s="137">
        <v>0</v>
      </c>
      <c r="AK89" s="138">
        <f>AJ89*D89</f>
        <v>0</v>
      </c>
      <c r="AL89" s="137">
        <v>0</v>
      </c>
      <c r="AM89" s="138">
        <f>AL89*D89</f>
        <v>0</v>
      </c>
      <c r="AN89" s="137">
        <v>0</v>
      </c>
      <c r="AO89" s="138">
        <f>AN89*D89</f>
        <v>0</v>
      </c>
    </row>
    <row r="90" spans="1:41" ht="43.2" x14ac:dyDescent="0.3">
      <c r="A90" s="140">
        <v>1621</v>
      </c>
      <c r="B90" s="133" t="s">
        <v>1491</v>
      </c>
      <c r="C90" s="137" t="s">
        <v>281</v>
      </c>
      <c r="D90" s="138">
        <v>6.96</v>
      </c>
      <c r="E90" s="138">
        <v>5345.28</v>
      </c>
      <c r="F90" s="137">
        <v>500</v>
      </c>
      <c r="G90" s="138">
        <f t="shared" si="3"/>
        <v>3480</v>
      </c>
      <c r="H90" s="137">
        <v>0</v>
      </c>
      <c r="I90" s="138">
        <f t="shared" si="4"/>
        <v>0</v>
      </c>
      <c r="J90" s="137">
        <v>20</v>
      </c>
      <c r="K90" s="138">
        <f t="shared" si="5"/>
        <v>139.19999999999999</v>
      </c>
      <c r="L90" s="137">
        <v>4</v>
      </c>
      <c r="M90" s="136">
        <f>L90*D90</f>
        <v>27.84</v>
      </c>
      <c r="N90" s="137">
        <v>50</v>
      </c>
      <c r="O90" s="138">
        <f>N90*D90</f>
        <v>348</v>
      </c>
      <c r="P90" s="137">
        <v>20</v>
      </c>
      <c r="Q90" s="138">
        <f>P90*D90</f>
        <v>139.19999999999999</v>
      </c>
      <c r="R90" s="137">
        <v>0</v>
      </c>
      <c r="S90" s="138">
        <f>R90*D90</f>
        <v>0</v>
      </c>
      <c r="T90" s="137">
        <v>80</v>
      </c>
      <c r="U90" s="138">
        <f>T90*D90</f>
        <v>556.79999999999995</v>
      </c>
      <c r="V90" s="137">
        <v>42</v>
      </c>
      <c r="W90" s="138">
        <f>V90*D90</f>
        <v>292.32</v>
      </c>
      <c r="X90" s="137">
        <v>10</v>
      </c>
      <c r="Y90" s="138">
        <f>X90*D90</f>
        <v>69.599999999999994</v>
      </c>
      <c r="Z90" s="137">
        <v>0</v>
      </c>
      <c r="AA90" s="138">
        <f>Z90*D90</f>
        <v>0</v>
      </c>
      <c r="AB90" s="137">
        <v>1</v>
      </c>
      <c r="AC90" s="138">
        <f>AB90*D90</f>
        <v>6.96</v>
      </c>
      <c r="AD90" s="137">
        <v>2</v>
      </c>
      <c r="AE90" s="138">
        <f>AD90*D90</f>
        <v>13.92</v>
      </c>
      <c r="AF90" s="137">
        <v>0</v>
      </c>
      <c r="AG90" s="138">
        <f>AF90*D90</f>
        <v>0</v>
      </c>
      <c r="AH90" s="137">
        <v>35</v>
      </c>
      <c r="AI90" s="138">
        <f>AH90*D90</f>
        <v>243.6</v>
      </c>
      <c r="AJ90" s="137">
        <v>4</v>
      </c>
      <c r="AK90" s="138">
        <f>AJ90*D90</f>
        <v>27.84</v>
      </c>
      <c r="AL90" s="137">
        <v>0</v>
      </c>
      <c r="AM90" s="138">
        <f>AL90*D90</f>
        <v>0</v>
      </c>
      <c r="AN90" s="137">
        <v>0</v>
      </c>
      <c r="AO90" s="138">
        <f>AN90*D90</f>
        <v>0</v>
      </c>
    </row>
    <row r="91" spans="1:41" ht="28.8" x14ac:dyDescent="0.3">
      <c r="A91" s="140">
        <v>1622</v>
      </c>
      <c r="B91" s="133" t="s">
        <v>1492</v>
      </c>
      <c r="C91" s="137" t="s">
        <v>1422</v>
      </c>
      <c r="D91" s="138">
        <v>3.39</v>
      </c>
      <c r="E91" s="138">
        <v>2322.15</v>
      </c>
      <c r="F91" s="137">
        <v>400</v>
      </c>
      <c r="G91" s="138">
        <f t="shared" si="3"/>
        <v>1356</v>
      </c>
      <c r="H91" s="137">
        <v>0</v>
      </c>
      <c r="I91" s="138">
        <f t="shared" si="4"/>
        <v>0</v>
      </c>
      <c r="J91" s="137">
        <v>200</v>
      </c>
      <c r="K91" s="138">
        <f t="shared" si="5"/>
        <v>678</v>
      </c>
      <c r="L91" s="137">
        <v>0</v>
      </c>
      <c r="M91" s="136">
        <f>L91*D91</f>
        <v>0</v>
      </c>
      <c r="N91" s="137">
        <v>50</v>
      </c>
      <c r="O91" s="138">
        <f>N91*D91</f>
        <v>169.5</v>
      </c>
      <c r="P91" s="137">
        <v>8</v>
      </c>
      <c r="Q91" s="138">
        <f>P91*D91</f>
        <v>27.12</v>
      </c>
      <c r="R91" s="137">
        <v>0</v>
      </c>
      <c r="S91" s="138">
        <f>R91*D91</f>
        <v>0</v>
      </c>
      <c r="T91" s="137">
        <v>0</v>
      </c>
      <c r="U91" s="138">
        <f>T91*D91</f>
        <v>0</v>
      </c>
      <c r="V91" s="137">
        <v>0</v>
      </c>
      <c r="W91" s="138">
        <f>V91*D91</f>
        <v>0</v>
      </c>
      <c r="X91" s="137">
        <v>0</v>
      </c>
      <c r="Y91" s="138">
        <f>X91*D91</f>
        <v>0</v>
      </c>
      <c r="Z91" s="137">
        <v>0</v>
      </c>
      <c r="AA91" s="138">
        <f>Z91*D91</f>
        <v>0</v>
      </c>
      <c r="AB91" s="137">
        <v>0</v>
      </c>
      <c r="AC91" s="138">
        <f>AB91*D91</f>
        <v>0</v>
      </c>
      <c r="AD91" s="137">
        <v>3</v>
      </c>
      <c r="AE91" s="138">
        <f>AD91*D91</f>
        <v>10.17</v>
      </c>
      <c r="AF91" s="137">
        <v>0</v>
      </c>
      <c r="AG91" s="138">
        <f>AF91*D91</f>
        <v>0</v>
      </c>
      <c r="AH91" s="137">
        <v>24</v>
      </c>
      <c r="AI91" s="138">
        <f>AH91*D91</f>
        <v>81.36</v>
      </c>
      <c r="AJ91" s="137">
        <v>0</v>
      </c>
      <c r="AK91" s="138">
        <f>AJ91*D91</f>
        <v>0</v>
      </c>
      <c r="AL91" s="137">
        <v>0</v>
      </c>
      <c r="AM91" s="138">
        <f>AL91*D91</f>
        <v>0</v>
      </c>
      <c r="AN91" s="137">
        <v>0</v>
      </c>
      <c r="AO91" s="138">
        <f>AN91*D91</f>
        <v>0</v>
      </c>
    </row>
    <row r="92" spans="1:41" ht="28.8" x14ac:dyDescent="0.3">
      <c r="A92" s="140">
        <v>1623</v>
      </c>
      <c r="B92" s="133" t="s">
        <v>1493</v>
      </c>
      <c r="C92" s="137" t="s">
        <v>1422</v>
      </c>
      <c r="D92" s="138">
        <v>4.25</v>
      </c>
      <c r="E92" s="138">
        <v>2482</v>
      </c>
      <c r="F92" s="137">
        <v>200</v>
      </c>
      <c r="G92" s="138">
        <f t="shared" si="3"/>
        <v>850</v>
      </c>
      <c r="H92" s="137">
        <v>0</v>
      </c>
      <c r="I92" s="138">
        <f t="shared" si="4"/>
        <v>0</v>
      </c>
      <c r="J92" s="137">
        <v>200</v>
      </c>
      <c r="K92" s="138">
        <f t="shared" si="5"/>
        <v>850</v>
      </c>
      <c r="L92" s="137">
        <v>0</v>
      </c>
      <c r="M92" s="136">
        <f>L92*D92</f>
        <v>0</v>
      </c>
      <c r="N92" s="137">
        <v>50</v>
      </c>
      <c r="O92" s="138">
        <f>N92*D92</f>
        <v>212.5</v>
      </c>
      <c r="P92" s="137">
        <v>8</v>
      </c>
      <c r="Q92" s="138">
        <f>P92*D92</f>
        <v>34</v>
      </c>
      <c r="R92" s="137">
        <v>0</v>
      </c>
      <c r="S92" s="138">
        <f>R92*D92</f>
        <v>0</v>
      </c>
      <c r="T92" s="137">
        <v>0</v>
      </c>
      <c r="U92" s="138">
        <f>T92*D92</f>
        <v>0</v>
      </c>
      <c r="V92" s="137">
        <v>24</v>
      </c>
      <c r="W92" s="138">
        <f>V92*D92</f>
        <v>102</v>
      </c>
      <c r="X92" s="137">
        <v>0</v>
      </c>
      <c r="Y92" s="138">
        <f>X92*D92</f>
        <v>0</v>
      </c>
      <c r="Z92" s="137">
        <v>0</v>
      </c>
      <c r="AA92" s="138">
        <f>Z92*D92</f>
        <v>0</v>
      </c>
      <c r="AB92" s="137">
        <v>0</v>
      </c>
      <c r="AC92" s="138">
        <f>AB92*D92</f>
        <v>0</v>
      </c>
      <c r="AD92" s="137">
        <v>2</v>
      </c>
      <c r="AE92" s="138">
        <f>AD92*D92</f>
        <v>8.5</v>
      </c>
      <c r="AF92" s="137">
        <v>0</v>
      </c>
      <c r="AG92" s="138">
        <f>AF92*D92</f>
        <v>0</v>
      </c>
      <c r="AH92" s="137">
        <v>100</v>
      </c>
      <c r="AI92" s="138">
        <f>AH92*D92</f>
        <v>425</v>
      </c>
      <c r="AJ92" s="137">
        <v>0</v>
      </c>
      <c r="AK92" s="138">
        <f>AJ92*D92</f>
        <v>0</v>
      </c>
      <c r="AL92" s="137">
        <v>0</v>
      </c>
      <c r="AM92" s="138">
        <f>AL92*D92</f>
        <v>0</v>
      </c>
      <c r="AN92" s="137">
        <v>0</v>
      </c>
      <c r="AO92" s="138">
        <f>AN92*D92</f>
        <v>0</v>
      </c>
    </row>
    <row r="93" spans="1:41" ht="43.2" x14ac:dyDescent="0.3">
      <c r="A93" s="140">
        <v>1624</v>
      </c>
      <c r="B93" s="133" t="s">
        <v>1494</v>
      </c>
      <c r="C93" s="137" t="s">
        <v>281</v>
      </c>
      <c r="D93" s="138">
        <v>8.16</v>
      </c>
      <c r="E93" s="138">
        <v>1305.5999999999999</v>
      </c>
      <c r="F93" s="137">
        <v>100</v>
      </c>
      <c r="G93" s="138">
        <f t="shared" si="3"/>
        <v>816</v>
      </c>
      <c r="H93" s="137">
        <v>50</v>
      </c>
      <c r="I93" s="138">
        <f t="shared" si="4"/>
        <v>408</v>
      </c>
      <c r="J93" s="137">
        <v>0</v>
      </c>
      <c r="K93" s="138">
        <f t="shared" si="5"/>
        <v>0</v>
      </c>
      <c r="L93" s="137">
        <v>0</v>
      </c>
      <c r="M93" s="136">
        <f>L93*D93</f>
        <v>0</v>
      </c>
      <c r="N93" s="137">
        <v>10</v>
      </c>
      <c r="O93" s="138">
        <f>N93*D93</f>
        <v>81.599999999999994</v>
      </c>
      <c r="P93" s="137">
        <v>0</v>
      </c>
      <c r="Q93" s="138">
        <f>P93*D93</f>
        <v>0</v>
      </c>
      <c r="R93" s="137">
        <v>0</v>
      </c>
      <c r="S93" s="138">
        <f>R93*D93</f>
        <v>0</v>
      </c>
      <c r="T93" s="137">
        <v>0</v>
      </c>
      <c r="U93" s="138">
        <f>T93*D93</f>
        <v>0</v>
      </c>
      <c r="V93" s="137">
        <v>0</v>
      </c>
      <c r="W93" s="138">
        <f>V93*D93</f>
        <v>0</v>
      </c>
      <c r="X93" s="137">
        <v>0</v>
      </c>
      <c r="Y93" s="138">
        <f>X93*D93</f>
        <v>0</v>
      </c>
      <c r="Z93" s="137">
        <v>0</v>
      </c>
      <c r="AA93" s="138">
        <f>Z93*D93</f>
        <v>0</v>
      </c>
      <c r="AB93" s="137">
        <v>0</v>
      </c>
      <c r="AC93" s="138">
        <f>AB93*D93</f>
        <v>0</v>
      </c>
      <c r="AD93" s="137">
        <v>0</v>
      </c>
      <c r="AE93" s="138">
        <f>AD93*D93</f>
        <v>0</v>
      </c>
      <c r="AF93" s="137">
        <v>0</v>
      </c>
      <c r="AG93" s="138">
        <f>AF93*D93</f>
        <v>0</v>
      </c>
      <c r="AH93" s="137">
        <v>0</v>
      </c>
      <c r="AI93" s="138">
        <f>AH93*D93</f>
        <v>0</v>
      </c>
      <c r="AJ93" s="137">
        <v>0</v>
      </c>
      <c r="AK93" s="138">
        <f>AJ93*D93</f>
        <v>0</v>
      </c>
      <c r="AL93" s="137">
        <v>0</v>
      </c>
      <c r="AM93" s="138">
        <f>AL93*D93</f>
        <v>0</v>
      </c>
      <c r="AN93" s="137">
        <v>0</v>
      </c>
      <c r="AO93" s="138">
        <f>AN93*D93</f>
        <v>0</v>
      </c>
    </row>
    <row r="94" spans="1:41" ht="28.8" x14ac:dyDescent="0.3">
      <c r="A94" s="140">
        <v>1625</v>
      </c>
      <c r="B94" s="133" t="s">
        <v>1495</v>
      </c>
      <c r="C94" s="137" t="s">
        <v>281</v>
      </c>
      <c r="D94" s="138">
        <v>3.07</v>
      </c>
      <c r="E94" s="138">
        <v>57350.67</v>
      </c>
      <c r="F94" s="137">
        <v>12000</v>
      </c>
      <c r="G94" s="138">
        <f t="shared" si="3"/>
        <v>36840</v>
      </c>
      <c r="H94" s="137">
        <v>0</v>
      </c>
      <c r="I94" s="138">
        <f t="shared" si="4"/>
        <v>0</v>
      </c>
      <c r="J94" s="137">
        <v>1500</v>
      </c>
      <c r="K94" s="138">
        <f t="shared" si="5"/>
        <v>4605</v>
      </c>
      <c r="L94" s="137">
        <v>200</v>
      </c>
      <c r="M94" s="136">
        <f>L94*D94</f>
        <v>614</v>
      </c>
      <c r="N94" s="137">
        <v>250</v>
      </c>
      <c r="O94" s="138">
        <f>N94*D94</f>
        <v>767.5</v>
      </c>
      <c r="P94" s="137">
        <v>100</v>
      </c>
      <c r="Q94" s="138">
        <f>P94*D94</f>
        <v>307</v>
      </c>
      <c r="R94" s="137">
        <v>0</v>
      </c>
      <c r="S94" s="138">
        <f>R94*D94</f>
        <v>0</v>
      </c>
      <c r="T94" s="137">
        <v>1000</v>
      </c>
      <c r="U94" s="138">
        <f>T94*D94</f>
        <v>3070</v>
      </c>
      <c r="V94" s="137">
        <v>3036</v>
      </c>
      <c r="W94" s="138">
        <f>V94*D94</f>
        <v>9320.5199999999986</v>
      </c>
      <c r="X94" s="137">
        <v>500</v>
      </c>
      <c r="Y94" s="138">
        <f>X94*D94</f>
        <v>1535</v>
      </c>
      <c r="Z94" s="137">
        <v>0</v>
      </c>
      <c r="AA94" s="138">
        <f>Z94*D94</f>
        <v>0</v>
      </c>
      <c r="AB94" s="137">
        <v>5</v>
      </c>
      <c r="AC94" s="138">
        <f>AB94*D94</f>
        <v>15.35</v>
      </c>
      <c r="AD94" s="137">
        <v>15</v>
      </c>
      <c r="AE94" s="138">
        <f>AD94*D94</f>
        <v>46.05</v>
      </c>
      <c r="AF94" s="137">
        <v>0</v>
      </c>
      <c r="AG94" s="138">
        <f>AF94*D94</f>
        <v>0</v>
      </c>
      <c r="AH94" s="137">
        <v>75</v>
      </c>
      <c r="AI94" s="138">
        <f>AH94*D94</f>
        <v>230.25</v>
      </c>
      <c r="AJ94" s="137">
        <v>0</v>
      </c>
      <c r="AK94" s="138">
        <f>AJ94*D94</f>
        <v>0</v>
      </c>
      <c r="AL94" s="137">
        <v>0</v>
      </c>
      <c r="AM94" s="138">
        <f>AL94*D94</f>
        <v>0</v>
      </c>
      <c r="AN94" s="137">
        <v>0</v>
      </c>
      <c r="AO94" s="138">
        <f>AN94*D94</f>
        <v>0</v>
      </c>
    </row>
    <row r="95" spans="1:41" ht="43.2" x14ac:dyDescent="0.3">
      <c r="A95" s="140">
        <v>1626</v>
      </c>
      <c r="B95" s="133" t="s">
        <v>1496</v>
      </c>
      <c r="C95" s="137" t="s">
        <v>281</v>
      </c>
      <c r="D95" s="138">
        <v>8.99</v>
      </c>
      <c r="E95" s="138">
        <v>2157.6</v>
      </c>
      <c r="F95" s="137">
        <v>0</v>
      </c>
      <c r="G95" s="138">
        <f t="shared" si="3"/>
        <v>0</v>
      </c>
      <c r="H95" s="137">
        <v>0</v>
      </c>
      <c r="I95" s="138">
        <f t="shared" si="4"/>
        <v>0</v>
      </c>
      <c r="J95" s="137">
        <v>240</v>
      </c>
      <c r="K95" s="138">
        <f t="shared" si="5"/>
        <v>2157.6</v>
      </c>
      <c r="L95" s="137">
        <v>0</v>
      </c>
      <c r="M95" s="136">
        <f>L95*D95</f>
        <v>0</v>
      </c>
      <c r="N95" s="137">
        <v>0</v>
      </c>
      <c r="O95" s="138">
        <f>N95*D95</f>
        <v>0</v>
      </c>
      <c r="P95" s="137">
        <v>0</v>
      </c>
      <c r="Q95" s="138">
        <f>P95*D95</f>
        <v>0</v>
      </c>
      <c r="R95" s="137">
        <v>0</v>
      </c>
      <c r="S95" s="138">
        <f>R95*D95</f>
        <v>0</v>
      </c>
      <c r="T95" s="137">
        <v>0</v>
      </c>
      <c r="U95" s="138">
        <f>T95*D95</f>
        <v>0</v>
      </c>
      <c r="V95" s="137">
        <v>0</v>
      </c>
      <c r="W95" s="138">
        <f>V95*D95</f>
        <v>0</v>
      </c>
      <c r="X95" s="137">
        <v>0</v>
      </c>
      <c r="Y95" s="138">
        <f>X95*D95</f>
        <v>0</v>
      </c>
      <c r="Z95" s="137">
        <v>0</v>
      </c>
      <c r="AA95" s="138">
        <f>Z95*D95</f>
        <v>0</v>
      </c>
      <c r="AB95" s="137">
        <v>0</v>
      </c>
      <c r="AC95" s="138">
        <f>AB95*D95</f>
        <v>0</v>
      </c>
      <c r="AD95" s="137">
        <v>0</v>
      </c>
      <c r="AE95" s="138">
        <f>AD95*D95</f>
        <v>0</v>
      </c>
      <c r="AF95" s="137">
        <v>0</v>
      </c>
      <c r="AG95" s="138">
        <f>AF95*D95</f>
        <v>0</v>
      </c>
      <c r="AH95" s="137">
        <v>0</v>
      </c>
      <c r="AI95" s="138">
        <f>AH95*D95</f>
        <v>0</v>
      </c>
      <c r="AJ95" s="137">
        <v>0</v>
      </c>
      <c r="AK95" s="138">
        <f>AJ95*D95</f>
        <v>0</v>
      </c>
      <c r="AL95" s="137">
        <v>0</v>
      </c>
      <c r="AM95" s="138">
        <f>AL95*D95</f>
        <v>0</v>
      </c>
      <c r="AN95" s="137">
        <v>0</v>
      </c>
      <c r="AO95" s="138">
        <f>AN95*D95</f>
        <v>0</v>
      </c>
    </row>
    <row r="96" spans="1:41" ht="43.2" x14ac:dyDescent="0.3">
      <c r="A96" s="140">
        <v>1627</v>
      </c>
      <c r="B96" s="133" t="s">
        <v>1497</v>
      </c>
      <c r="C96" s="137" t="s">
        <v>281</v>
      </c>
      <c r="D96" s="138">
        <v>8.7899999999999991</v>
      </c>
      <c r="E96" s="138">
        <v>25016.34</v>
      </c>
      <c r="F96" s="137">
        <v>2000</v>
      </c>
      <c r="G96" s="138">
        <f t="shared" si="3"/>
        <v>17580</v>
      </c>
      <c r="H96" s="137">
        <v>100</v>
      </c>
      <c r="I96" s="138">
        <f t="shared" si="4"/>
        <v>878.99999999999989</v>
      </c>
      <c r="J96" s="137">
        <v>500</v>
      </c>
      <c r="K96" s="138">
        <f t="shared" si="5"/>
        <v>4395</v>
      </c>
      <c r="L96" s="137">
        <v>50</v>
      </c>
      <c r="M96" s="136">
        <f>L96*D96</f>
        <v>439.49999999999994</v>
      </c>
      <c r="N96" s="137">
        <v>100</v>
      </c>
      <c r="O96" s="138">
        <f>N96*D96</f>
        <v>878.99999999999989</v>
      </c>
      <c r="P96" s="137">
        <v>50</v>
      </c>
      <c r="Q96" s="138">
        <f>P96*D96</f>
        <v>439.49999999999994</v>
      </c>
      <c r="R96" s="137">
        <v>0</v>
      </c>
      <c r="S96" s="138">
        <f>R96*D96</f>
        <v>0</v>
      </c>
      <c r="T96" s="137">
        <v>24</v>
      </c>
      <c r="U96" s="138">
        <f>T96*D96</f>
        <v>210.95999999999998</v>
      </c>
      <c r="V96" s="137">
        <v>12</v>
      </c>
      <c r="W96" s="138">
        <f>V96*D96</f>
        <v>105.47999999999999</v>
      </c>
      <c r="X96" s="137">
        <v>0</v>
      </c>
      <c r="Y96" s="138">
        <f>X96*D96</f>
        <v>0</v>
      </c>
      <c r="Z96" s="137">
        <v>0</v>
      </c>
      <c r="AA96" s="138">
        <f>Z96*D96</f>
        <v>0</v>
      </c>
      <c r="AB96" s="137">
        <v>0</v>
      </c>
      <c r="AC96" s="138">
        <f>AB96*D96</f>
        <v>0</v>
      </c>
      <c r="AD96" s="137">
        <v>10</v>
      </c>
      <c r="AE96" s="138">
        <f>AD96*D96</f>
        <v>87.899999999999991</v>
      </c>
      <c r="AF96" s="137">
        <v>0</v>
      </c>
      <c r="AG96" s="138">
        <f>AF96*D96</f>
        <v>0</v>
      </c>
      <c r="AH96" s="137">
        <v>0</v>
      </c>
      <c r="AI96" s="138">
        <f>AH96*D96</f>
        <v>0</v>
      </c>
      <c r="AJ96" s="137">
        <v>0</v>
      </c>
      <c r="AK96" s="138">
        <f>AJ96*D96</f>
        <v>0</v>
      </c>
      <c r="AL96" s="137">
        <v>0</v>
      </c>
      <c r="AM96" s="138">
        <f>AL96*D96</f>
        <v>0</v>
      </c>
      <c r="AN96" s="137">
        <v>0</v>
      </c>
      <c r="AO96" s="138">
        <f>AN96*D96</f>
        <v>0</v>
      </c>
    </row>
    <row r="97" spans="1:41" ht="28.8" x14ac:dyDescent="0.3">
      <c r="A97" s="140">
        <v>1628</v>
      </c>
      <c r="B97" s="133" t="s">
        <v>1498</v>
      </c>
      <c r="C97" s="137" t="s">
        <v>1422</v>
      </c>
      <c r="D97" s="138">
        <v>3.49</v>
      </c>
      <c r="E97" s="138">
        <v>4062.36</v>
      </c>
      <c r="F97" s="137">
        <v>1000</v>
      </c>
      <c r="G97" s="138">
        <f t="shared" si="3"/>
        <v>3490</v>
      </c>
      <c r="H97" s="137">
        <v>0</v>
      </c>
      <c r="I97" s="138">
        <f t="shared" si="4"/>
        <v>0</v>
      </c>
      <c r="J97" s="137">
        <v>0</v>
      </c>
      <c r="K97" s="138">
        <f t="shared" si="5"/>
        <v>0</v>
      </c>
      <c r="L97" s="137">
        <v>4</v>
      </c>
      <c r="M97" s="136">
        <f>L97*D97</f>
        <v>13.96</v>
      </c>
      <c r="N97" s="137">
        <v>50</v>
      </c>
      <c r="O97" s="138">
        <f>N97*D97</f>
        <v>174.5</v>
      </c>
      <c r="P97" s="137">
        <v>100</v>
      </c>
      <c r="Q97" s="138">
        <f>P97*D97</f>
        <v>349</v>
      </c>
      <c r="R97" s="137">
        <v>0</v>
      </c>
      <c r="S97" s="138">
        <f>R97*D97</f>
        <v>0</v>
      </c>
      <c r="T97" s="137">
        <v>0</v>
      </c>
      <c r="U97" s="138">
        <f>T97*D97</f>
        <v>0</v>
      </c>
      <c r="V97" s="137">
        <v>10</v>
      </c>
      <c r="W97" s="138">
        <f>V97*D97</f>
        <v>34.900000000000006</v>
      </c>
      <c r="X97" s="137">
        <v>0</v>
      </c>
      <c r="Y97" s="138">
        <f>X97*D97</f>
        <v>0</v>
      </c>
      <c r="Z97" s="137">
        <v>0</v>
      </c>
      <c r="AA97" s="138">
        <f>Z97*D97</f>
        <v>0</v>
      </c>
      <c r="AB97" s="137">
        <v>0</v>
      </c>
      <c r="AC97" s="138">
        <f>AB97*D97</f>
        <v>0</v>
      </c>
      <c r="AD97" s="137">
        <v>0</v>
      </c>
      <c r="AE97" s="138">
        <f>AD97*D97</f>
        <v>0</v>
      </c>
      <c r="AF97" s="137">
        <v>0</v>
      </c>
      <c r="AG97" s="138">
        <f>AF97*D97</f>
        <v>0</v>
      </c>
      <c r="AH97" s="137">
        <v>0</v>
      </c>
      <c r="AI97" s="138">
        <f>AH97*D97</f>
        <v>0</v>
      </c>
      <c r="AJ97" s="137">
        <v>0</v>
      </c>
      <c r="AK97" s="138">
        <f>AJ97*D97</f>
        <v>0</v>
      </c>
      <c r="AL97" s="137">
        <v>0</v>
      </c>
      <c r="AM97" s="138">
        <f>AL97*D97</f>
        <v>0</v>
      </c>
      <c r="AN97" s="137">
        <v>0</v>
      </c>
      <c r="AO97" s="138">
        <f>AN97*D97</f>
        <v>0</v>
      </c>
    </row>
    <row r="98" spans="1:41" ht="43.2" x14ac:dyDescent="0.3">
      <c r="A98" s="140">
        <v>1629</v>
      </c>
      <c r="B98" s="133" t="s">
        <v>1499</v>
      </c>
      <c r="C98" s="137" t="s">
        <v>1422</v>
      </c>
      <c r="D98" s="138">
        <v>33.57</v>
      </c>
      <c r="E98" s="138">
        <v>56364.03</v>
      </c>
      <c r="F98" s="137">
        <v>1000</v>
      </c>
      <c r="G98" s="138">
        <f t="shared" si="3"/>
        <v>33570</v>
      </c>
      <c r="H98" s="137">
        <v>0</v>
      </c>
      <c r="I98" s="138">
        <f t="shared" si="4"/>
        <v>0</v>
      </c>
      <c r="J98" s="137">
        <v>500</v>
      </c>
      <c r="K98" s="138">
        <f t="shared" si="5"/>
        <v>16785</v>
      </c>
      <c r="L98" s="137">
        <v>0</v>
      </c>
      <c r="M98" s="136">
        <f>L98*D98</f>
        <v>0</v>
      </c>
      <c r="N98" s="137">
        <v>0</v>
      </c>
      <c r="O98" s="138">
        <f>N98*D98</f>
        <v>0</v>
      </c>
      <c r="P98" s="137">
        <v>20</v>
      </c>
      <c r="Q98" s="138">
        <f>P98*D98</f>
        <v>671.4</v>
      </c>
      <c r="R98" s="137">
        <v>0</v>
      </c>
      <c r="S98" s="138">
        <f>R98*D98</f>
        <v>0</v>
      </c>
      <c r="T98" s="137">
        <v>20</v>
      </c>
      <c r="U98" s="138">
        <f>T98*D98</f>
        <v>671.4</v>
      </c>
      <c r="V98" s="137">
        <v>120</v>
      </c>
      <c r="W98" s="138">
        <f>V98*D98</f>
        <v>4028.4</v>
      </c>
      <c r="X98" s="137">
        <v>4</v>
      </c>
      <c r="Y98" s="138">
        <f>X98*D98</f>
        <v>134.28</v>
      </c>
      <c r="Z98" s="137">
        <v>0</v>
      </c>
      <c r="AA98" s="138">
        <f>Z98*D98</f>
        <v>0</v>
      </c>
      <c r="AB98" s="137">
        <v>0</v>
      </c>
      <c r="AC98" s="138">
        <f>AB98*D98</f>
        <v>0</v>
      </c>
      <c r="AD98" s="137">
        <v>15</v>
      </c>
      <c r="AE98" s="138">
        <f>AD98*D98</f>
        <v>503.55</v>
      </c>
      <c r="AF98" s="137">
        <v>0</v>
      </c>
      <c r="AG98" s="138">
        <f>AF98*D98</f>
        <v>0</v>
      </c>
      <c r="AH98" s="137">
        <v>0</v>
      </c>
      <c r="AI98" s="138">
        <f>AH98*D98</f>
        <v>0</v>
      </c>
      <c r="AJ98" s="137">
        <v>0</v>
      </c>
      <c r="AK98" s="138">
        <f>AJ98*D98</f>
        <v>0</v>
      </c>
      <c r="AL98" s="137">
        <v>0</v>
      </c>
      <c r="AM98" s="138">
        <f>AL98*D98</f>
        <v>0</v>
      </c>
      <c r="AN98" s="137">
        <v>0</v>
      </c>
      <c r="AO98" s="138">
        <f>AN98*D98</f>
        <v>0</v>
      </c>
    </row>
    <row r="99" spans="1:41" ht="43.2" x14ac:dyDescent="0.3">
      <c r="A99" s="140">
        <v>1630</v>
      </c>
      <c r="B99" s="133" t="s">
        <v>1500</v>
      </c>
      <c r="C99" s="137" t="s">
        <v>1422</v>
      </c>
      <c r="D99" s="138">
        <v>6.99</v>
      </c>
      <c r="E99" s="138">
        <v>9296.7000000000007</v>
      </c>
      <c r="F99" s="137">
        <v>1000</v>
      </c>
      <c r="G99" s="138">
        <f t="shared" si="3"/>
        <v>6990</v>
      </c>
      <c r="H99" s="137">
        <v>0</v>
      </c>
      <c r="I99" s="138">
        <f t="shared" si="4"/>
        <v>0</v>
      </c>
      <c r="J99" s="137">
        <v>0</v>
      </c>
      <c r="K99" s="138">
        <f t="shared" si="5"/>
        <v>0</v>
      </c>
      <c r="L99" s="137">
        <v>10</v>
      </c>
      <c r="M99" s="136">
        <f>L99*D99</f>
        <v>69.900000000000006</v>
      </c>
      <c r="N99" s="137">
        <v>50</v>
      </c>
      <c r="O99" s="138">
        <f>N99*D99</f>
        <v>349.5</v>
      </c>
      <c r="P99" s="137">
        <v>100</v>
      </c>
      <c r="Q99" s="138">
        <f>P99*D99</f>
        <v>699</v>
      </c>
      <c r="R99" s="137">
        <v>0</v>
      </c>
      <c r="S99" s="138">
        <f>R99*D99</f>
        <v>0</v>
      </c>
      <c r="T99" s="137">
        <v>30</v>
      </c>
      <c r="U99" s="138">
        <f>T99*D99</f>
        <v>209.70000000000002</v>
      </c>
      <c r="V99" s="137">
        <v>130</v>
      </c>
      <c r="W99" s="138">
        <f>V99*D99</f>
        <v>908.7</v>
      </c>
      <c r="X99" s="137">
        <v>0</v>
      </c>
      <c r="Y99" s="138">
        <f>X99*D99</f>
        <v>0</v>
      </c>
      <c r="Z99" s="137">
        <v>0</v>
      </c>
      <c r="AA99" s="138">
        <f>Z99*D99</f>
        <v>0</v>
      </c>
      <c r="AB99" s="137">
        <v>0</v>
      </c>
      <c r="AC99" s="138">
        <f>AB99*D99</f>
        <v>0</v>
      </c>
      <c r="AD99" s="137">
        <v>10</v>
      </c>
      <c r="AE99" s="138">
        <f>AD99*D99</f>
        <v>69.900000000000006</v>
      </c>
      <c r="AF99" s="137">
        <v>0</v>
      </c>
      <c r="AG99" s="138">
        <f>AF99*D99</f>
        <v>0</v>
      </c>
      <c r="AH99" s="137">
        <v>0</v>
      </c>
      <c r="AI99" s="138">
        <f>AH99*D99</f>
        <v>0</v>
      </c>
      <c r="AJ99" s="137">
        <v>0</v>
      </c>
      <c r="AK99" s="138">
        <f>AJ99*D99</f>
        <v>0</v>
      </c>
      <c r="AL99" s="137">
        <v>0</v>
      </c>
      <c r="AM99" s="138">
        <f>AL99*D99</f>
        <v>0</v>
      </c>
      <c r="AN99" s="137">
        <v>0</v>
      </c>
      <c r="AO99" s="138">
        <f>AN99*D99</f>
        <v>0</v>
      </c>
    </row>
    <row r="100" spans="1:41" ht="57.6" x14ac:dyDescent="0.3">
      <c r="A100" s="140">
        <v>1631</v>
      </c>
      <c r="B100" s="133" t="s">
        <v>1501</v>
      </c>
      <c r="C100" s="137" t="s">
        <v>1422</v>
      </c>
      <c r="D100" s="138">
        <v>31.65</v>
      </c>
      <c r="E100" s="138">
        <v>41683.050000000003</v>
      </c>
      <c r="F100" s="137">
        <v>1000</v>
      </c>
      <c r="G100" s="138">
        <f t="shared" si="3"/>
        <v>31650</v>
      </c>
      <c r="H100" s="137">
        <v>0</v>
      </c>
      <c r="I100" s="138">
        <f t="shared" si="4"/>
        <v>0</v>
      </c>
      <c r="J100" s="137">
        <v>0</v>
      </c>
      <c r="K100" s="138">
        <f t="shared" si="5"/>
        <v>0</v>
      </c>
      <c r="L100" s="137">
        <v>0</v>
      </c>
      <c r="M100" s="136">
        <f>L100*D100</f>
        <v>0</v>
      </c>
      <c r="N100" s="137">
        <v>0</v>
      </c>
      <c r="O100" s="138">
        <f>N100*D100</f>
        <v>0</v>
      </c>
      <c r="P100" s="137">
        <v>100</v>
      </c>
      <c r="Q100" s="138">
        <f>P100*D100</f>
        <v>3165</v>
      </c>
      <c r="R100" s="137">
        <v>0</v>
      </c>
      <c r="S100" s="138">
        <f>R100*D100</f>
        <v>0</v>
      </c>
      <c r="T100" s="137">
        <v>50</v>
      </c>
      <c r="U100" s="138">
        <f>T100*D100</f>
        <v>1582.5</v>
      </c>
      <c r="V100" s="137">
        <v>130</v>
      </c>
      <c r="W100" s="138">
        <f>V100*D100</f>
        <v>4114.5</v>
      </c>
      <c r="X100" s="137">
        <v>0</v>
      </c>
      <c r="Y100" s="138">
        <f>X100*D100</f>
        <v>0</v>
      </c>
      <c r="Z100" s="137">
        <v>0</v>
      </c>
      <c r="AA100" s="138">
        <f>Z100*D100</f>
        <v>0</v>
      </c>
      <c r="AB100" s="137">
        <v>0</v>
      </c>
      <c r="AC100" s="138">
        <f>AB100*D100</f>
        <v>0</v>
      </c>
      <c r="AD100" s="137">
        <v>5</v>
      </c>
      <c r="AE100" s="138">
        <f>AD100*D100</f>
        <v>158.25</v>
      </c>
      <c r="AF100" s="137">
        <v>0</v>
      </c>
      <c r="AG100" s="138">
        <f>AF100*D100</f>
        <v>0</v>
      </c>
      <c r="AH100" s="137">
        <v>32</v>
      </c>
      <c r="AI100" s="138">
        <f>AH100*D100</f>
        <v>1012.8</v>
      </c>
      <c r="AJ100" s="137">
        <v>0</v>
      </c>
      <c r="AK100" s="138">
        <f>AJ100*D100</f>
        <v>0</v>
      </c>
      <c r="AL100" s="137">
        <v>0</v>
      </c>
      <c r="AM100" s="138">
        <f>AL100*D100</f>
        <v>0</v>
      </c>
      <c r="AN100" s="137">
        <v>0</v>
      </c>
      <c r="AO100" s="138">
        <f>AN100*D100</f>
        <v>0</v>
      </c>
    </row>
    <row r="101" spans="1:41" ht="28.8" x14ac:dyDescent="0.3">
      <c r="A101" s="140">
        <v>1632</v>
      </c>
      <c r="B101" s="133" t="s">
        <v>1502</v>
      </c>
      <c r="C101" s="137" t="s">
        <v>1422</v>
      </c>
      <c r="D101" s="138">
        <v>8.99</v>
      </c>
      <c r="E101" s="138">
        <v>16406.75</v>
      </c>
      <c r="F101" s="137">
        <v>1000</v>
      </c>
      <c r="G101" s="138">
        <f t="shared" si="3"/>
        <v>8990</v>
      </c>
      <c r="H101" s="137">
        <v>0</v>
      </c>
      <c r="I101" s="138">
        <f t="shared" si="4"/>
        <v>0</v>
      </c>
      <c r="J101" s="137">
        <v>500</v>
      </c>
      <c r="K101" s="138">
        <f t="shared" si="5"/>
        <v>4495</v>
      </c>
      <c r="L101" s="137">
        <v>0</v>
      </c>
      <c r="M101" s="136">
        <f>L101*D101</f>
        <v>0</v>
      </c>
      <c r="N101" s="137">
        <v>50</v>
      </c>
      <c r="O101" s="138">
        <f>N101*D101</f>
        <v>449.5</v>
      </c>
      <c r="P101" s="137">
        <v>100</v>
      </c>
      <c r="Q101" s="138">
        <f>P101*D101</f>
        <v>899</v>
      </c>
      <c r="R101" s="137">
        <v>0</v>
      </c>
      <c r="S101" s="138">
        <f>R101*D101</f>
        <v>0</v>
      </c>
      <c r="T101" s="137">
        <v>0</v>
      </c>
      <c r="U101" s="138">
        <f>T101*D101</f>
        <v>0</v>
      </c>
      <c r="V101" s="137">
        <v>130</v>
      </c>
      <c r="W101" s="138">
        <f>V101*D101</f>
        <v>1168.7</v>
      </c>
      <c r="X101" s="137">
        <v>0</v>
      </c>
      <c r="Y101" s="138">
        <f>X101*D101</f>
        <v>0</v>
      </c>
      <c r="Z101" s="137">
        <v>0</v>
      </c>
      <c r="AA101" s="138">
        <f>Z101*D101</f>
        <v>0</v>
      </c>
      <c r="AB101" s="137">
        <v>20</v>
      </c>
      <c r="AC101" s="138">
        <f>AB101*D101</f>
        <v>179.8</v>
      </c>
      <c r="AD101" s="137">
        <v>20</v>
      </c>
      <c r="AE101" s="138">
        <f>AD101*D101</f>
        <v>179.8</v>
      </c>
      <c r="AF101" s="137">
        <v>5</v>
      </c>
      <c r="AG101" s="138">
        <f>AF101*D101</f>
        <v>44.95</v>
      </c>
      <c r="AH101" s="137">
        <v>0</v>
      </c>
      <c r="AI101" s="138">
        <f>AH101*D101</f>
        <v>0</v>
      </c>
      <c r="AJ101" s="137">
        <v>0</v>
      </c>
      <c r="AK101" s="138">
        <f>AJ101*D101</f>
        <v>0</v>
      </c>
      <c r="AL101" s="137">
        <v>0</v>
      </c>
      <c r="AM101" s="138">
        <f>AL101*D101</f>
        <v>0</v>
      </c>
      <c r="AN101" s="137">
        <v>0</v>
      </c>
      <c r="AO101" s="138">
        <f>AN101*D101</f>
        <v>0</v>
      </c>
    </row>
    <row r="102" spans="1:41" ht="43.2" x14ac:dyDescent="0.3">
      <c r="A102" s="140">
        <v>1633</v>
      </c>
      <c r="B102" s="133" t="s">
        <v>1503</v>
      </c>
      <c r="C102" s="137" t="s">
        <v>1422</v>
      </c>
      <c r="D102" s="138">
        <v>5.78</v>
      </c>
      <c r="E102" s="138">
        <v>6092.12</v>
      </c>
      <c r="F102" s="137">
        <v>1000</v>
      </c>
      <c r="G102" s="138">
        <f t="shared" si="3"/>
        <v>5780</v>
      </c>
      <c r="H102" s="137">
        <v>0</v>
      </c>
      <c r="I102" s="138">
        <f t="shared" si="4"/>
        <v>0</v>
      </c>
      <c r="J102" s="137">
        <v>0</v>
      </c>
      <c r="K102" s="138">
        <f t="shared" si="5"/>
        <v>0</v>
      </c>
      <c r="L102" s="137">
        <v>0</v>
      </c>
      <c r="M102" s="136">
        <f>L102*D102</f>
        <v>0</v>
      </c>
      <c r="N102" s="137">
        <v>0</v>
      </c>
      <c r="O102" s="138">
        <f>N102*D102</f>
        <v>0</v>
      </c>
      <c r="P102" s="137">
        <v>0</v>
      </c>
      <c r="Q102" s="138">
        <f>P102*D102</f>
        <v>0</v>
      </c>
      <c r="R102" s="137">
        <v>0</v>
      </c>
      <c r="S102" s="138">
        <f>R102*D102</f>
        <v>0</v>
      </c>
      <c r="T102" s="137">
        <v>0</v>
      </c>
      <c r="U102" s="138">
        <f>T102*D102</f>
        <v>0</v>
      </c>
      <c r="V102" s="137">
        <v>0</v>
      </c>
      <c r="W102" s="138">
        <f>V102*D102</f>
        <v>0</v>
      </c>
      <c r="X102" s="137">
        <v>4</v>
      </c>
      <c r="Y102" s="138">
        <f>X102*D102</f>
        <v>23.12</v>
      </c>
      <c r="Z102" s="137">
        <v>0</v>
      </c>
      <c r="AA102" s="138">
        <f>Z102*D102</f>
        <v>0</v>
      </c>
      <c r="AB102" s="137">
        <v>0</v>
      </c>
      <c r="AC102" s="138">
        <f>AB102*D102</f>
        <v>0</v>
      </c>
      <c r="AD102" s="137">
        <v>0</v>
      </c>
      <c r="AE102" s="138">
        <f>AD102*D102</f>
        <v>0</v>
      </c>
      <c r="AF102" s="137">
        <v>0</v>
      </c>
      <c r="AG102" s="138">
        <f>AF102*D102</f>
        <v>0</v>
      </c>
      <c r="AH102" s="137">
        <v>50</v>
      </c>
      <c r="AI102" s="138">
        <f>AH102*D102</f>
        <v>289</v>
      </c>
      <c r="AJ102" s="137">
        <v>0</v>
      </c>
      <c r="AK102" s="138">
        <f>AJ102*D102</f>
        <v>0</v>
      </c>
      <c r="AL102" s="137">
        <v>0</v>
      </c>
      <c r="AM102" s="138">
        <f>AL102*D102</f>
        <v>0</v>
      </c>
      <c r="AN102" s="137">
        <v>0</v>
      </c>
      <c r="AO102" s="138">
        <f>AN102*D102</f>
        <v>0</v>
      </c>
    </row>
    <row r="103" spans="1:41" ht="28.8" x14ac:dyDescent="0.3">
      <c r="A103" s="140">
        <v>1634</v>
      </c>
      <c r="B103" s="133" t="s">
        <v>1504</v>
      </c>
      <c r="C103" s="137" t="s">
        <v>1422</v>
      </c>
      <c r="D103" s="138">
        <v>11.99</v>
      </c>
      <c r="E103" s="138">
        <v>16306.4</v>
      </c>
      <c r="F103" s="137">
        <v>1000</v>
      </c>
      <c r="G103" s="138">
        <f t="shared" si="3"/>
        <v>11990</v>
      </c>
      <c r="H103" s="137">
        <v>0</v>
      </c>
      <c r="I103" s="138">
        <f t="shared" si="4"/>
        <v>0</v>
      </c>
      <c r="J103" s="137">
        <v>0</v>
      </c>
      <c r="K103" s="138">
        <f t="shared" si="5"/>
        <v>0</v>
      </c>
      <c r="L103" s="137">
        <v>0</v>
      </c>
      <c r="M103" s="136">
        <f>L103*D103</f>
        <v>0</v>
      </c>
      <c r="N103" s="137">
        <v>100</v>
      </c>
      <c r="O103" s="138">
        <f>N103*D103</f>
        <v>1199</v>
      </c>
      <c r="P103" s="137">
        <v>100</v>
      </c>
      <c r="Q103" s="138">
        <f>P103*D103</f>
        <v>1199</v>
      </c>
      <c r="R103" s="137">
        <v>0</v>
      </c>
      <c r="S103" s="138">
        <f>R103*D103</f>
        <v>0</v>
      </c>
      <c r="T103" s="137">
        <v>15</v>
      </c>
      <c r="U103" s="138">
        <f>T103*D103</f>
        <v>179.85</v>
      </c>
      <c r="V103" s="137">
        <v>130</v>
      </c>
      <c r="W103" s="138">
        <f>V103*D103</f>
        <v>1558.7</v>
      </c>
      <c r="X103" s="137">
        <v>0</v>
      </c>
      <c r="Y103" s="138">
        <f>X103*D103</f>
        <v>0</v>
      </c>
      <c r="Z103" s="137">
        <v>0</v>
      </c>
      <c r="AA103" s="138">
        <f>Z103*D103</f>
        <v>0</v>
      </c>
      <c r="AB103" s="137">
        <v>0</v>
      </c>
      <c r="AC103" s="138">
        <f>AB103*D103</f>
        <v>0</v>
      </c>
      <c r="AD103" s="137">
        <v>3</v>
      </c>
      <c r="AE103" s="138">
        <f>AD103*D103</f>
        <v>35.97</v>
      </c>
      <c r="AF103" s="137">
        <v>0</v>
      </c>
      <c r="AG103" s="138">
        <f>AF103*D103</f>
        <v>0</v>
      </c>
      <c r="AH103" s="137">
        <v>12</v>
      </c>
      <c r="AI103" s="138">
        <f>AH103*D103</f>
        <v>143.88</v>
      </c>
      <c r="AJ103" s="137">
        <v>0</v>
      </c>
      <c r="AK103" s="138">
        <f>AJ103*D103</f>
        <v>0</v>
      </c>
      <c r="AL103" s="137">
        <v>0</v>
      </c>
      <c r="AM103" s="138">
        <f>AL103*D103</f>
        <v>0</v>
      </c>
      <c r="AN103" s="137">
        <v>0</v>
      </c>
      <c r="AO103" s="138">
        <f>AN103*D103</f>
        <v>0</v>
      </c>
    </row>
    <row r="104" spans="1:41" ht="43.2" x14ac:dyDescent="0.3">
      <c r="A104" s="140">
        <v>1635</v>
      </c>
      <c r="B104" s="133" t="s">
        <v>1505</v>
      </c>
      <c r="C104" s="137" t="s">
        <v>1422</v>
      </c>
      <c r="D104" s="138">
        <v>3.12</v>
      </c>
      <c r="E104" s="138">
        <v>2340</v>
      </c>
      <c r="F104" s="137">
        <v>500</v>
      </c>
      <c r="G104" s="138">
        <f t="shared" si="3"/>
        <v>1560</v>
      </c>
      <c r="H104" s="137">
        <v>200</v>
      </c>
      <c r="I104" s="138">
        <f t="shared" si="4"/>
        <v>624</v>
      </c>
      <c r="J104" s="137">
        <v>50</v>
      </c>
      <c r="K104" s="138">
        <f t="shared" si="5"/>
        <v>156</v>
      </c>
      <c r="L104" s="137">
        <v>0</v>
      </c>
      <c r="M104" s="136">
        <f>L104*D104</f>
        <v>0</v>
      </c>
      <c r="N104" s="137">
        <v>0</v>
      </c>
      <c r="O104" s="138">
        <f>N104*D104</f>
        <v>0</v>
      </c>
      <c r="P104" s="137">
        <v>0</v>
      </c>
      <c r="Q104" s="138">
        <f>P104*D104</f>
        <v>0</v>
      </c>
      <c r="R104" s="137">
        <v>0</v>
      </c>
      <c r="S104" s="138">
        <f>R104*D104</f>
        <v>0</v>
      </c>
      <c r="T104" s="137">
        <v>0</v>
      </c>
      <c r="U104" s="138">
        <f>T104*D104</f>
        <v>0</v>
      </c>
      <c r="V104" s="137">
        <v>0</v>
      </c>
      <c r="W104" s="138">
        <f>V104*D104</f>
        <v>0</v>
      </c>
      <c r="X104" s="137">
        <v>0</v>
      </c>
      <c r="Y104" s="138">
        <f>X104*D104</f>
        <v>0</v>
      </c>
      <c r="Z104" s="137">
        <v>0</v>
      </c>
      <c r="AA104" s="138">
        <f>Z104*D104</f>
        <v>0</v>
      </c>
      <c r="AB104" s="137">
        <v>0</v>
      </c>
      <c r="AC104" s="138">
        <f>AB104*D104</f>
        <v>0</v>
      </c>
      <c r="AD104" s="137">
        <v>0</v>
      </c>
      <c r="AE104" s="138">
        <f>AD104*D104</f>
        <v>0</v>
      </c>
      <c r="AF104" s="137">
        <v>0</v>
      </c>
      <c r="AG104" s="138">
        <f>AF104*D104</f>
        <v>0</v>
      </c>
      <c r="AH104" s="137">
        <v>0</v>
      </c>
      <c r="AI104" s="138">
        <f>AH104*D104</f>
        <v>0</v>
      </c>
      <c r="AJ104" s="137">
        <v>0</v>
      </c>
      <c r="AK104" s="138">
        <f>AJ104*D104</f>
        <v>0</v>
      </c>
      <c r="AL104" s="137">
        <v>0</v>
      </c>
      <c r="AM104" s="138">
        <f>AL104*D104</f>
        <v>0</v>
      </c>
      <c r="AN104" s="137">
        <v>0</v>
      </c>
      <c r="AO104" s="138">
        <f>AN104*D104</f>
        <v>0</v>
      </c>
    </row>
    <row r="105" spans="1:41" ht="28.8" x14ac:dyDescent="0.3">
      <c r="A105" s="140">
        <v>1636</v>
      </c>
      <c r="B105" s="133" t="s">
        <v>1506</v>
      </c>
      <c r="C105" s="137" t="s">
        <v>1422</v>
      </c>
      <c r="D105" s="138">
        <v>4.78</v>
      </c>
      <c r="E105" s="138">
        <v>286.8</v>
      </c>
      <c r="F105" s="137">
        <v>60</v>
      </c>
      <c r="G105" s="138">
        <f t="shared" si="3"/>
        <v>286.8</v>
      </c>
      <c r="H105" s="137">
        <v>0</v>
      </c>
      <c r="I105" s="138">
        <f t="shared" si="4"/>
        <v>0</v>
      </c>
      <c r="J105" s="137">
        <v>0</v>
      </c>
      <c r="K105" s="138">
        <f t="shared" si="5"/>
        <v>0</v>
      </c>
      <c r="L105" s="137">
        <v>0</v>
      </c>
      <c r="M105" s="136">
        <f>L105*D105</f>
        <v>0</v>
      </c>
      <c r="N105" s="137">
        <v>0</v>
      </c>
      <c r="O105" s="138">
        <f>N105*D105</f>
        <v>0</v>
      </c>
      <c r="P105" s="137">
        <v>0</v>
      </c>
      <c r="Q105" s="138">
        <f>P105*D105</f>
        <v>0</v>
      </c>
      <c r="R105" s="137">
        <v>0</v>
      </c>
      <c r="S105" s="138">
        <f>R105*D105</f>
        <v>0</v>
      </c>
      <c r="T105" s="137">
        <v>0</v>
      </c>
      <c r="U105" s="138">
        <f>T105*D105</f>
        <v>0</v>
      </c>
      <c r="V105" s="137">
        <v>0</v>
      </c>
      <c r="W105" s="138">
        <f>V105*D105</f>
        <v>0</v>
      </c>
      <c r="X105" s="137">
        <v>0</v>
      </c>
      <c r="Y105" s="138">
        <f>X105*D105</f>
        <v>0</v>
      </c>
      <c r="Z105" s="137">
        <v>0</v>
      </c>
      <c r="AA105" s="138">
        <f>Z105*D105</f>
        <v>0</v>
      </c>
      <c r="AB105" s="137">
        <v>0</v>
      </c>
      <c r="AC105" s="138">
        <f>AB105*D105</f>
        <v>0</v>
      </c>
      <c r="AD105" s="137">
        <v>0</v>
      </c>
      <c r="AE105" s="138">
        <f>AD105*D105</f>
        <v>0</v>
      </c>
      <c r="AF105" s="137">
        <v>0</v>
      </c>
      <c r="AG105" s="138">
        <f>AF105*D105</f>
        <v>0</v>
      </c>
      <c r="AH105" s="137">
        <v>0</v>
      </c>
      <c r="AI105" s="138">
        <f>AH105*D105</f>
        <v>0</v>
      </c>
      <c r="AJ105" s="137">
        <v>0</v>
      </c>
      <c r="AK105" s="138">
        <f>AJ105*D105</f>
        <v>0</v>
      </c>
      <c r="AL105" s="137">
        <v>0</v>
      </c>
      <c r="AM105" s="138">
        <f>AL105*D105</f>
        <v>0</v>
      </c>
      <c r="AN105" s="137">
        <v>0</v>
      </c>
      <c r="AO105" s="138">
        <f>AN105*D105</f>
        <v>0</v>
      </c>
    </row>
    <row r="106" spans="1:41" ht="43.2" x14ac:dyDescent="0.3">
      <c r="A106" s="140">
        <v>1637</v>
      </c>
      <c r="B106" s="133" t="s">
        <v>1507</v>
      </c>
      <c r="C106" s="137" t="s">
        <v>1508</v>
      </c>
      <c r="D106" s="138">
        <v>13.33</v>
      </c>
      <c r="E106" s="138">
        <v>6278.43</v>
      </c>
      <c r="F106" s="137">
        <v>400</v>
      </c>
      <c r="G106" s="138">
        <f t="shared" si="3"/>
        <v>5332</v>
      </c>
      <c r="H106" s="137">
        <v>0</v>
      </c>
      <c r="I106" s="138">
        <f t="shared" si="4"/>
        <v>0</v>
      </c>
      <c r="J106" s="137">
        <v>0</v>
      </c>
      <c r="K106" s="138">
        <f t="shared" si="5"/>
        <v>0</v>
      </c>
      <c r="L106" s="137">
        <v>0</v>
      </c>
      <c r="M106" s="136">
        <f>L106*D106</f>
        <v>0</v>
      </c>
      <c r="N106" s="137">
        <v>5</v>
      </c>
      <c r="O106" s="138">
        <f>N106*D106</f>
        <v>66.650000000000006</v>
      </c>
      <c r="P106" s="137">
        <v>6</v>
      </c>
      <c r="Q106" s="138">
        <f>P106*D106</f>
        <v>79.98</v>
      </c>
      <c r="R106" s="137">
        <v>0</v>
      </c>
      <c r="S106" s="138">
        <f>R106*D106</f>
        <v>0</v>
      </c>
      <c r="T106" s="137">
        <v>0</v>
      </c>
      <c r="U106" s="138">
        <f>T106*D106</f>
        <v>0</v>
      </c>
      <c r="V106" s="137">
        <v>0</v>
      </c>
      <c r="W106" s="138">
        <f>V106*D106</f>
        <v>0</v>
      </c>
      <c r="X106" s="137">
        <v>0</v>
      </c>
      <c r="Y106" s="138">
        <f>X106*D106</f>
        <v>0</v>
      </c>
      <c r="Z106" s="137">
        <v>0</v>
      </c>
      <c r="AA106" s="138">
        <f>Z106*D106</f>
        <v>0</v>
      </c>
      <c r="AB106" s="137">
        <v>0</v>
      </c>
      <c r="AC106" s="138">
        <f>AB106*D106</f>
        <v>0</v>
      </c>
      <c r="AD106" s="137">
        <v>0</v>
      </c>
      <c r="AE106" s="138">
        <f>AD106*D106</f>
        <v>0</v>
      </c>
      <c r="AF106" s="137">
        <v>0</v>
      </c>
      <c r="AG106" s="138">
        <f>AF106*D106</f>
        <v>0</v>
      </c>
      <c r="AH106" s="137">
        <v>60</v>
      </c>
      <c r="AI106" s="138">
        <f>AH106*D106</f>
        <v>799.8</v>
      </c>
      <c r="AJ106" s="137">
        <v>0</v>
      </c>
      <c r="AK106" s="138">
        <f>AJ106*D106</f>
        <v>0</v>
      </c>
      <c r="AL106" s="137">
        <v>0</v>
      </c>
      <c r="AM106" s="138">
        <f>AL106*D106</f>
        <v>0</v>
      </c>
      <c r="AN106" s="137">
        <v>0</v>
      </c>
      <c r="AO106" s="138">
        <f>AN106*D106</f>
        <v>0</v>
      </c>
    </row>
    <row r="107" spans="1:41" ht="43.2" x14ac:dyDescent="0.3">
      <c r="A107" s="140">
        <v>1638</v>
      </c>
      <c r="B107" s="133" t="s">
        <v>1509</v>
      </c>
      <c r="C107" s="137" t="s">
        <v>1508</v>
      </c>
      <c r="D107" s="138">
        <v>18.77</v>
      </c>
      <c r="E107" s="138">
        <v>11374.62</v>
      </c>
      <c r="F107" s="137">
        <v>400</v>
      </c>
      <c r="G107" s="138">
        <f t="shared" si="3"/>
        <v>7508</v>
      </c>
      <c r="H107" s="137">
        <v>0</v>
      </c>
      <c r="I107" s="138">
        <f t="shared" si="4"/>
        <v>0</v>
      </c>
      <c r="J107" s="137">
        <v>100</v>
      </c>
      <c r="K107" s="138">
        <f t="shared" si="5"/>
        <v>1877</v>
      </c>
      <c r="L107" s="137">
        <v>0</v>
      </c>
      <c r="M107" s="136">
        <f>L107*D107</f>
        <v>0</v>
      </c>
      <c r="N107" s="137">
        <v>0</v>
      </c>
      <c r="O107" s="138">
        <f>N107*D107</f>
        <v>0</v>
      </c>
      <c r="P107" s="137">
        <v>6</v>
      </c>
      <c r="Q107" s="138">
        <f>P107*D107</f>
        <v>112.62</v>
      </c>
      <c r="R107" s="137">
        <v>0</v>
      </c>
      <c r="S107" s="138">
        <f>R107*D107</f>
        <v>0</v>
      </c>
      <c r="T107" s="137">
        <v>0</v>
      </c>
      <c r="U107" s="138">
        <f>T107*D107</f>
        <v>0</v>
      </c>
      <c r="V107" s="137">
        <v>0</v>
      </c>
      <c r="W107" s="138">
        <f>V107*D107</f>
        <v>0</v>
      </c>
      <c r="X107" s="137">
        <v>0</v>
      </c>
      <c r="Y107" s="138">
        <f>X107*D107</f>
        <v>0</v>
      </c>
      <c r="Z107" s="137">
        <v>0</v>
      </c>
      <c r="AA107" s="138">
        <f>Z107*D107</f>
        <v>0</v>
      </c>
      <c r="AB107" s="137">
        <v>0</v>
      </c>
      <c r="AC107" s="138">
        <f>AB107*D107</f>
        <v>0</v>
      </c>
      <c r="AD107" s="137">
        <v>0</v>
      </c>
      <c r="AE107" s="138">
        <f>AD107*D107</f>
        <v>0</v>
      </c>
      <c r="AF107" s="137">
        <v>0</v>
      </c>
      <c r="AG107" s="138">
        <f>AF107*D107</f>
        <v>0</v>
      </c>
      <c r="AH107" s="137">
        <v>100</v>
      </c>
      <c r="AI107" s="138">
        <f>AH107*D107</f>
        <v>1877</v>
      </c>
      <c r="AJ107" s="137">
        <v>0</v>
      </c>
      <c r="AK107" s="138">
        <f>AJ107*D107</f>
        <v>0</v>
      </c>
      <c r="AL107" s="137">
        <v>0</v>
      </c>
      <c r="AM107" s="138">
        <f>AL107*D107</f>
        <v>0</v>
      </c>
      <c r="AN107" s="137">
        <v>0</v>
      </c>
      <c r="AO107" s="138">
        <f>AN107*D107</f>
        <v>0</v>
      </c>
    </row>
    <row r="108" spans="1:41" ht="43.2" x14ac:dyDescent="0.3">
      <c r="A108" s="140">
        <v>1639</v>
      </c>
      <c r="B108" s="133" t="s">
        <v>1510</v>
      </c>
      <c r="C108" s="137" t="s">
        <v>1508</v>
      </c>
      <c r="D108" s="138">
        <v>12.53</v>
      </c>
      <c r="E108" s="138">
        <v>4585.9799999999996</v>
      </c>
      <c r="F108" s="137">
        <v>300</v>
      </c>
      <c r="G108" s="138">
        <f t="shared" si="3"/>
        <v>3759</v>
      </c>
      <c r="H108" s="137">
        <v>0</v>
      </c>
      <c r="I108" s="138">
        <f t="shared" si="4"/>
        <v>0</v>
      </c>
      <c r="J108" s="137">
        <v>0</v>
      </c>
      <c r="K108" s="138">
        <f t="shared" si="5"/>
        <v>0</v>
      </c>
      <c r="L108" s="137">
        <v>0</v>
      </c>
      <c r="M108" s="136">
        <f>L108*D108</f>
        <v>0</v>
      </c>
      <c r="N108" s="137">
        <v>0</v>
      </c>
      <c r="O108" s="138">
        <f>N108*D108</f>
        <v>0</v>
      </c>
      <c r="P108" s="137">
        <v>6</v>
      </c>
      <c r="Q108" s="138">
        <f>P108*D108</f>
        <v>75.179999999999993</v>
      </c>
      <c r="R108" s="137">
        <v>0</v>
      </c>
      <c r="S108" s="138">
        <f>R108*D108</f>
        <v>0</v>
      </c>
      <c r="T108" s="137">
        <v>0</v>
      </c>
      <c r="U108" s="138">
        <f>T108*D108</f>
        <v>0</v>
      </c>
      <c r="V108" s="137">
        <v>0</v>
      </c>
      <c r="W108" s="138">
        <f>V108*D108</f>
        <v>0</v>
      </c>
      <c r="X108" s="137">
        <v>0</v>
      </c>
      <c r="Y108" s="138">
        <f>X108*D108</f>
        <v>0</v>
      </c>
      <c r="Z108" s="137">
        <v>0</v>
      </c>
      <c r="AA108" s="138">
        <f>Z108*D108</f>
        <v>0</v>
      </c>
      <c r="AB108" s="137">
        <v>0</v>
      </c>
      <c r="AC108" s="138">
        <f>AB108*D108</f>
        <v>0</v>
      </c>
      <c r="AD108" s="137">
        <v>0</v>
      </c>
      <c r="AE108" s="138">
        <f>AD108*D108</f>
        <v>0</v>
      </c>
      <c r="AF108" s="137">
        <v>0</v>
      </c>
      <c r="AG108" s="138">
        <f>AF108*D108</f>
        <v>0</v>
      </c>
      <c r="AH108" s="137">
        <v>60</v>
      </c>
      <c r="AI108" s="138">
        <f>AH108*D108</f>
        <v>751.8</v>
      </c>
      <c r="AJ108" s="137">
        <v>0</v>
      </c>
      <c r="AK108" s="138">
        <f>AJ108*D108</f>
        <v>0</v>
      </c>
      <c r="AL108" s="137">
        <v>0</v>
      </c>
      <c r="AM108" s="138">
        <f>AL108*D108</f>
        <v>0</v>
      </c>
      <c r="AN108" s="137">
        <v>0</v>
      </c>
      <c r="AO108" s="138">
        <f>AN108*D108</f>
        <v>0</v>
      </c>
    </row>
    <row r="109" spans="1:41" ht="72" x14ac:dyDescent="0.3">
      <c r="A109" s="140">
        <v>1640</v>
      </c>
      <c r="B109" s="133" t="s">
        <v>1511</v>
      </c>
      <c r="C109" s="137" t="s">
        <v>1402</v>
      </c>
      <c r="D109" s="138">
        <v>36.97</v>
      </c>
      <c r="E109" s="138">
        <v>9981.9</v>
      </c>
      <c r="F109" s="137">
        <v>50</v>
      </c>
      <c r="G109" s="138">
        <f t="shared" si="3"/>
        <v>1848.5</v>
      </c>
      <c r="H109" s="137">
        <v>100</v>
      </c>
      <c r="I109" s="138">
        <f t="shared" si="4"/>
        <v>3697</v>
      </c>
      <c r="J109" s="137">
        <v>60</v>
      </c>
      <c r="K109" s="138">
        <f t="shared" si="5"/>
        <v>2218.1999999999998</v>
      </c>
      <c r="L109" s="137">
        <v>1</v>
      </c>
      <c r="M109" s="136">
        <f>L109*D109</f>
        <v>36.97</v>
      </c>
      <c r="N109" s="137">
        <v>30</v>
      </c>
      <c r="O109" s="138">
        <f>N109*D109</f>
        <v>1109.0999999999999</v>
      </c>
      <c r="P109" s="137">
        <v>6</v>
      </c>
      <c r="Q109" s="138">
        <f>P109*D109</f>
        <v>221.82</v>
      </c>
      <c r="R109" s="137">
        <v>0</v>
      </c>
      <c r="S109" s="138">
        <f>R109*D109</f>
        <v>0</v>
      </c>
      <c r="T109" s="137">
        <v>2</v>
      </c>
      <c r="U109" s="138">
        <f>T109*D109</f>
        <v>73.94</v>
      </c>
      <c r="V109" s="137">
        <v>11</v>
      </c>
      <c r="W109" s="138">
        <f>V109*D109</f>
        <v>406.66999999999996</v>
      </c>
      <c r="X109" s="137">
        <v>0</v>
      </c>
      <c r="Y109" s="138">
        <f>X109*D109</f>
        <v>0</v>
      </c>
      <c r="Z109" s="137">
        <v>0</v>
      </c>
      <c r="AA109" s="138">
        <f>Z109*D109</f>
        <v>0</v>
      </c>
      <c r="AB109" s="137">
        <v>0</v>
      </c>
      <c r="AC109" s="138">
        <f>AB109*D109</f>
        <v>0</v>
      </c>
      <c r="AD109" s="137">
        <v>10</v>
      </c>
      <c r="AE109" s="138">
        <f>AD109*D109</f>
        <v>369.7</v>
      </c>
      <c r="AF109" s="137">
        <v>0</v>
      </c>
      <c r="AG109" s="138">
        <f>AF109*D109</f>
        <v>0</v>
      </c>
      <c r="AH109" s="137">
        <v>0</v>
      </c>
      <c r="AI109" s="138">
        <f>AH109*D109</f>
        <v>0</v>
      </c>
      <c r="AJ109" s="137">
        <v>0</v>
      </c>
      <c r="AK109" s="138">
        <f>AJ109*D109</f>
        <v>0</v>
      </c>
      <c r="AL109" s="137">
        <v>0</v>
      </c>
      <c r="AM109" s="138">
        <f>AL109*D109</f>
        <v>0</v>
      </c>
      <c r="AN109" s="137">
        <v>0</v>
      </c>
      <c r="AO109" s="138">
        <f>AN109*D109</f>
        <v>0</v>
      </c>
    </row>
    <row r="110" spans="1:41" ht="43.2" x14ac:dyDescent="0.3">
      <c r="A110" s="140">
        <v>1641</v>
      </c>
      <c r="B110" s="133" t="s">
        <v>1512</v>
      </c>
      <c r="C110" s="137" t="s">
        <v>281</v>
      </c>
      <c r="D110" s="138">
        <v>5.9</v>
      </c>
      <c r="E110" s="138">
        <v>354</v>
      </c>
      <c r="F110" s="137">
        <v>0</v>
      </c>
      <c r="G110" s="138">
        <f t="shared" si="3"/>
        <v>0</v>
      </c>
      <c r="H110" s="137">
        <v>0</v>
      </c>
      <c r="I110" s="138">
        <f t="shared" si="4"/>
        <v>0</v>
      </c>
      <c r="J110" s="137">
        <v>60</v>
      </c>
      <c r="K110" s="138">
        <f t="shared" si="5"/>
        <v>354</v>
      </c>
      <c r="L110" s="137">
        <v>0</v>
      </c>
      <c r="M110" s="136">
        <f>L110*D110</f>
        <v>0</v>
      </c>
      <c r="N110" s="137">
        <v>0</v>
      </c>
      <c r="O110" s="138">
        <f>N110*D110</f>
        <v>0</v>
      </c>
      <c r="P110" s="137">
        <v>0</v>
      </c>
      <c r="Q110" s="138">
        <f>P110*D110</f>
        <v>0</v>
      </c>
      <c r="R110" s="137">
        <v>0</v>
      </c>
      <c r="S110" s="138">
        <f>R110*D110</f>
        <v>0</v>
      </c>
      <c r="T110" s="137">
        <v>0</v>
      </c>
      <c r="U110" s="138">
        <f>T110*D110</f>
        <v>0</v>
      </c>
      <c r="V110" s="137">
        <v>0</v>
      </c>
      <c r="W110" s="138">
        <f>V110*D110</f>
        <v>0</v>
      </c>
      <c r="X110" s="137">
        <v>0</v>
      </c>
      <c r="Y110" s="138">
        <f>X110*D110</f>
        <v>0</v>
      </c>
      <c r="Z110" s="137">
        <v>0</v>
      </c>
      <c r="AA110" s="138">
        <f>Z110*D110</f>
        <v>0</v>
      </c>
      <c r="AB110" s="137">
        <v>0</v>
      </c>
      <c r="AC110" s="138">
        <f>AB110*D110</f>
        <v>0</v>
      </c>
      <c r="AD110" s="137">
        <v>0</v>
      </c>
      <c r="AE110" s="138">
        <f>AD110*D110</f>
        <v>0</v>
      </c>
      <c r="AF110" s="137">
        <v>0</v>
      </c>
      <c r="AG110" s="138">
        <f>AF110*D110</f>
        <v>0</v>
      </c>
      <c r="AH110" s="137">
        <v>0</v>
      </c>
      <c r="AI110" s="138">
        <f>AH110*D110</f>
        <v>0</v>
      </c>
      <c r="AJ110" s="137">
        <v>0</v>
      </c>
      <c r="AK110" s="138">
        <f>AJ110*D110</f>
        <v>0</v>
      </c>
      <c r="AL110" s="137">
        <v>0</v>
      </c>
      <c r="AM110" s="138">
        <f>AL110*D110</f>
        <v>0</v>
      </c>
      <c r="AN110" s="137">
        <v>0</v>
      </c>
      <c r="AO110" s="138">
        <f>AN110*D110</f>
        <v>0</v>
      </c>
    </row>
    <row r="111" spans="1:41" ht="28.8" x14ac:dyDescent="0.3">
      <c r="A111" s="140">
        <v>1642</v>
      </c>
      <c r="B111" s="133" t="s">
        <v>1513</v>
      </c>
      <c r="C111" s="137" t="s">
        <v>1422</v>
      </c>
      <c r="D111" s="138">
        <v>2.99</v>
      </c>
      <c r="E111" s="138">
        <v>5065.0600000000004</v>
      </c>
      <c r="F111" s="137">
        <v>1500</v>
      </c>
      <c r="G111" s="138">
        <f t="shared" si="3"/>
        <v>4485</v>
      </c>
      <c r="H111" s="137">
        <v>0</v>
      </c>
      <c r="I111" s="138">
        <f t="shared" si="4"/>
        <v>0</v>
      </c>
      <c r="J111" s="137">
        <v>50</v>
      </c>
      <c r="K111" s="138">
        <f t="shared" si="5"/>
        <v>149.5</v>
      </c>
      <c r="L111" s="137">
        <v>0</v>
      </c>
      <c r="M111" s="136">
        <f>L111*D111</f>
        <v>0</v>
      </c>
      <c r="N111" s="137">
        <v>0</v>
      </c>
      <c r="O111" s="138">
        <f>N111*D111</f>
        <v>0</v>
      </c>
      <c r="P111" s="137">
        <v>0</v>
      </c>
      <c r="Q111" s="138">
        <f>P111*D111</f>
        <v>0</v>
      </c>
      <c r="R111" s="137">
        <v>0</v>
      </c>
      <c r="S111" s="138">
        <f>R111*D111</f>
        <v>0</v>
      </c>
      <c r="T111" s="137">
        <v>0</v>
      </c>
      <c r="U111" s="138">
        <f>T111*D111</f>
        <v>0</v>
      </c>
      <c r="V111" s="137">
        <v>14</v>
      </c>
      <c r="W111" s="138">
        <f>V111*D111</f>
        <v>41.86</v>
      </c>
      <c r="X111" s="137">
        <v>0</v>
      </c>
      <c r="Y111" s="138">
        <f>X111*D111</f>
        <v>0</v>
      </c>
      <c r="Z111" s="137">
        <v>0</v>
      </c>
      <c r="AA111" s="138">
        <f>Z111*D111</f>
        <v>0</v>
      </c>
      <c r="AB111" s="137">
        <v>0</v>
      </c>
      <c r="AC111" s="138">
        <f>AB111*D111</f>
        <v>0</v>
      </c>
      <c r="AD111" s="137">
        <v>50</v>
      </c>
      <c r="AE111" s="138">
        <f>AD111*D111</f>
        <v>149.5</v>
      </c>
      <c r="AF111" s="137">
        <v>0</v>
      </c>
      <c r="AG111" s="138">
        <f>AF111*D111</f>
        <v>0</v>
      </c>
      <c r="AH111" s="137">
        <v>80</v>
      </c>
      <c r="AI111" s="138">
        <f>AH111*D111</f>
        <v>239.20000000000002</v>
      </c>
      <c r="AJ111" s="137">
        <v>0</v>
      </c>
      <c r="AK111" s="138">
        <f>AJ111*D111</f>
        <v>0</v>
      </c>
      <c r="AL111" s="137">
        <v>0</v>
      </c>
      <c r="AM111" s="138">
        <f>AL111*D111</f>
        <v>0</v>
      </c>
      <c r="AN111" s="137">
        <v>0</v>
      </c>
      <c r="AO111" s="138">
        <f>AN111*D111</f>
        <v>0</v>
      </c>
    </row>
    <row r="112" spans="1:41" ht="43.2" x14ac:dyDescent="0.3">
      <c r="A112" s="140">
        <v>1643</v>
      </c>
      <c r="B112" s="103" t="s">
        <v>1514</v>
      </c>
      <c r="C112" s="137" t="s">
        <v>1422</v>
      </c>
      <c r="D112" s="138">
        <v>2.85</v>
      </c>
      <c r="E112" s="138">
        <v>427.5</v>
      </c>
      <c r="F112" s="137">
        <v>70</v>
      </c>
      <c r="G112" s="138">
        <f t="shared" si="3"/>
        <v>199.5</v>
      </c>
      <c r="H112" s="137">
        <v>0</v>
      </c>
      <c r="I112" s="138">
        <f t="shared" si="4"/>
        <v>0</v>
      </c>
      <c r="J112" s="137">
        <v>50</v>
      </c>
      <c r="K112" s="138">
        <f t="shared" si="5"/>
        <v>142.5</v>
      </c>
      <c r="L112" s="137">
        <v>0</v>
      </c>
      <c r="M112" s="136">
        <f>L112*D112</f>
        <v>0</v>
      </c>
      <c r="N112" s="137">
        <v>0</v>
      </c>
      <c r="O112" s="138">
        <f>N112*D112</f>
        <v>0</v>
      </c>
      <c r="P112" s="137">
        <v>30</v>
      </c>
      <c r="Q112" s="138">
        <f>P112*D112</f>
        <v>85.5</v>
      </c>
      <c r="R112" s="137">
        <v>0</v>
      </c>
      <c r="S112" s="138">
        <f>R112*D112</f>
        <v>0</v>
      </c>
      <c r="T112" s="137">
        <v>0</v>
      </c>
      <c r="U112" s="138">
        <f>T112*D112</f>
        <v>0</v>
      </c>
      <c r="V112" s="137">
        <v>0</v>
      </c>
      <c r="W112" s="138">
        <f>V112*D112</f>
        <v>0</v>
      </c>
      <c r="X112" s="137">
        <v>0</v>
      </c>
      <c r="Y112" s="138">
        <f>X112*D112</f>
        <v>0</v>
      </c>
      <c r="Z112" s="137">
        <v>0</v>
      </c>
      <c r="AA112" s="138">
        <f>Z112*D112</f>
        <v>0</v>
      </c>
      <c r="AB112" s="137">
        <v>0</v>
      </c>
      <c r="AC112" s="138">
        <f>AB112*D112</f>
        <v>0</v>
      </c>
      <c r="AD112" s="137">
        <v>0</v>
      </c>
      <c r="AE112" s="138">
        <f>AD112*D112</f>
        <v>0</v>
      </c>
      <c r="AF112" s="137">
        <v>0</v>
      </c>
      <c r="AG112" s="138">
        <f>AF112*D112</f>
        <v>0</v>
      </c>
      <c r="AH112" s="137">
        <v>0</v>
      </c>
      <c r="AI112" s="138">
        <f>AH112*D112</f>
        <v>0</v>
      </c>
      <c r="AJ112" s="137">
        <v>0</v>
      </c>
      <c r="AK112" s="138">
        <f>AJ112*D112</f>
        <v>0</v>
      </c>
      <c r="AL112" s="137">
        <v>0</v>
      </c>
      <c r="AM112" s="138">
        <f>AL112*D112</f>
        <v>0</v>
      </c>
      <c r="AN112" s="137">
        <v>0</v>
      </c>
      <c r="AO112" s="138">
        <f>AN112*D112</f>
        <v>0</v>
      </c>
    </row>
    <row r="113" spans="1:41" ht="43.2" x14ac:dyDescent="0.3">
      <c r="A113" s="140">
        <v>1644</v>
      </c>
      <c r="B113" s="103" t="s">
        <v>1515</v>
      </c>
      <c r="C113" s="137" t="s">
        <v>1422</v>
      </c>
      <c r="D113" s="138">
        <v>5.25</v>
      </c>
      <c r="E113" s="138">
        <v>262.5</v>
      </c>
      <c r="F113" s="137">
        <v>50</v>
      </c>
      <c r="G113" s="138">
        <f t="shared" si="3"/>
        <v>262.5</v>
      </c>
      <c r="H113" s="137">
        <v>0</v>
      </c>
      <c r="I113" s="138">
        <f t="shared" si="4"/>
        <v>0</v>
      </c>
      <c r="J113" s="137">
        <v>0</v>
      </c>
      <c r="K113" s="138">
        <f t="shared" si="5"/>
        <v>0</v>
      </c>
      <c r="L113" s="137">
        <v>0</v>
      </c>
      <c r="M113" s="136">
        <f>L113*D113</f>
        <v>0</v>
      </c>
      <c r="N113" s="137">
        <v>0</v>
      </c>
      <c r="O113" s="138">
        <f>N113*D113</f>
        <v>0</v>
      </c>
      <c r="P113" s="137">
        <v>0</v>
      </c>
      <c r="Q113" s="138">
        <f>P113*D113</f>
        <v>0</v>
      </c>
      <c r="R113" s="137">
        <v>0</v>
      </c>
      <c r="S113" s="138">
        <f>R113*D113</f>
        <v>0</v>
      </c>
      <c r="T113" s="137">
        <v>0</v>
      </c>
      <c r="U113" s="138">
        <f>T113*D113</f>
        <v>0</v>
      </c>
      <c r="V113" s="137">
        <v>0</v>
      </c>
      <c r="W113" s="138">
        <f>V113*D113</f>
        <v>0</v>
      </c>
      <c r="X113" s="137">
        <v>0</v>
      </c>
      <c r="Y113" s="138">
        <f>X113*D113</f>
        <v>0</v>
      </c>
      <c r="Z113" s="137">
        <v>0</v>
      </c>
      <c r="AA113" s="138">
        <f>Z113*D113</f>
        <v>0</v>
      </c>
      <c r="AB113" s="137">
        <v>0</v>
      </c>
      <c r="AC113" s="138">
        <f>AB113*D113</f>
        <v>0</v>
      </c>
      <c r="AD113" s="137">
        <v>0</v>
      </c>
      <c r="AE113" s="138">
        <f>AD113*D113</f>
        <v>0</v>
      </c>
      <c r="AF113" s="137">
        <v>0</v>
      </c>
      <c r="AG113" s="138">
        <f>AF113*D113</f>
        <v>0</v>
      </c>
      <c r="AH113" s="137">
        <v>0</v>
      </c>
      <c r="AI113" s="138">
        <f>AH113*D113</f>
        <v>0</v>
      </c>
      <c r="AJ113" s="137">
        <v>0</v>
      </c>
      <c r="AK113" s="138">
        <f>AJ113*D113</f>
        <v>0</v>
      </c>
      <c r="AL113" s="137">
        <v>0</v>
      </c>
      <c r="AM113" s="138">
        <f>AL113*D113</f>
        <v>0</v>
      </c>
      <c r="AN113" s="137">
        <v>0</v>
      </c>
      <c r="AO113" s="138">
        <f>AN113*D113</f>
        <v>0</v>
      </c>
    </row>
    <row r="114" spans="1:41" ht="57.6" x14ac:dyDescent="0.3">
      <c r="A114" s="140">
        <v>1645</v>
      </c>
      <c r="B114" s="103" t="s">
        <v>1516</v>
      </c>
      <c r="C114" s="137" t="s">
        <v>1508</v>
      </c>
      <c r="D114" s="138">
        <v>4.9000000000000004</v>
      </c>
      <c r="E114" s="138">
        <v>16924.599999999999</v>
      </c>
      <c r="F114" s="137">
        <v>3000</v>
      </c>
      <c r="G114" s="138">
        <f t="shared" si="3"/>
        <v>14700.000000000002</v>
      </c>
      <c r="H114" s="137">
        <v>0</v>
      </c>
      <c r="I114" s="138">
        <f t="shared" si="4"/>
        <v>0</v>
      </c>
      <c r="J114" s="137">
        <v>0</v>
      </c>
      <c r="K114" s="138">
        <f t="shared" si="5"/>
        <v>0</v>
      </c>
      <c r="L114" s="137">
        <v>200</v>
      </c>
      <c r="M114" s="136">
        <f>L114*D114</f>
        <v>980.00000000000011</v>
      </c>
      <c r="N114" s="137">
        <v>0</v>
      </c>
      <c r="O114" s="138">
        <f>N114*D114</f>
        <v>0</v>
      </c>
      <c r="P114" s="137">
        <v>100</v>
      </c>
      <c r="Q114" s="138">
        <f>P114*D114</f>
        <v>490.00000000000006</v>
      </c>
      <c r="R114" s="137">
        <v>0</v>
      </c>
      <c r="S114" s="138">
        <f>R114*D114</f>
        <v>0</v>
      </c>
      <c r="T114" s="137">
        <v>0</v>
      </c>
      <c r="U114" s="138">
        <f>T114*D114</f>
        <v>0</v>
      </c>
      <c r="V114" s="137">
        <v>50</v>
      </c>
      <c r="W114" s="138">
        <f>V114*D114</f>
        <v>245.00000000000003</v>
      </c>
      <c r="X114" s="137">
        <v>0</v>
      </c>
      <c r="Y114" s="138">
        <f>X114*D114</f>
        <v>0</v>
      </c>
      <c r="Z114" s="137">
        <v>0</v>
      </c>
      <c r="AA114" s="138">
        <f>Z114*D114</f>
        <v>0</v>
      </c>
      <c r="AB114" s="137">
        <v>0</v>
      </c>
      <c r="AC114" s="138">
        <f>AB114*D114</f>
        <v>0</v>
      </c>
      <c r="AD114" s="137">
        <v>100</v>
      </c>
      <c r="AE114" s="138">
        <f>AD114*D114</f>
        <v>490.00000000000006</v>
      </c>
      <c r="AF114" s="137">
        <v>0</v>
      </c>
      <c r="AG114" s="138">
        <f>AF114*D114</f>
        <v>0</v>
      </c>
      <c r="AH114" s="137">
        <v>0</v>
      </c>
      <c r="AI114" s="138">
        <f>AH114*D114</f>
        <v>0</v>
      </c>
      <c r="AJ114" s="137">
        <v>4</v>
      </c>
      <c r="AK114" s="138">
        <f>AJ114*D114</f>
        <v>19.600000000000001</v>
      </c>
      <c r="AL114" s="137">
        <v>0</v>
      </c>
      <c r="AM114" s="138">
        <f>AL114*D114</f>
        <v>0</v>
      </c>
      <c r="AN114" s="137">
        <v>0</v>
      </c>
      <c r="AO114" s="138">
        <f>AN114*D114</f>
        <v>0</v>
      </c>
    </row>
    <row r="115" spans="1:41" ht="43.2" x14ac:dyDescent="0.3">
      <c r="A115" s="140">
        <v>1646</v>
      </c>
      <c r="B115" s="103" t="s">
        <v>1517</v>
      </c>
      <c r="C115" s="137" t="s">
        <v>1422</v>
      </c>
      <c r="D115" s="138">
        <v>8.6199999999999992</v>
      </c>
      <c r="E115" s="138">
        <v>19946.68</v>
      </c>
      <c r="F115" s="137">
        <v>1500</v>
      </c>
      <c r="G115" s="138">
        <f t="shared" si="3"/>
        <v>12929.999999999998</v>
      </c>
      <c r="H115" s="137">
        <v>0</v>
      </c>
      <c r="I115" s="138">
        <f t="shared" si="4"/>
        <v>0</v>
      </c>
      <c r="J115" s="137">
        <v>300</v>
      </c>
      <c r="K115" s="138">
        <f t="shared" si="5"/>
        <v>2585.9999999999995</v>
      </c>
      <c r="L115" s="137">
        <v>200</v>
      </c>
      <c r="M115" s="136">
        <f>L115*D115</f>
        <v>1723.9999999999998</v>
      </c>
      <c r="N115" s="137">
        <v>50</v>
      </c>
      <c r="O115" s="138">
        <f>N115*D115</f>
        <v>430.99999999999994</v>
      </c>
      <c r="P115" s="137">
        <v>20</v>
      </c>
      <c r="Q115" s="138">
        <f>P115*D115</f>
        <v>172.39999999999998</v>
      </c>
      <c r="R115" s="137">
        <v>0</v>
      </c>
      <c r="S115" s="138">
        <f>R115*D115</f>
        <v>0</v>
      </c>
      <c r="T115" s="137">
        <v>10</v>
      </c>
      <c r="U115" s="138">
        <f>T115*D115</f>
        <v>86.199999999999989</v>
      </c>
      <c r="V115" s="137">
        <v>34</v>
      </c>
      <c r="W115" s="138">
        <f>V115*D115</f>
        <v>293.08</v>
      </c>
      <c r="X115" s="137">
        <v>0</v>
      </c>
      <c r="Y115" s="138">
        <f>X115*D115</f>
        <v>0</v>
      </c>
      <c r="Z115" s="137">
        <v>0</v>
      </c>
      <c r="AA115" s="138">
        <f>Z115*D115</f>
        <v>0</v>
      </c>
      <c r="AB115" s="137">
        <v>0</v>
      </c>
      <c r="AC115" s="138">
        <f>AB115*D115</f>
        <v>0</v>
      </c>
      <c r="AD115" s="137">
        <v>100</v>
      </c>
      <c r="AE115" s="138">
        <f>AD115*D115</f>
        <v>861.99999999999989</v>
      </c>
      <c r="AF115" s="137">
        <v>0</v>
      </c>
      <c r="AG115" s="138">
        <f>AF115*D115</f>
        <v>0</v>
      </c>
      <c r="AH115" s="137">
        <v>100</v>
      </c>
      <c r="AI115" s="138">
        <f>AH115*D115</f>
        <v>861.99999999999989</v>
      </c>
      <c r="AJ115" s="137">
        <v>0</v>
      </c>
      <c r="AK115" s="138">
        <f>AJ115*D115</f>
        <v>0</v>
      </c>
      <c r="AL115" s="137">
        <v>0</v>
      </c>
      <c r="AM115" s="138">
        <f>AL115*D115</f>
        <v>0</v>
      </c>
      <c r="AN115" s="137">
        <v>0</v>
      </c>
      <c r="AO115" s="138">
        <f>AN115*D115</f>
        <v>0</v>
      </c>
    </row>
    <row r="116" spans="1:41" ht="57.6" x14ac:dyDescent="0.3">
      <c r="A116" s="140">
        <v>1647</v>
      </c>
      <c r="B116" s="103" t="s">
        <v>1518</v>
      </c>
      <c r="C116" s="137" t="s">
        <v>281</v>
      </c>
      <c r="D116" s="138">
        <v>11.84</v>
      </c>
      <c r="E116" s="138">
        <v>16954.88</v>
      </c>
      <c r="F116" s="137">
        <v>500</v>
      </c>
      <c r="G116" s="138">
        <f t="shared" si="3"/>
        <v>5920</v>
      </c>
      <c r="H116" s="137">
        <v>0</v>
      </c>
      <c r="I116" s="138">
        <f t="shared" si="4"/>
        <v>0</v>
      </c>
      <c r="J116" s="137">
        <v>50</v>
      </c>
      <c r="K116" s="138">
        <f t="shared" si="5"/>
        <v>592</v>
      </c>
      <c r="L116" s="137">
        <v>4</v>
      </c>
      <c r="M116" s="136">
        <f>L116*D116</f>
        <v>47.36</v>
      </c>
      <c r="N116" s="137">
        <v>100</v>
      </c>
      <c r="O116" s="138">
        <f>N116*D116</f>
        <v>1184</v>
      </c>
      <c r="P116" s="137">
        <v>50</v>
      </c>
      <c r="Q116" s="138">
        <f>P116*D116</f>
        <v>592</v>
      </c>
      <c r="R116" s="137">
        <v>0</v>
      </c>
      <c r="S116" s="138">
        <f>R116*D116</f>
        <v>0</v>
      </c>
      <c r="T116" s="137">
        <v>60</v>
      </c>
      <c r="U116" s="138">
        <f>T116*D116</f>
        <v>710.4</v>
      </c>
      <c r="V116" s="137">
        <v>606</v>
      </c>
      <c r="W116" s="138">
        <f>V116*D116</f>
        <v>7175.04</v>
      </c>
      <c r="X116" s="137">
        <v>12</v>
      </c>
      <c r="Y116" s="138">
        <f>X116*D116</f>
        <v>142.07999999999998</v>
      </c>
      <c r="Z116" s="137">
        <v>0</v>
      </c>
      <c r="AA116" s="138">
        <f>Z116*D116</f>
        <v>0</v>
      </c>
      <c r="AB116" s="137">
        <v>3</v>
      </c>
      <c r="AC116" s="138">
        <f>AB116*D116</f>
        <v>35.519999999999996</v>
      </c>
      <c r="AD116" s="137">
        <v>2</v>
      </c>
      <c r="AE116" s="138">
        <f>AD116*D116</f>
        <v>23.68</v>
      </c>
      <c r="AF116" s="137">
        <v>2</v>
      </c>
      <c r="AG116" s="138">
        <f>AF116*D116</f>
        <v>23.68</v>
      </c>
      <c r="AH116" s="137">
        <v>39</v>
      </c>
      <c r="AI116" s="138">
        <f>AH116*D116</f>
        <v>461.76</v>
      </c>
      <c r="AJ116" s="137">
        <v>4</v>
      </c>
      <c r="AK116" s="138">
        <f>AJ116*D116</f>
        <v>47.36</v>
      </c>
      <c r="AL116" s="137">
        <v>0</v>
      </c>
      <c r="AM116" s="138">
        <f>AL116*D116</f>
        <v>0</v>
      </c>
      <c r="AN116" s="137">
        <v>0</v>
      </c>
      <c r="AO116" s="138">
        <f>AN116*D116</f>
        <v>0</v>
      </c>
    </row>
    <row r="117" spans="1:41" ht="28.8" x14ac:dyDescent="0.3">
      <c r="A117" s="140">
        <v>1648</v>
      </c>
      <c r="B117" s="103" t="s">
        <v>1519</v>
      </c>
      <c r="C117" s="137" t="s">
        <v>281</v>
      </c>
      <c r="D117" s="138">
        <v>8.99</v>
      </c>
      <c r="E117" s="138">
        <v>6023.3</v>
      </c>
      <c r="F117" s="137">
        <v>500</v>
      </c>
      <c r="G117" s="138">
        <f t="shared" si="3"/>
        <v>4495</v>
      </c>
      <c r="H117" s="137">
        <v>0</v>
      </c>
      <c r="I117" s="138">
        <f t="shared" si="4"/>
        <v>0</v>
      </c>
      <c r="J117" s="137">
        <v>50</v>
      </c>
      <c r="K117" s="138">
        <f t="shared" si="5"/>
        <v>449.5</v>
      </c>
      <c r="L117" s="137">
        <v>0</v>
      </c>
      <c r="M117" s="136">
        <f>L117*D117</f>
        <v>0</v>
      </c>
      <c r="N117" s="137">
        <v>20</v>
      </c>
      <c r="O117" s="138">
        <f>N117*D117</f>
        <v>179.8</v>
      </c>
      <c r="P117" s="137">
        <v>50</v>
      </c>
      <c r="Q117" s="138">
        <f>P117*D117</f>
        <v>449.5</v>
      </c>
      <c r="R117" s="137">
        <v>0</v>
      </c>
      <c r="S117" s="138">
        <f>R117*D117</f>
        <v>0</v>
      </c>
      <c r="T117" s="137">
        <v>20</v>
      </c>
      <c r="U117" s="138">
        <f>T117*D117</f>
        <v>179.8</v>
      </c>
      <c r="V117" s="137">
        <v>30</v>
      </c>
      <c r="W117" s="138">
        <f>V117*D117</f>
        <v>269.7</v>
      </c>
      <c r="X117" s="137">
        <v>0</v>
      </c>
      <c r="Y117" s="138">
        <f>X117*D117</f>
        <v>0</v>
      </c>
      <c r="Z117" s="137">
        <v>0</v>
      </c>
      <c r="AA117" s="138">
        <f>Z117*D117</f>
        <v>0</v>
      </c>
      <c r="AB117" s="137">
        <v>0</v>
      </c>
      <c r="AC117" s="138">
        <f>AB117*D117</f>
        <v>0</v>
      </c>
      <c r="AD117" s="137">
        <v>0</v>
      </c>
      <c r="AE117" s="138">
        <f>AD117*D117</f>
        <v>0</v>
      </c>
      <c r="AF117" s="137">
        <v>0</v>
      </c>
      <c r="AG117" s="138">
        <f>AF117*D117</f>
        <v>0</v>
      </c>
      <c r="AH117" s="137">
        <v>0</v>
      </c>
      <c r="AI117" s="138">
        <f>AH117*D117</f>
        <v>0</v>
      </c>
      <c r="AJ117" s="137">
        <v>0</v>
      </c>
      <c r="AK117" s="138">
        <f>AJ117*D117</f>
        <v>0</v>
      </c>
      <c r="AL117" s="137">
        <v>0</v>
      </c>
      <c r="AM117" s="138">
        <f>AL117*D117</f>
        <v>0</v>
      </c>
      <c r="AN117" s="137">
        <v>0</v>
      </c>
      <c r="AO117" s="138">
        <f>AN117*D117</f>
        <v>0</v>
      </c>
    </row>
    <row r="118" spans="1:41" ht="43.2" x14ac:dyDescent="0.3">
      <c r="A118" s="140">
        <v>1649</v>
      </c>
      <c r="B118" s="103" t="s">
        <v>1520</v>
      </c>
      <c r="C118" s="137" t="s">
        <v>281</v>
      </c>
      <c r="D118" s="138">
        <v>13.15</v>
      </c>
      <c r="E118" s="138">
        <v>7456.05</v>
      </c>
      <c r="F118" s="137">
        <v>500</v>
      </c>
      <c r="G118" s="138">
        <f t="shared" si="3"/>
        <v>6575</v>
      </c>
      <c r="H118" s="137">
        <v>0</v>
      </c>
      <c r="I118" s="138">
        <f t="shared" si="4"/>
        <v>0</v>
      </c>
      <c r="J118" s="137">
        <v>50</v>
      </c>
      <c r="K118" s="138">
        <f t="shared" si="5"/>
        <v>657.5</v>
      </c>
      <c r="L118" s="137">
        <v>0</v>
      </c>
      <c r="M118" s="136">
        <f>L118*D118</f>
        <v>0</v>
      </c>
      <c r="N118" s="137">
        <v>0</v>
      </c>
      <c r="O118" s="138">
        <f>N118*D118</f>
        <v>0</v>
      </c>
      <c r="P118" s="137">
        <v>0</v>
      </c>
      <c r="Q118" s="138">
        <f>P118*D118</f>
        <v>0</v>
      </c>
      <c r="R118" s="137">
        <v>0</v>
      </c>
      <c r="S118" s="138">
        <f>R118*D118</f>
        <v>0</v>
      </c>
      <c r="T118" s="137">
        <v>12</v>
      </c>
      <c r="U118" s="138">
        <f>T118*D118</f>
        <v>157.80000000000001</v>
      </c>
      <c r="V118" s="137">
        <v>0</v>
      </c>
      <c r="W118" s="138">
        <f>V118*D118</f>
        <v>0</v>
      </c>
      <c r="X118" s="137">
        <v>0</v>
      </c>
      <c r="Y118" s="138">
        <f>X118*D118</f>
        <v>0</v>
      </c>
      <c r="Z118" s="137">
        <v>0</v>
      </c>
      <c r="AA118" s="138">
        <f>Z118*D118</f>
        <v>0</v>
      </c>
      <c r="AB118" s="137">
        <v>0</v>
      </c>
      <c r="AC118" s="138">
        <f>AB118*D118</f>
        <v>0</v>
      </c>
      <c r="AD118" s="137">
        <v>2</v>
      </c>
      <c r="AE118" s="138">
        <f>AD118*D118</f>
        <v>26.3</v>
      </c>
      <c r="AF118" s="137">
        <v>0</v>
      </c>
      <c r="AG118" s="138">
        <f>AF118*D118</f>
        <v>0</v>
      </c>
      <c r="AH118" s="137">
        <v>3</v>
      </c>
      <c r="AI118" s="138">
        <f>AH118*D118</f>
        <v>39.450000000000003</v>
      </c>
      <c r="AJ118" s="137">
        <v>0</v>
      </c>
      <c r="AK118" s="138">
        <f>AJ118*D118</f>
        <v>0</v>
      </c>
      <c r="AL118" s="137">
        <v>0</v>
      </c>
      <c r="AM118" s="138">
        <f>AL118*D118</f>
        <v>0</v>
      </c>
      <c r="AN118" s="137">
        <v>0</v>
      </c>
      <c r="AO118" s="138">
        <f>AN118*D118</f>
        <v>0</v>
      </c>
    </row>
    <row r="119" spans="1:41" ht="57.6" x14ac:dyDescent="0.3">
      <c r="A119" s="140">
        <v>1650</v>
      </c>
      <c r="B119" s="103" t="s">
        <v>1521</v>
      </c>
      <c r="C119" s="137" t="s">
        <v>281</v>
      </c>
      <c r="D119" s="138">
        <v>13.03</v>
      </c>
      <c r="E119" s="138">
        <v>10984.29</v>
      </c>
      <c r="F119" s="137">
        <v>500</v>
      </c>
      <c r="G119" s="138">
        <f t="shared" si="3"/>
        <v>6515</v>
      </c>
      <c r="H119" s="137">
        <v>0</v>
      </c>
      <c r="I119" s="138">
        <f t="shared" si="4"/>
        <v>0</v>
      </c>
      <c r="J119" s="137">
        <v>50</v>
      </c>
      <c r="K119" s="138">
        <f t="shared" si="5"/>
        <v>651.5</v>
      </c>
      <c r="L119" s="137">
        <v>0</v>
      </c>
      <c r="M119" s="136">
        <f>L119*D119</f>
        <v>0</v>
      </c>
      <c r="N119" s="137">
        <v>0</v>
      </c>
      <c r="O119" s="138">
        <f>N119*D119</f>
        <v>0</v>
      </c>
      <c r="P119" s="137">
        <v>50</v>
      </c>
      <c r="Q119" s="138">
        <f>P119*D119</f>
        <v>651.5</v>
      </c>
      <c r="R119" s="137">
        <v>0</v>
      </c>
      <c r="S119" s="138">
        <f>R119*D119</f>
        <v>0</v>
      </c>
      <c r="T119" s="137">
        <v>30</v>
      </c>
      <c r="U119" s="138">
        <f>T119*D119</f>
        <v>390.9</v>
      </c>
      <c r="V119" s="137">
        <v>200</v>
      </c>
      <c r="W119" s="138">
        <f>V119*D119</f>
        <v>2606</v>
      </c>
      <c r="X119" s="137">
        <v>12</v>
      </c>
      <c r="Y119" s="138">
        <f>X119*D119</f>
        <v>156.35999999999999</v>
      </c>
      <c r="Z119" s="137">
        <v>0</v>
      </c>
      <c r="AA119" s="138">
        <f>Z119*D119</f>
        <v>0</v>
      </c>
      <c r="AB119" s="137">
        <v>0</v>
      </c>
      <c r="AC119" s="138">
        <f>AB119*D119</f>
        <v>0</v>
      </c>
      <c r="AD119" s="137">
        <v>1</v>
      </c>
      <c r="AE119" s="138">
        <f>AD119*D119</f>
        <v>13.03</v>
      </c>
      <c r="AF119" s="137">
        <v>0</v>
      </c>
      <c r="AG119" s="138">
        <f>AF119*D119</f>
        <v>0</v>
      </c>
      <c r="AH119" s="137">
        <v>0</v>
      </c>
      <c r="AI119" s="138">
        <f>AH119*D119</f>
        <v>0</v>
      </c>
      <c r="AJ119" s="137">
        <v>0</v>
      </c>
      <c r="AK119" s="138">
        <f>AJ119*D119</f>
        <v>0</v>
      </c>
      <c r="AL119" s="137">
        <v>0</v>
      </c>
      <c r="AM119" s="138">
        <f>AL119*D119</f>
        <v>0</v>
      </c>
      <c r="AN119" s="137">
        <v>0</v>
      </c>
      <c r="AO119" s="138">
        <f>AN119*D119</f>
        <v>0</v>
      </c>
    </row>
    <row r="120" spans="1:41" x14ac:dyDescent="0.3">
      <c r="B120" s="27"/>
      <c r="N120" s="34"/>
      <c r="O120" s="33"/>
      <c r="P120" s="34"/>
    </row>
    <row r="121" spans="1:41" s="27" customFormat="1" x14ac:dyDescent="0.3">
      <c r="A121" s="31"/>
      <c r="C121" s="25"/>
      <c r="D121" s="42"/>
      <c r="E121" s="42">
        <f>SUM(E3:E120)</f>
        <v>1094313.9199999997</v>
      </c>
      <c r="F121" s="25"/>
      <c r="G121" s="42">
        <f>SUM(G3:G120)</f>
        <v>702841.05</v>
      </c>
      <c r="H121" s="25"/>
      <c r="I121" s="42">
        <f>SUM(I3:I120)</f>
        <v>23440.3</v>
      </c>
      <c r="J121" s="25"/>
      <c r="K121" s="42">
        <f>SUM(K3:K120)</f>
        <v>174720.95000000004</v>
      </c>
      <c r="L121" s="25"/>
      <c r="M121" s="42">
        <f>SUM(M3:M120)</f>
        <v>7414.15</v>
      </c>
      <c r="N121" s="25"/>
      <c r="O121" s="26">
        <f>SUM(O3:O120)</f>
        <v>19070.519999999997</v>
      </c>
      <c r="P121" s="25"/>
      <c r="Q121" s="42">
        <f>SUM(Q3:Q120)</f>
        <v>24324.949999999997</v>
      </c>
      <c r="R121" s="25"/>
      <c r="S121" s="42">
        <f>SUM(S3:S120)</f>
        <v>238.84000000000003</v>
      </c>
      <c r="T121" s="25"/>
      <c r="U121" s="42">
        <f>SUM(U3:U120)</f>
        <v>22483.05</v>
      </c>
      <c r="V121" s="25"/>
      <c r="W121" s="42">
        <f>SUM(W3:W120)</f>
        <v>64522.090000000004</v>
      </c>
      <c r="X121" s="25"/>
      <c r="Y121" s="42">
        <f>SUM(Y3:Y120)</f>
        <v>4100.7299999999996</v>
      </c>
      <c r="Z121" s="25"/>
      <c r="AA121" s="42">
        <f>SUM(AA3:AA120)</f>
        <v>144.57999999999998</v>
      </c>
      <c r="AB121" s="25"/>
      <c r="AC121" s="42">
        <f>SUM(AC3:AC120)</f>
        <v>1261.43</v>
      </c>
      <c r="AD121" s="25"/>
      <c r="AE121" s="42">
        <f>SUM(AE3:AE120)</f>
        <v>7196.96</v>
      </c>
      <c r="AF121" s="25"/>
      <c r="AG121" s="42">
        <f>SUM(AG3:AG120)</f>
        <v>501.80999999999995</v>
      </c>
      <c r="AH121" s="25"/>
      <c r="AI121" s="42">
        <f>SUM(AI3:AI120)</f>
        <v>40918.68</v>
      </c>
      <c r="AJ121" s="25"/>
      <c r="AK121" s="42">
        <f>SUM(AK3:AK120)</f>
        <v>772.2</v>
      </c>
      <c r="AL121" s="25"/>
      <c r="AM121" s="42">
        <f>SUM(AM3:AM120)</f>
        <v>180.57</v>
      </c>
      <c r="AN121" s="25"/>
      <c r="AO121" s="42">
        <f>SUM(AO3:AO120)</f>
        <v>181.06</v>
      </c>
    </row>
    <row r="122" spans="1:41" x14ac:dyDescent="0.3">
      <c r="B122" s="27"/>
      <c r="N122" s="34"/>
      <c r="P122" s="34"/>
    </row>
    <row r="123" spans="1:41" x14ac:dyDescent="0.3">
      <c r="N123" s="34"/>
      <c r="P123" s="34"/>
    </row>
    <row r="124" spans="1:41" x14ac:dyDescent="0.3">
      <c r="N124" s="34"/>
      <c r="P124" s="34"/>
    </row>
    <row r="125" spans="1:41" x14ac:dyDescent="0.3">
      <c r="N125" s="34"/>
      <c r="P125" s="34"/>
    </row>
    <row r="126" spans="1:41" x14ac:dyDescent="0.3">
      <c r="N126" s="34"/>
      <c r="P126" s="34"/>
    </row>
    <row r="127" spans="1:41" x14ac:dyDescent="0.3">
      <c r="N127" s="34"/>
      <c r="P127" s="34"/>
    </row>
    <row r="128" spans="1:41" x14ac:dyDescent="0.3">
      <c r="N128" s="34"/>
      <c r="P128" s="34"/>
    </row>
    <row r="129" spans="14:16" x14ac:dyDescent="0.3">
      <c r="N129" s="34"/>
      <c r="P129" s="34"/>
    </row>
    <row r="130" spans="14:16" x14ac:dyDescent="0.3">
      <c r="N130" s="34"/>
      <c r="P130" s="34"/>
    </row>
    <row r="131" spans="14:16" x14ac:dyDescent="0.3">
      <c r="N131" s="34"/>
      <c r="P131" s="34"/>
    </row>
    <row r="132" spans="14:16" x14ac:dyDescent="0.3">
      <c r="N132" s="34"/>
      <c r="P132" s="34"/>
    </row>
    <row r="133" spans="14:16" x14ac:dyDescent="0.3">
      <c r="N133" s="34"/>
      <c r="P133" s="34"/>
    </row>
    <row r="134" spans="14:16" x14ac:dyDescent="0.3">
      <c r="N134" s="34"/>
      <c r="P134" s="34"/>
    </row>
    <row r="135" spans="14:16" x14ac:dyDescent="0.3">
      <c r="N135" s="34"/>
      <c r="P135" s="34"/>
    </row>
    <row r="136" spans="14:16" x14ac:dyDescent="0.3">
      <c r="N136" s="34"/>
      <c r="P136" s="34"/>
    </row>
    <row r="137" spans="14:16" x14ac:dyDescent="0.3">
      <c r="N137" s="34"/>
      <c r="P137" s="34"/>
    </row>
    <row r="138" spans="14:16" x14ac:dyDescent="0.3">
      <c r="N138" s="34"/>
      <c r="P138" s="34"/>
    </row>
    <row r="139" spans="14:16" x14ac:dyDescent="0.3">
      <c r="N139" s="34"/>
      <c r="P139" s="34"/>
    </row>
    <row r="140" spans="14:16" x14ac:dyDescent="0.3">
      <c r="N140" s="34"/>
      <c r="P140" s="34"/>
    </row>
    <row r="141" spans="14:16" x14ac:dyDescent="0.3">
      <c r="N141" s="34"/>
      <c r="P141" s="34"/>
    </row>
    <row r="142" spans="14:16" x14ac:dyDescent="0.3">
      <c r="N142" s="34"/>
      <c r="P142" s="34"/>
    </row>
    <row r="143" spans="14:16" x14ac:dyDescent="0.3">
      <c r="N143" s="34"/>
      <c r="P143" s="34"/>
    </row>
    <row r="144" spans="14:16" x14ac:dyDescent="0.3">
      <c r="N144" s="34"/>
      <c r="P144" s="34"/>
    </row>
    <row r="145" spans="14:16" x14ac:dyDescent="0.3">
      <c r="N145" s="34"/>
      <c r="P145" s="34"/>
    </row>
    <row r="146" spans="14:16" x14ac:dyDescent="0.3">
      <c r="N146" s="34"/>
      <c r="P146" s="34"/>
    </row>
    <row r="147" spans="14:16" x14ac:dyDescent="0.3">
      <c r="N147" s="34"/>
      <c r="P147" s="34"/>
    </row>
    <row r="148" spans="14:16" x14ac:dyDescent="0.3">
      <c r="N148" s="34"/>
      <c r="P148" s="34"/>
    </row>
    <row r="149" spans="14:16" x14ac:dyDescent="0.3">
      <c r="N149" s="34"/>
      <c r="P149" s="34"/>
    </row>
    <row r="150" spans="14:16" x14ac:dyDescent="0.3">
      <c r="N150" s="34"/>
      <c r="P150" s="34"/>
    </row>
    <row r="151" spans="14:16" x14ac:dyDescent="0.3">
      <c r="N151" s="34"/>
      <c r="P151" s="34"/>
    </row>
    <row r="152" spans="14:16" x14ac:dyDescent="0.3">
      <c r="N152" s="34"/>
      <c r="P152" s="34"/>
    </row>
    <row r="153" spans="14:16" x14ac:dyDescent="0.3">
      <c r="N153" s="34"/>
      <c r="P153" s="34"/>
    </row>
    <row r="154" spans="14:16" x14ac:dyDescent="0.3">
      <c r="N154" s="34"/>
      <c r="P154" s="34"/>
    </row>
    <row r="155" spans="14:16" x14ac:dyDescent="0.3">
      <c r="N155" s="34"/>
      <c r="P155" s="34"/>
    </row>
  </sheetData>
  <autoFilter ref="A2:AO119" xr:uid="{00000000-0009-0000-0000-000000000000}"/>
  <mergeCells count="1">
    <mergeCell ref="A1:C1"/>
  </mergeCells>
  <pageMargins left="0.511811024" right="0.511811024" top="0.78740157499999996" bottom="0.78740157499999996" header="0.31496062000000002" footer="0.31496062000000002"/>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35</vt:i4>
      </vt:variant>
    </vt:vector>
  </HeadingPairs>
  <TitlesOfParts>
    <vt:vector size="35" baseType="lpstr">
      <vt:lpstr>INTRODUÇÃO</vt:lpstr>
      <vt:lpstr>Resumo por Secretaria</vt:lpstr>
      <vt:lpstr>Distrib.Refrigeração</vt:lpstr>
      <vt:lpstr>Distrib.Copa e Cozinha</vt:lpstr>
      <vt:lpstr>Distrib.Mobilia</vt:lpstr>
      <vt:lpstr>Distrib.Expediente </vt:lpstr>
      <vt:lpstr>Distrib.Informática</vt:lpstr>
      <vt:lpstr>Distrib.Mat.Construção</vt:lpstr>
      <vt:lpstr>Distrib.Higiene e Limpeza</vt:lpstr>
      <vt:lpstr>Distrib.Lubrificantes</vt:lpstr>
      <vt:lpstr>Distrib.Pneus</vt:lpstr>
      <vt:lpstr>Distrib.Mat Gráfica</vt:lpstr>
      <vt:lpstr>Distrib.Mat Esportivo</vt:lpstr>
      <vt:lpstr>Distrib. Água</vt:lpstr>
      <vt:lpstr>Enxoval Sec.Inc.Social</vt:lpstr>
      <vt:lpstr>Panificação Sec.Inc.Social</vt:lpstr>
      <vt:lpstr>Iluminação pública </vt:lpstr>
      <vt:lpstr>Alimentício Gabinete</vt:lpstr>
      <vt:lpstr>Pré-moldados Concreto</vt:lpstr>
      <vt:lpstr>Agricultura familiar</vt:lpstr>
      <vt:lpstr>Inst.Musicais</vt:lpstr>
      <vt:lpstr>Fardamento</vt:lpstr>
      <vt:lpstr>Apostilas</vt:lpstr>
      <vt:lpstr>Alimentício Sec. Saúde</vt:lpstr>
      <vt:lpstr>Limpeza Hospitalar</vt:lpstr>
      <vt:lpstr>Mat.Oxigênio</vt:lpstr>
      <vt:lpstr>Fórmulas infantil e suplementos</vt:lpstr>
      <vt:lpstr>Mat.Limpeza pesada Hospitalar</vt:lpstr>
      <vt:lpstr>Mat.médico hospitalar</vt:lpstr>
      <vt:lpstr>Mat.Odontológico</vt:lpstr>
      <vt:lpstr>Kit Escolar</vt:lpstr>
      <vt:lpstr>Tecidos e aviamentos</vt:lpstr>
      <vt:lpstr>Alimentício - Sec Educação</vt:lpstr>
      <vt:lpstr>Merenda escolar Sec Educação</vt:lpstr>
      <vt:lpstr>Medicamentos Sec Saúde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Caliny Valença Cavalcante</dc:creator>
  <cp:lastModifiedBy>Caliny Valença Cavalcante</cp:lastModifiedBy>
  <cp:lastPrinted>2025-12-30T14:08:45Z</cp:lastPrinted>
  <dcterms:created xsi:type="dcterms:W3CDTF">2025-12-09T12:33:31Z</dcterms:created>
  <dcterms:modified xsi:type="dcterms:W3CDTF">2025-12-30T15:29:32Z</dcterms:modified>
</cp:coreProperties>
</file>